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 firstSheet="4" activeTab="8"/>
  </bookViews>
  <sheets>
    <sheet name="Rekapitulace stavby" sheetId="1" r:id="rId1"/>
    <sheet name="000 - vedlejší rozpočtové..." sheetId="2" r:id="rId2"/>
    <sheet name="001 - SO 101 HŘIŠTĚ " sheetId="3" r:id="rId3"/>
    <sheet name="002 - SO 301 ODVODNĚNÍ" sheetId="4" r:id="rId4"/>
    <sheet name="003 - SO 302 PŘÍPOJKA A R..." sheetId="5" r:id="rId5"/>
    <sheet name="004 - SO 303 PŘÍPOJKA SPL..." sheetId="6" r:id="rId6"/>
    <sheet name="005 - SO 401 AREÁLOVÉ OSV..." sheetId="7" r:id="rId7"/>
    <sheet name="006 - SO 402 ROZVOD EL. N..." sheetId="8" r:id="rId8"/>
    <sheet name="007 - SO 701 OBJEKT ZÁZEMÍ" sheetId="9" r:id="rId9"/>
    <sheet name="Seznam figur" sheetId="10" r:id="rId10"/>
  </sheets>
  <definedNames>
    <definedName name="_xlnm._FilterDatabase" localSheetId="1" hidden="1">'000 - vedlejší rozpočtové...'!$C$117:$K$145</definedName>
    <definedName name="_xlnm._FilterDatabase" localSheetId="2" hidden="1">'001 - SO 101 HŘIŠTĚ '!$C$125:$K$354</definedName>
    <definedName name="_xlnm._FilterDatabase" localSheetId="3" hidden="1">'002 - SO 301 ODVODNĚNÍ'!$C$123:$K$188</definedName>
    <definedName name="_xlnm._FilterDatabase" localSheetId="4" hidden="1">'003 - SO 302 PŘÍPOJKA A R...'!$C$124:$K$220</definedName>
    <definedName name="_xlnm._FilterDatabase" localSheetId="5" hidden="1">'004 - SO 303 PŘÍPOJKA SPL...'!$C$122:$K$197</definedName>
    <definedName name="_xlnm._FilterDatabase" localSheetId="6" hidden="1">'005 - SO 401 AREÁLOVÉ OSV...'!$C$120:$K$218</definedName>
    <definedName name="_xlnm._FilterDatabase" localSheetId="7" hidden="1">'006 - SO 402 ROZVOD EL. N...'!$C$121:$K$183</definedName>
    <definedName name="_xlnm._FilterDatabase" localSheetId="8" hidden="1">'007 - SO 701 OBJEKT ZÁZEMÍ'!$C$144:$K$625</definedName>
    <definedName name="_xlnm.Print_Titles" localSheetId="1">'000 - vedlejší rozpočtové...'!$117:$117</definedName>
    <definedName name="_xlnm.Print_Titles" localSheetId="2">'001 - SO 101 HŘIŠTĚ '!$125:$125</definedName>
    <definedName name="_xlnm.Print_Titles" localSheetId="3">'002 - SO 301 ODVODNĚNÍ'!$123:$123</definedName>
    <definedName name="_xlnm.Print_Titles" localSheetId="4">'003 - SO 302 PŘÍPOJKA A R...'!$124:$124</definedName>
    <definedName name="_xlnm.Print_Titles" localSheetId="5">'004 - SO 303 PŘÍPOJKA SPL...'!$122:$122</definedName>
    <definedName name="_xlnm.Print_Titles" localSheetId="6">'005 - SO 401 AREÁLOVÉ OSV...'!$120:$120</definedName>
    <definedName name="_xlnm.Print_Titles" localSheetId="7">'006 - SO 402 ROZVOD EL. N...'!$121:$121</definedName>
    <definedName name="_xlnm.Print_Titles" localSheetId="8">'007 - SO 701 OBJEKT ZÁZEMÍ'!$144:$144</definedName>
    <definedName name="_xlnm.Print_Titles" localSheetId="0">'Rekapitulace stavby'!$92:$92</definedName>
    <definedName name="_xlnm.Print_Titles" localSheetId="9">'Seznam figur'!$9:$9</definedName>
    <definedName name="_xlnm.Print_Area" localSheetId="1">'000 - vedlejší rozpočtové...'!$C$4:$J$76,'000 - vedlejší rozpočtové...'!$C$82:$J$99,'000 - vedlejší rozpočtové...'!$C$105:$J$145</definedName>
    <definedName name="_xlnm.Print_Area" localSheetId="2">'001 - SO 101 HŘIŠTĚ '!$C$4:$J$76,'001 - SO 101 HŘIŠTĚ '!$C$82:$J$107,'001 - SO 101 HŘIŠTĚ '!$C$113:$J$354</definedName>
    <definedName name="_xlnm.Print_Area" localSheetId="3">'002 - SO 301 ODVODNĚNÍ'!$C$4:$J$76,'002 - SO 301 ODVODNĚNÍ'!$C$82:$J$105,'002 - SO 301 ODVODNĚNÍ'!$C$111:$J$188</definedName>
    <definedName name="_xlnm.Print_Area" localSheetId="4">'003 - SO 302 PŘÍPOJKA A R...'!$C$4:$J$76,'003 - SO 302 PŘÍPOJKA A R...'!$C$82:$J$106,'003 - SO 302 PŘÍPOJKA A R...'!$C$112:$J$220</definedName>
    <definedName name="_xlnm.Print_Area" localSheetId="5">'004 - SO 303 PŘÍPOJKA SPL...'!$C$4:$J$76,'004 - SO 303 PŘÍPOJKA SPL...'!$C$82:$J$104,'004 - SO 303 PŘÍPOJKA SPL...'!$C$110:$J$197</definedName>
    <definedName name="_xlnm.Print_Area" localSheetId="6">'005 - SO 401 AREÁLOVÉ OSV...'!$C$4:$J$76,'005 - SO 401 AREÁLOVÉ OSV...'!$C$82:$J$102,'005 - SO 401 AREÁLOVÉ OSV...'!$C$108:$J$218</definedName>
    <definedName name="_xlnm.Print_Area" localSheetId="7">'006 - SO 402 ROZVOD EL. N...'!$C$4:$J$76,'006 - SO 402 ROZVOD EL. N...'!$C$82:$J$103,'006 - SO 402 ROZVOD EL. N...'!$C$109:$J$183</definedName>
    <definedName name="_xlnm.Print_Area" localSheetId="8">'007 - SO 701 OBJEKT ZÁZEMÍ'!$C$4:$J$76,'007 - SO 701 OBJEKT ZÁZEMÍ'!$C$82:$J$126,'007 - SO 701 OBJEKT ZÁZEMÍ'!$C$132:$J$625</definedName>
    <definedName name="_xlnm.Print_Area" localSheetId="0">'Rekapitulace stavby'!$D$4:$AO$76,'Rekapitulace stavby'!$C$82:$AQ$103</definedName>
    <definedName name="_xlnm.Print_Area" localSheetId="9">'Seznam figur'!$C$4:$G$545</definedName>
  </definedNames>
  <calcPr calcId="144525"/>
</workbook>
</file>

<file path=xl/calcChain.xml><?xml version="1.0" encoding="utf-8"?>
<calcChain xmlns="http://schemas.openxmlformats.org/spreadsheetml/2006/main">
  <c r="D7" i="10" l="1"/>
  <c r="J37" i="9"/>
  <c r="J36" i="9"/>
  <c r="AY102" i="1" s="1"/>
  <c r="J35" i="9"/>
  <c r="AX102" i="1" s="1"/>
  <c r="BI624" i="9"/>
  <c r="BH624" i="9"/>
  <c r="BG624" i="9"/>
  <c r="BF624" i="9"/>
  <c r="T624" i="9"/>
  <c r="R624" i="9"/>
  <c r="P624" i="9"/>
  <c r="BI623" i="9"/>
  <c r="BH623" i="9"/>
  <c r="BG623" i="9"/>
  <c r="BF623" i="9"/>
  <c r="T623" i="9"/>
  <c r="R623" i="9"/>
  <c r="P623" i="9"/>
  <c r="BI621" i="9"/>
  <c r="BH621" i="9"/>
  <c r="BG621" i="9"/>
  <c r="BF621" i="9"/>
  <c r="T621" i="9"/>
  <c r="R621" i="9"/>
  <c r="P621" i="9"/>
  <c r="BI618" i="9"/>
  <c r="BH618" i="9"/>
  <c r="BG618" i="9"/>
  <c r="BF618" i="9"/>
  <c r="T618" i="9"/>
  <c r="R618" i="9"/>
  <c r="P618" i="9"/>
  <c r="BI616" i="9"/>
  <c r="BH616" i="9"/>
  <c r="BG616" i="9"/>
  <c r="BF616" i="9"/>
  <c r="T616" i="9"/>
  <c r="R616" i="9"/>
  <c r="P616" i="9"/>
  <c r="BI615" i="9"/>
  <c r="BH615" i="9"/>
  <c r="BG615" i="9"/>
  <c r="BF615" i="9"/>
  <c r="T615" i="9"/>
  <c r="R615" i="9"/>
  <c r="P615" i="9"/>
  <c r="BI614" i="9"/>
  <c r="BH614" i="9"/>
  <c r="BG614" i="9"/>
  <c r="BF614" i="9"/>
  <c r="T614" i="9"/>
  <c r="R614" i="9"/>
  <c r="P614" i="9"/>
  <c r="BI613" i="9"/>
  <c r="BH613" i="9"/>
  <c r="BG613" i="9"/>
  <c r="BF613" i="9"/>
  <c r="T613" i="9"/>
  <c r="R613" i="9"/>
  <c r="P613" i="9"/>
  <c r="BI612" i="9"/>
  <c r="BH612" i="9"/>
  <c r="BG612" i="9"/>
  <c r="BF612" i="9"/>
  <c r="T612" i="9"/>
  <c r="R612" i="9"/>
  <c r="P612" i="9"/>
  <c r="BI611" i="9"/>
  <c r="BH611" i="9"/>
  <c r="BG611" i="9"/>
  <c r="BF611" i="9"/>
  <c r="T611" i="9"/>
  <c r="R611" i="9"/>
  <c r="P611" i="9"/>
  <c r="BI610" i="9"/>
  <c r="BH610" i="9"/>
  <c r="BG610" i="9"/>
  <c r="BF610" i="9"/>
  <c r="T610" i="9"/>
  <c r="R610" i="9"/>
  <c r="P610" i="9"/>
  <c r="BI609" i="9"/>
  <c r="BH609" i="9"/>
  <c r="BG609" i="9"/>
  <c r="BF609" i="9"/>
  <c r="T609" i="9"/>
  <c r="R609" i="9"/>
  <c r="P609" i="9"/>
  <c r="BI608" i="9"/>
  <c r="BH608" i="9"/>
  <c r="BG608" i="9"/>
  <c r="BF608" i="9"/>
  <c r="T608" i="9"/>
  <c r="R608" i="9"/>
  <c r="P608" i="9"/>
  <c r="BI607" i="9"/>
  <c r="BH607" i="9"/>
  <c r="BG607" i="9"/>
  <c r="BF607" i="9"/>
  <c r="T607" i="9"/>
  <c r="R607" i="9"/>
  <c r="P607" i="9"/>
  <c r="BI606" i="9"/>
  <c r="BH606" i="9"/>
  <c r="BG606" i="9"/>
  <c r="BF606" i="9"/>
  <c r="T606" i="9"/>
  <c r="R606" i="9"/>
  <c r="P606" i="9"/>
  <c r="BI605" i="9"/>
  <c r="BH605" i="9"/>
  <c r="BG605" i="9"/>
  <c r="BF605" i="9"/>
  <c r="T605" i="9"/>
  <c r="R605" i="9"/>
  <c r="P605" i="9"/>
  <c r="BI604" i="9"/>
  <c r="BH604" i="9"/>
  <c r="BG604" i="9"/>
  <c r="BF604" i="9"/>
  <c r="T604" i="9"/>
  <c r="R604" i="9"/>
  <c r="P604" i="9"/>
  <c r="BI603" i="9"/>
  <c r="BH603" i="9"/>
  <c r="BG603" i="9"/>
  <c r="BF603" i="9"/>
  <c r="T603" i="9"/>
  <c r="R603" i="9"/>
  <c r="P603" i="9"/>
  <c r="BI602" i="9"/>
  <c r="BH602" i="9"/>
  <c r="BG602" i="9"/>
  <c r="BF602" i="9"/>
  <c r="T602" i="9"/>
  <c r="R602" i="9"/>
  <c r="P602" i="9"/>
  <c r="BI601" i="9"/>
  <c r="BH601" i="9"/>
  <c r="BG601" i="9"/>
  <c r="BF601" i="9"/>
  <c r="T601" i="9"/>
  <c r="R601" i="9"/>
  <c r="P601" i="9"/>
  <c r="BI599" i="9"/>
  <c r="BH599" i="9"/>
  <c r="BG599" i="9"/>
  <c r="BF599" i="9"/>
  <c r="T599" i="9"/>
  <c r="R599" i="9"/>
  <c r="P599" i="9"/>
  <c r="BI596" i="9"/>
  <c r="BH596" i="9"/>
  <c r="BG596" i="9"/>
  <c r="BF596" i="9"/>
  <c r="T596" i="9"/>
  <c r="R596" i="9"/>
  <c r="P596" i="9"/>
  <c r="BI594" i="9"/>
  <c r="BH594" i="9"/>
  <c r="BG594" i="9"/>
  <c r="BF594" i="9"/>
  <c r="T594" i="9"/>
  <c r="R594" i="9"/>
  <c r="P594" i="9"/>
  <c r="BI592" i="9"/>
  <c r="BH592" i="9"/>
  <c r="BG592" i="9"/>
  <c r="BF592" i="9"/>
  <c r="T592" i="9"/>
  <c r="R592" i="9"/>
  <c r="P592" i="9"/>
  <c r="BI590" i="9"/>
  <c r="BH590" i="9"/>
  <c r="BG590" i="9"/>
  <c r="BF590" i="9"/>
  <c r="T590" i="9"/>
  <c r="R590" i="9"/>
  <c r="P590" i="9"/>
  <c r="BI588" i="9"/>
  <c r="BH588" i="9"/>
  <c r="BG588" i="9"/>
  <c r="BF588" i="9"/>
  <c r="T588" i="9"/>
  <c r="R588" i="9"/>
  <c r="P588" i="9"/>
  <c r="BI581" i="9"/>
  <c r="BH581" i="9"/>
  <c r="BG581" i="9"/>
  <c r="BF581" i="9"/>
  <c r="T581" i="9"/>
  <c r="R581" i="9"/>
  <c r="P581" i="9"/>
  <c r="BI580" i="9"/>
  <c r="BH580" i="9"/>
  <c r="BG580" i="9"/>
  <c r="BF580" i="9"/>
  <c r="T580" i="9"/>
  <c r="R580" i="9"/>
  <c r="P580" i="9"/>
  <c r="BI579" i="9"/>
  <c r="BH579" i="9"/>
  <c r="BG579" i="9"/>
  <c r="BF579" i="9"/>
  <c r="T579" i="9"/>
  <c r="R579" i="9"/>
  <c r="P579" i="9"/>
  <c r="BI578" i="9"/>
  <c r="BH578" i="9"/>
  <c r="BG578" i="9"/>
  <c r="BF578" i="9"/>
  <c r="T578" i="9"/>
  <c r="R578" i="9"/>
  <c r="P578" i="9"/>
  <c r="BI577" i="9"/>
  <c r="BH577" i="9"/>
  <c r="BG577" i="9"/>
  <c r="BF577" i="9"/>
  <c r="T577" i="9"/>
  <c r="R577" i="9"/>
  <c r="P577" i="9"/>
  <c r="BI575" i="9"/>
  <c r="BH575" i="9"/>
  <c r="BG575" i="9"/>
  <c r="BF575" i="9"/>
  <c r="T575" i="9"/>
  <c r="R575" i="9"/>
  <c r="P575" i="9"/>
  <c r="BI574" i="9"/>
  <c r="BH574" i="9"/>
  <c r="BG574" i="9"/>
  <c r="BF574" i="9"/>
  <c r="T574" i="9"/>
  <c r="R574" i="9"/>
  <c r="P574" i="9"/>
  <c r="BI572" i="9"/>
  <c r="BH572" i="9"/>
  <c r="BG572" i="9"/>
  <c r="BF572" i="9"/>
  <c r="T572" i="9"/>
  <c r="R572" i="9"/>
  <c r="P572" i="9"/>
  <c r="BI570" i="9"/>
  <c r="BH570" i="9"/>
  <c r="BG570" i="9"/>
  <c r="BF570" i="9"/>
  <c r="T570" i="9"/>
  <c r="R570" i="9"/>
  <c r="P570" i="9"/>
  <c r="BI568" i="9"/>
  <c r="BH568" i="9"/>
  <c r="BG568" i="9"/>
  <c r="BF568" i="9"/>
  <c r="T568" i="9"/>
  <c r="R568" i="9"/>
  <c r="P568" i="9"/>
  <c r="BI566" i="9"/>
  <c r="BH566" i="9"/>
  <c r="BG566" i="9"/>
  <c r="BF566" i="9"/>
  <c r="T566" i="9"/>
  <c r="R566" i="9"/>
  <c r="P566" i="9"/>
  <c r="BI562" i="9"/>
  <c r="BH562" i="9"/>
  <c r="BG562" i="9"/>
  <c r="BF562" i="9"/>
  <c r="T562" i="9"/>
  <c r="R562" i="9"/>
  <c r="P562" i="9"/>
  <c r="BI560" i="9"/>
  <c r="BH560" i="9"/>
  <c r="BG560" i="9"/>
  <c r="BF560" i="9"/>
  <c r="T560" i="9"/>
  <c r="R560" i="9"/>
  <c r="P560" i="9"/>
  <c r="BI558" i="9"/>
  <c r="BH558" i="9"/>
  <c r="BG558" i="9"/>
  <c r="BF558" i="9"/>
  <c r="T558" i="9"/>
  <c r="R558" i="9"/>
  <c r="P558" i="9"/>
  <c r="BI556" i="9"/>
  <c r="BH556" i="9"/>
  <c r="BG556" i="9"/>
  <c r="BF556" i="9"/>
  <c r="T556" i="9"/>
  <c r="R556" i="9"/>
  <c r="P556" i="9"/>
  <c r="BI554" i="9"/>
  <c r="BH554" i="9"/>
  <c r="BG554" i="9"/>
  <c r="BF554" i="9"/>
  <c r="T554" i="9"/>
  <c r="R554" i="9"/>
  <c r="P554" i="9"/>
  <c r="BI552" i="9"/>
  <c r="BH552" i="9"/>
  <c r="BG552" i="9"/>
  <c r="BF552" i="9"/>
  <c r="T552" i="9"/>
  <c r="R552" i="9"/>
  <c r="P552" i="9"/>
  <c r="BI550" i="9"/>
  <c r="BH550" i="9"/>
  <c r="BG550" i="9"/>
  <c r="BF550" i="9"/>
  <c r="T550" i="9"/>
  <c r="R550" i="9"/>
  <c r="P550" i="9"/>
  <c r="BI548" i="9"/>
  <c r="BH548" i="9"/>
  <c r="BG548" i="9"/>
  <c r="BF548" i="9"/>
  <c r="T548" i="9"/>
  <c r="R548" i="9"/>
  <c r="P548" i="9"/>
  <c r="BI546" i="9"/>
  <c r="BH546" i="9"/>
  <c r="BG546" i="9"/>
  <c r="BF546" i="9"/>
  <c r="T546" i="9"/>
  <c r="R546" i="9"/>
  <c r="P546" i="9"/>
  <c r="BI545" i="9"/>
  <c r="BH545" i="9"/>
  <c r="BG545" i="9"/>
  <c r="BF545" i="9"/>
  <c r="T545" i="9"/>
  <c r="R545" i="9"/>
  <c r="P545" i="9"/>
  <c r="BI541" i="9"/>
  <c r="BH541" i="9"/>
  <c r="BG541" i="9"/>
  <c r="BF541" i="9"/>
  <c r="T541" i="9"/>
  <c r="R541" i="9"/>
  <c r="P541" i="9"/>
  <c r="BI540" i="9"/>
  <c r="BH540" i="9"/>
  <c r="BG540" i="9"/>
  <c r="BF540" i="9"/>
  <c r="T540" i="9"/>
  <c r="R540" i="9"/>
  <c r="P540" i="9"/>
  <c r="BI539" i="9"/>
  <c r="BH539" i="9"/>
  <c r="BG539" i="9"/>
  <c r="BF539" i="9"/>
  <c r="T539" i="9"/>
  <c r="R539" i="9"/>
  <c r="P539" i="9"/>
  <c r="BI537" i="9"/>
  <c r="BH537" i="9"/>
  <c r="BG537" i="9"/>
  <c r="BF537" i="9"/>
  <c r="T537" i="9"/>
  <c r="R537" i="9"/>
  <c r="P537" i="9"/>
  <c r="BI535" i="9"/>
  <c r="BH535" i="9"/>
  <c r="BG535" i="9"/>
  <c r="BF535" i="9"/>
  <c r="T535" i="9"/>
  <c r="R535" i="9"/>
  <c r="P535" i="9"/>
  <c r="BI534" i="9"/>
  <c r="BH534" i="9"/>
  <c r="BG534" i="9"/>
  <c r="BF534" i="9"/>
  <c r="T534" i="9"/>
  <c r="R534" i="9"/>
  <c r="P534" i="9"/>
  <c r="BI533" i="9"/>
  <c r="BH533" i="9"/>
  <c r="BG533" i="9"/>
  <c r="BF533" i="9"/>
  <c r="T533" i="9"/>
  <c r="R533" i="9"/>
  <c r="P533" i="9"/>
  <c r="BI531" i="9"/>
  <c r="BH531" i="9"/>
  <c r="BG531" i="9"/>
  <c r="BF531" i="9"/>
  <c r="T531" i="9"/>
  <c r="R531" i="9"/>
  <c r="P531" i="9"/>
  <c r="BI530" i="9"/>
  <c r="BH530" i="9"/>
  <c r="BG530" i="9"/>
  <c r="BF530" i="9"/>
  <c r="T530" i="9"/>
  <c r="R530" i="9"/>
  <c r="P530" i="9"/>
  <c r="BI529" i="9"/>
  <c r="BH529" i="9"/>
  <c r="BG529" i="9"/>
  <c r="BF529" i="9"/>
  <c r="T529" i="9"/>
  <c r="R529" i="9"/>
  <c r="P529" i="9"/>
  <c r="BI528" i="9"/>
  <c r="BH528" i="9"/>
  <c r="BG528" i="9"/>
  <c r="BF528" i="9"/>
  <c r="T528" i="9"/>
  <c r="R528" i="9"/>
  <c r="P528" i="9"/>
  <c r="BI527" i="9"/>
  <c r="BH527" i="9"/>
  <c r="BG527" i="9"/>
  <c r="BF527" i="9"/>
  <c r="T527" i="9"/>
  <c r="R527" i="9"/>
  <c r="P527" i="9"/>
  <c r="BI526" i="9"/>
  <c r="BH526" i="9"/>
  <c r="BG526" i="9"/>
  <c r="BF526" i="9"/>
  <c r="T526" i="9"/>
  <c r="R526" i="9"/>
  <c r="P526" i="9"/>
  <c r="BI525" i="9"/>
  <c r="BH525" i="9"/>
  <c r="BG525" i="9"/>
  <c r="BF525" i="9"/>
  <c r="T525" i="9"/>
  <c r="R525" i="9"/>
  <c r="P525" i="9"/>
  <c r="BI524" i="9"/>
  <c r="BH524" i="9"/>
  <c r="BG524" i="9"/>
  <c r="BF524" i="9"/>
  <c r="T524" i="9"/>
  <c r="R524" i="9"/>
  <c r="P524" i="9"/>
  <c r="BI523" i="9"/>
  <c r="BH523" i="9"/>
  <c r="BG523" i="9"/>
  <c r="BF523" i="9"/>
  <c r="T523" i="9"/>
  <c r="R523" i="9"/>
  <c r="P523" i="9"/>
  <c r="BI522" i="9"/>
  <c r="BH522" i="9"/>
  <c r="BG522" i="9"/>
  <c r="BF522" i="9"/>
  <c r="T522" i="9"/>
  <c r="R522" i="9"/>
  <c r="P522" i="9"/>
  <c r="BI521" i="9"/>
  <c r="BH521" i="9"/>
  <c r="BG521" i="9"/>
  <c r="BF521" i="9"/>
  <c r="T521" i="9"/>
  <c r="R521" i="9"/>
  <c r="P521" i="9"/>
  <c r="BI520" i="9"/>
  <c r="BH520" i="9"/>
  <c r="BG520" i="9"/>
  <c r="BF520" i="9"/>
  <c r="T520" i="9"/>
  <c r="R520" i="9"/>
  <c r="P520" i="9"/>
  <c r="BI519" i="9"/>
  <c r="BH519" i="9"/>
  <c r="BG519" i="9"/>
  <c r="BF519" i="9"/>
  <c r="T519" i="9"/>
  <c r="R519" i="9"/>
  <c r="P519" i="9"/>
  <c r="BI518" i="9"/>
  <c r="BH518" i="9"/>
  <c r="BG518" i="9"/>
  <c r="BF518" i="9"/>
  <c r="T518" i="9"/>
  <c r="R518" i="9"/>
  <c r="P518" i="9"/>
  <c r="BI517" i="9"/>
  <c r="BH517" i="9"/>
  <c r="BG517" i="9"/>
  <c r="BF517" i="9"/>
  <c r="T517" i="9"/>
  <c r="R517" i="9"/>
  <c r="P517" i="9"/>
  <c r="BI516" i="9"/>
  <c r="BH516" i="9"/>
  <c r="BG516" i="9"/>
  <c r="BF516" i="9"/>
  <c r="T516" i="9"/>
  <c r="R516" i="9"/>
  <c r="P516" i="9"/>
  <c r="BI515" i="9"/>
  <c r="BH515" i="9"/>
  <c r="BG515" i="9"/>
  <c r="BF515" i="9"/>
  <c r="T515" i="9"/>
  <c r="R515" i="9"/>
  <c r="P515" i="9"/>
  <c r="BI514" i="9"/>
  <c r="BH514" i="9"/>
  <c r="BG514" i="9"/>
  <c r="BF514" i="9"/>
  <c r="T514" i="9"/>
  <c r="R514" i="9"/>
  <c r="P514" i="9"/>
  <c r="BI513" i="9"/>
  <c r="BH513" i="9"/>
  <c r="BG513" i="9"/>
  <c r="BF513" i="9"/>
  <c r="T513" i="9"/>
  <c r="R513" i="9"/>
  <c r="P513" i="9"/>
  <c r="BI512" i="9"/>
  <c r="BH512" i="9"/>
  <c r="BG512" i="9"/>
  <c r="BF512" i="9"/>
  <c r="T512" i="9"/>
  <c r="R512" i="9"/>
  <c r="P512" i="9"/>
  <c r="BI511" i="9"/>
  <c r="BH511" i="9"/>
  <c r="BG511" i="9"/>
  <c r="BF511" i="9"/>
  <c r="T511" i="9"/>
  <c r="R511" i="9"/>
  <c r="P511" i="9"/>
  <c r="BI510" i="9"/>
  <c r="BH510" i="9"/>
  <c r="BG510" i="9"/>
  <c r="BF510" i="9"/>
  <c r="T510" i="9"/>
  <c r="R510" i="9"/>
  <c r="P510" i="9"/>
  <c r="BI509" i="9"/>
  <c r="BH509" i="9"/>
  <c r="BG509" i="9"/>
  <c r="BF509" i="9"/>
  <c r="T509" i="9"/>
  <c r="R509" i="9"/>
  <c r="P509" i="9"/>
  <c r="BI508" i="9"/>
  <c r="BH508" i="9"/>
  <c r="BG508" i="9"/>
  <c r="BF508" i="9"/>
  <c r="T508" i="9"/>
  <c r="R508" i="9"/>
  <c r="P508" i="9"/>
  <c r="BI507" i="9"/>
  <c r="BH507" i="9"/>
  <c r="BG507" i="9"/>
  <c r="BF507" i="9"/>
  <c r="T507" i="9"/>
  <c r="R507" i="9"/>
  <c r="P507" i="9"/>
  <c r="BI506" i="9"/>
  <c r="BH506" i="9"/>
  <c r="BG506" i="9"/>
  <c r="BF506" i="9"/>
  <c r="T506" i="9"/>
  <c r="R506" i="9"/>
  <c r="P506" i="9"/>
  <c r="BI504" i="9"/>
  <c r="BH504" i="9"/>
  <c r="BG504" i="9"/>
  <c r="BF504" i="9"/>
  <c r="T504" i="9"/>
  <c r="R504" i="9"/>
  <c r="P504" i="9"/>
  <c r="BI503" i="9"/>
  <c r="BH503" i="9"/>
  <c r="BG503" i="9"/>
  <c r="BF503" i="9"/>
  <c r="T503" i="9"/>
  <c r="R503" i="9"/>
  <c r="P503" i="9"/>
  <c r="BI502" i="9"/>
  <c r="BH502" i="9"/>
  <c r="BG502" i="9"/>
  <c r="BF502" i="9"/>
  <c r="T502" i="9"/>
  <c r="R502" i="9"/>
  <c r="P502" i="9"/>
  <c r="BI501" i="9"/>
  <c r="BH501" i="9"/>
  <c r="BG501" i="9"/>
  <c r="BF501" i="9"/>
  <c r="T501" i="9"/>
  <c r="R501" i="9"/>
  <c r="P501" i="9"/>
  <c r="BI500" i="9"/>
  <c r="BH500" i="9"/>
  <c r="BG500" i="9"/>
  <c r="BF500" i="9"/>
  <c r="T500" i="9"/>
  <c r="R500" i="9"/>
  <c r="P500" i="9"/>
  <c r="BI499" i="9"/>
  <c r="BH499" i="9"/>
  <c r="BG499" i="9"/>
  <c r="BF499" i="9"/>
  <c r="T499" i="9"/>
  <c r="R499" i="9"/>
  <c r="P499" i="9"/>
  <c r="BI498" i="9"/>
  <c r="BH498" i="9"/>
  <c r="BG498" i="9"/>
  <c r="BF498" i="9"/>
  <c r="T498" i="9"/>
  <c r="R498" i="9"/>
  <c r="P498" i="9"/>
  <c r="BI496" i="9"/>
  <c r="BH496" i="9"/>
  <c r="BG496" i="9"/>
  <c r="BF496" i="9"/>
  <c r="T496" i="9"/>
  <c r="R496" i="9"/>
  <c r="P496" i="9"/>
  <c r="BI491" i="9"/>
  <c r="BH491" i="9"/>
  <c r="BG491" i="9"/>
  <c r="BF491" i="9"/>
  <c r="T491" i="9"/>
  <c r="R491" i="9"/>
  <c r="P491" i="9"/>
  <c r="BI489" i="9"/>
  <c r="BH489" i="9"/>
  <c r="BG489" i="9"/>
  <c r="BF489" i="9"/>
  <c r="T489" i="9"/>
  <c r="R489" i="9"/>
  <c r="P489" i="9"/>
  <c r="BI486" i="9"/>
  <c r="BH486" i="9"/>
  <c r="BG486" i="9"/>
  <c r="BF486" i="9"/>
  <c r="T486" i="9"/>
  <c r="R486" i="9"/>
  <c r="P486" i="9"/>
  <c r="BI485" i="9"/>
  <c r="BH485" i="9"/>
  <c r="BG485" i="9"/>
  <c r="BF485" i="9"/>
  <c r="T485" i="9"/>
  <c r="R485" i="9"/>
  <c r="P485" i="9"/>
  <c r="BI484" i="9"/>
  <c r="BH484" i="9"/>
  <c r="BG484" i="9"/>
  <c r="BF484" i="9"/>
  <c r="T484" i="9"/>
  <c r="R484" i="9"/>
  <c r="P484" i="9"/>
  <c r="BI482" i="9"/>
  <c r="BH482" i="9"/>
  <c r="BG482" i="9"/>
  <c r="BF482" i="9"/>
  <c r="T482" i="9"/>
  <c r="R482" i="9"/>
  <c r="P482" i="9"/>
  <c r="BI480" i="9"/>
  <c r="BH480" i="9"/>
  <c r="BG480" i="9"/>
  <c r="BF480" i="9"/>
  <c r="T480" i="9"/>
  <c r="R480" i="9"/>
  <c r="P480" i="9"/>
  <c r="BI478" i="9"/>
  <c r="BH478" i="9"/>
  <c r="BG478" i="9"/>
  <c r="BF478" i="9"/>
  <c r="T478" i="9"/>
  <c r="R478" i="9"/>
  <c r="P478" i="9"/>
  <c r="BI477" i="9"/>
  <c r="BH477" i="9"/>
  <c r="BG477" i="9"/>
  <c r="BF477" i="9"/>
  <c r="T477" i="9"/>
  <c r="R477" i="9"/>
  <c r="P477" i="9"/>
  <c r="BI475" i="9"/>
  <c r="BH475" i="9"/>
  <c r="BG475" i="9"/>
  <c r="BF475" i="9"/>
  <c r="T475" i="9"/>
  <c r="R475" i="9"/>
  <c r="P475" i="9"/>
  <c r="BI469" i="9"/>
  <c r="BH469" i="9"/>
  <c r="BG469" i="9"/>
  <c r="BF469" i="9"/>
  <c r="T469" i="9"/>
  <c r="R469" i="9"/>
  <c r="P469" i="9"/>
  <c r="BI467" i="9"/>
  <c r="BH467" i="9"/>
  <c r="BG467" i="9"/>
  <c r="BF467" i="9"/>
  <c r="T467" i="9"/>
  <c r="R467" i="9"/>
  <c r="P467" i="9"/>
  <c r="BI465" i="9"/>
  <c r="BH465" i="9"/>
  <c r="BG465" i="9"/>
  <c r="BF465" i="9"/>
  <c r="T465" i="9"/>
  <c r="R465" i="9"/>
  <c r="P465" i="9"/>
  <c r="BI462" i="9"/>
  <c r="BH462" i="9"/>
  <c r="BG462" i="9"/>
  <c r="BF462" i="9"/>
  <c r="T462" i="9"/>
  <c r="R462" i="9"/>
  <c r="P462" i="9"/>
  <c r="BI459" i="9"/>
  <c r="BH459" i="9"/>
  <c r="BG459" i="9"/>
  <c r="BF459" i="9"/>
  <c r="T459" i="9"/>
  <c r="R459" i="9"/>
  <c r="P459" i="9"/>
  <c r="BI456" i="9"/>
  <c r="BH456" i="9"/>
  <c r="BG456" i="9"/>
  <c r="BF456" i="9"/>
  <c r="T456" i="9"/>
  <c r="R456" i="9"/>
  <c r="P456" i="9"/>
  <c r="BI453" i="9"/>
  <c r="BH453" i="9"/>
  <c r="BG453" i="9"/>
  <c r="BF453" i="9"/>
  <c r="T453" i="9"/>
  <c r="R453" i="9"/>
  <c r="P453" i="9"/>
  <c r="BI445" i="9"/>
  <c r="BH445" i="9"/>
  <c r="BG445" i="9"/>
  <c r="BF445" i="9"/>
  <c r="T445" i="9"/>
  <c r="R445" i="9"/>
  <c r="P445" i="9"/>
  <c r="BI442" i="9"/>
  <c r="BH442" i="9"/>
  <c r="BG442" i="9"/>
  <c r="BF442" i="9"/>
  <c r="T442" i="9"/>
  <c r="R442" i="9"/>
  <c r="P442" i="9"/>
  <c r="BI440" i="9"/>
  <c r="BH440" i="9"/>
  <c r="BG440" i="9"/>
  <c r="BF440" i="9"/>
  <c r="T440" i="9"/>
  <c r="R440" i="9"/>
  <c r="P440" i="9"/>
  <c r="BI439" i="9"/>
  <c r="BH439" i="9"/>
  <c r="BG439" i="9"/>
  <c r="BF439" i="9"/>
  <c r="T439" i="9"/>
  <c r="R439" i="9"/>
  <c r="P439" i="9"/>
  <c r="BI438" i="9"/>
  <c r="BH438" i="9"/>
  <c r="BG438" i="9"/>
  <c r="BF438" i="9"/>
  <c r="T438" i="9"/>
  <c r="R438" i="9"/>
  <c r="P438" i="9"/>
  <c r="BI436" i="9"/>
  <c r="BH436" i="9"/>
  <c r="BG436" i="9"/>
  <c r="BF436" i="9"/>
  <c r="T436" i="9"/>
  <c r="R436" i="9"/>
  <c r="P436" i="9"/>
  <c r="BI435" i="9"/>
  <c r="BH435" i="9"/>
  <c r="BG435" i="9"/>
  <c r="BF435" i="9"/>
  <c r="T435" i="9"/>
  <c r="R435" i="9"/>
  <c r="P435" i="9"/>
  <c r="BI434" i="9"/>
  <c r="BH434" i="9"/>
  <c r="BG434" i="9"/>
  <c r="BF434" i="9"/>
  <c r="T434" i="9"/>
  <c r="R434" i="9"/>
  <c r="P434" i="9"/>
  <c r="BI433" i="9"/>
  <c r="BH433" i="9"/>
  <c r="BG433" i="9"/>
  <c r="BF433" i="9"/>
  <c r="T433" i="9"/>
  <c r="R433" i="9"/>
  <c r="P433" i="9"/>
  <c r="BI432" i="9"/>
  <c r="BH432" i="9"/>
  <c r="BG432" i="9"/>
  <c r="BF432" i="9"/>
  <c r="T432" i="9"/>
  <c r="R432" i="9"/>
  <c r="P432" i="9"/>
  <c r="BI431" i="9"/>
  <c r="BH431" i="9"/>
  <c r="BG431" i="9"/>
  <c r="BF431" i="9"/>
  <c r="T431" i="9"/>
  <c r="R431" i="9"/>
  <c r="P431" i="9"/>
  <c r="BI430" i="9"/>
  <c r="BH430" i="9"/>
  <c r="BG430" i="9"/>
  <c r="BF430" i="9"/>
  <c r="T430" i="9"/>
  <c r="R430" i="9"/>
  <c r="P430" i="9"/>
  <c r="BI429" i="9"/>
  <c r="BH429" i="9"/>
  <c r="BG429" i="9"/>
  <c r="BF429" i="9"/>
  <c r="T429" i="9"/>
  <c r="R429" i="9"/>
  <c r="P429" i="9"/>
  <c r="BI428" i="9"/>
  <c r="BH428" i="9"/>
  <c r="BG428" i="9"/>
  <c r="BF428" i="9"/>
  <c r="T428" i="9"/>
  <c r="R428" i="9"/>
  <c r="P428" i="9"/>
  <c r="BI427" i="9"/>
  <c r="BH427" i="9"/>
  <c r="BG427" i="9"/>
  <c r="BF427" i="9"/>
  <c r="T427" i="9"/>
  <c r="R427" i="9"/>
  <c r="P427" i="9"/>
  <c r="BI426" i="9"/>
  <c r="BH426" i="9"/>
  <c r="BG426" i="9"/>
  <c r="BF426" i="9"/>
  <c r="T426" i="9"/>
  <c r="R426" i="9"/>
  <c r="P426" i="9"/>
  <c r="BI425" i="9"/>
  <c r="BH425" i="9"/>
  <c r="BG425" i="9"/>
  <c r="BF425" i="9"/>
  <c r="T425" i="9"/>
  <c r="R425" i="9"/>
  <c r="P425" i="9"/>
  <c r="BI424" i="9"/>
  <c r="BH424" i="9"/>
  <c r="BG424" i="9"/>
  <c r="BF424" i="9"/>
  <c r="T424" i="9"/>
  <c r="R424" i="9"/>
  <c r="P424" i="9"/>
  <c r="BI423" i="9"/>
  <c r="BH423" i="9"/>
  <c r="BG423" i="9"/>
  <c r="BF423" i="9"/>
  <c r="T423" i="9"/>
  <c r="R423" i="9"/>
  <c r="P423" i="9"/>
  <c r="BI422" i="9"/>
  <c r="BH422" i="9"/>
  <c r="BG422" i="9"/>
  <c r="BF422" i="9"/>
  <c r="T422" i="9"/>
  <c r="R422" i="9"/>
  <c r="P422" i="9"/>
  <c r="BI421" i="9"/>
  <c r="BH421" i="9"/>
  <c r="BG421" i="9"/>
  <c r="BF421" i="9"/>
  <c r="T421" i="9"/>
  <c r="R421" i="9"/>
  <c r="P421" i="9"/>
  <c r="BI420" i="9"/>
  <c r="BH420" i="9"/>
  <c r="BG420" i="9"/>
  <c r="BF420" i="9"/>
  <c r="T420" i="9"/>
  <c r="R420" i="9"/>
  <c r="P420" i="9"/>
  <c r="BI419" i="9"/>
  <c r="BH419" i="9"/>
  <c r="BG419" i="9"/>
  <c r="BF419" i="9"/>
  <c r="T419" i="9"/>
  <c r="R419" i="9"/>
  <c r="P419" i="9"/>
  <c r="BI418" i="9"/>
  <c r="BH418" i="9"/>
  <c r="BG418" i="9"/>
  <c r="BF418" i="9"/>
  <c r="T418" i="9"/>
  <c r="R418" i="9"/>
  <c r="P418" i="9"/>
  <c r="BI417" i="9"/>
  <c r="BH417" i="9"/>
  <c r="BG417" i="9"/>
  <c r="BF417" i="9"/>
  <c r="T417" i="9"/>
  <c r="R417" i="9"/>
  <c r="P417" i="9"/>
  <c r="BI415" i="9"/>
  <c r="BH415" i="9"/>
  <c r="BG415" i="9"/>
  <c r="BF415" i="9"/>
  <c r="T415" i="9"/>
  <c r="R415" i="9"/>
  <c r="P415" i="9"/>
  <c r="BI413" i="9"/>
  <c r="BH413" i="9"/>
  <c r="BG413" i="9"/>
  <c r="BF413" i="9"/>
  <c r="T413" i="9"/>
  <c r="R413" i="9"/>
  <c r="P413" i="9"/>
  <c r="BI411" i="9"/>
  <c r="BH411" i="9"/>
  <c r="BG411" i="9"/>
  <c r="BF411" i="9"/>
  <c r="T411" i="9"/>
  <c r="R411" i="9"/>
  <c r="P411" i="9"/>
  <c r="BI409" i="9"/>
  <c r="BH409" i="9"/>
  <c r="BG409" i="9"/>
  <c r="BF409" i="9"/>
  <c r="T409" i="9"/>
  <c r="R409" i="9"/>
  <c r="P409" i="9"/>
  <c r="BI407" i="9"/>
  <c r="BH407" i="9"/>
  <c r="BG407" i="9"/>
  <c r="BF407" i="9"/>
  <c r="T407" i="9"/>
  <c r="R407" i="9"/>
  <c r="P407" i="9"/>
  <c r="BI395" i="9"/>
  <c r="BH395" i="9"/>
  <c r="BG395" i="9"/>
  <c r="BF395" i="9"/>
  <c r="T395" i="9"/>
  <c r="R395" i="9"/>
  <c r="P395" i="9"/>
  <c r="BI394" i="9"/>
  <c r="BH394" i="9"/>
  <c r="BG394" i="9"/>
  <c r="BF394" i="9"/>
  <c r="T394" i="9"/>
  <c r="R394" i="9"/>
  <c r="P394" i="9"/>
  <c r="BI393" i="9"/>
  <c r="BH393" i="9"/>
  <c r="BG393" i="9"/>
  <c r="BF393" i="9"/>
  <c r="T393" i="9"/>
  <c r="R393" i="9"/>
  <c r="P393" i="9"/>
  <c r="BI392" i="9"/>
  <c r="BH392" i="9"/>
  <c r="BG392" i="9"/>
  <c r="BF392" i="9"/>
  <c r="T392" i="9"/>
  <c r="R392" i="9"/>
  <c r="P392" i="9"/>
  <c r="BI391" i="9"/>
  <c r="BH391" i="9"/>
  <c r="BG391" i="9"/>
  <c r="BF391" i="9"/>
  <c r="T391" i="9"/>
  <c r="R391" i="9"/>
  <c r="P391" i="9"/>
  <c r="BI389" i="9"/>
  <c r="BH389" i="9"/>
  <c r="BG389" i="9"/>
  <c r="BF389" i="9"/>
  <c r="T389" i="9"/>
  <c r="R389" i="9"/>
  <c r="P389" i="9"/>
  <c r="BI387" i="9"/>
  <c r="BH387" i="9"/>
  <c r="BG387" i="9"/>
  <c r="BF387" i="9"/>
  <c r="T387" i="9"/>
  <c r="T386" i="9" s="1"/>
  <c r="R387" i="9"/>
  <c r="R386" i="9"/>
  <c r="P387" i="9"/>
  <c r="P386" i="9"/>
  <c r="BI385" i="9"/>
  <c r="BH385" i="9"/>
  <c r="BG385" i="9"/>
  <c r="BF385" i="9"/>
  <c r="T385" i="9"/>
  <c r="R385" i="9"/>
  <c r="P385" i="9"/>
  <c r="BI384" i="9"/>
  <c r="BH384" i="9"/>
  <c r="BG384" i="9"/>
  <c r="BF384" i="9"/>
  <c r="T384" i="9"/>
  <c r="R384" i="9"/>
  <c r="P384" i="9"/>
  <c r="BI383" i="9"/>
  <c r="BH383" i="9"/>
  <c r="BG383" i="9"/>
  <c r="BF383" i="9"/>
  <c r="T383" i="9"/>
  <c r="R383" i="9"/>
  <c r="P383" i="9"/>
  <c r="BI382" i="9"/>
  <c r="BH382" i="9"/>
  <c r="BG382" i="9"/>
  <c r="BF382" i="9"/>
  <c r="T382" i="9"/>
  <c r="R382" i="9"/>
  <c r="P382" i="9"/>
  <c r="BI381" i="9"/>
  <c r="BH381" i="9"/>
  <c r="BG381" i="9"/>
  <c r="BF381" i="9"/>
  <c r="T381" i="9"/>
  <c r="R381" i="9"/>
  <c r="P381" i="9"/>
  <c r="BI380" i="9"/>
  <c r="BH380" i="9"/>
  <c r="BG380" i="9"/>
  <c r="BF380" i="9"/>
  <c r="T380" i="9"/>
  <c r="R380" i="9"/>
  <c r="P380" i="9"/>
  <c r="BI379" i="9"/>
  <c r="BH379" i="9"/>
  <c r="BG379" i="9"/>
  <c r="BF379" i="9"/>
  <c r="T379" i="9"/>
  <c r="R379" i="9"/>
  <c r="P379" i="9"/>
  <c r="BI378" i="9"/>
  <c r="BH378" i="9"/>
  <c r="BG378" i="9"/>
  <c r="BF378" i="9"/>
  <c r="T378" i="9"/>
  <c r="R378" i="9"/>
  <c r="P378" i="9"/>
  <c r="BI377" i="9"/>
  <c r="BH377" i="9"/>
  <c r="BG377" i="9"/>
  <c r="BF377" i="9"/>
  <c r="T377" i="9"/>
  <c r="R377" i="9"/>
  <c r="P377" i="9"/>
  <c r="BI376" i="9"/>
  <c r="BH376" i="9"/>
  <c r="BG376" i="9"/>
  <c r="BF376" i="9"/>
  <c r="T376" i="9"/>
  <c r="R376" i="9"/>
  <c r="P376" i="9"/>
  <c r="BI375" i="9"/>
  <c r="BH375" i="9"/>
  <c r="BG375" i="9"/>
  <c r="BF375" i="9"/>
  <c r="T375" i="9"/>
  <c r="R375" i="9"/>
  <c r="P375" i="9"/>
  <c r="BI374" i="9"/>
  <c r="BH374" i="9"/>
  <c r="BG374" i="9"/>
  <c r="BF374" i="9"/>
  <c r="T374" i="9"/>
  <c r="R374" i="9"/>
  <c r="P374" i="9"/>
  <c r="BI373" i="9"/>
  <c r="BH373" i="9"/>
  <c r="BG373" i="9"/>
  <c r="BF373" i="9"/>
  <c r="T373" i="9"/>
  <c r="R373" i="9"/>
  <c r="P373" i="9"/>
  <c r="BI372" i="9"/>
  <c r="BH372" i="9"/>
  <c r="BG372" i="9"/>
  <c r="BF372" i="9"/>
  <c r="T372" i="9"/>
  <c r="R372" i="9"/>
  <c r="P372" i="9"/>
  <c r="BI371" i="9"/>
  <c r="BH371" i="9"/>
  <c r="BG371" i="9"/>
  <c r="BF371" i="9"/>
  <c r="T371" i="9"/>
  <c r="R371" i="9"/>
  <c r="P371" i="9"/>
  <c r="BI369" i="9"/>
  <c r="BH369" i="9"/>
  <c r="BG369" i="9"/>
  <c r="BF369" i="9"/>
  <c r="T369" i="9"/>
  <c r="R369" i="9"/>
  <c r="P369" i="9"/>
  <c r="BI368" i="9"/>
  <c r="BH368" i="9"/>
  <c r="BG368" i="9"/>
  <c r="BF368" i="9"/>
  <c r="T368" i="9"/>
  <c r="R368" i="9"/>
  <c r="P368" i="9"/>
  <c r="BI367" i="9"/>
  <c r="BH367" i="9"/>
  <c r="BG367" i="9"/>
  <c r="BF367" i="9"/>
  <c r="T367" i="9"/>
  <c r="R367" i="9"/>
  <c r="P367" i="9"/>
  <c r="BI366" i="9"/>
  <c r="BH366" i="9"/>
  <c r="BG366" i="9"/>
  <c r="BF366" i="9"/>
  <c r="T366" i="9"/>
  <c r="R366" i="9"/>
  <c r="P366" i="9"/>
  <c r="BI365" i="9"/>
  <c r="BH365" i="9"/>
  <c r="BG365" i="9"/>
  <c r="BF365" i="9"/>
  <c r="T365" i="9"/>
  <c r="R365" i="9"/>
  <c r="P365" i="9"/>
  <c r="BI364" i="9"/>
  <c r="BH364" i="9"/>
  <c r="BG364" i="9"/>
  <c r="BF364" i="9"/>
  <c r="T364" i="9"/>
  <c r="R364" i="9"/>
  <c r="P364" i="9"/>
  <c r="BI363" i="9"/>
  <c r="BH363" i="9"/>
  <c r="BG363" i="9"/>
  <c r="BF363" i="9"/>
  <c r="T363" i="9"/>
  <c r="R363" i="9"/>
  <c r="P363" i="9"/>
  <c r="BI362" i="9"/>
  <c r="BH362" i="9"/>
  <c r="BG362" i="9"/>
  <c r="BF362" i="9"/>
  <c r="T362" i="9"/>
  <c r="R362" i="9"/>
  <c r="P362" i="9"/>
  <c r="BI361" i="9"/>
  <c r="BH361" i="9"/>
  <c r="BG361" i="9"/>
  <c r="BF361" i="9"/>
  <c r="T361" i="9"/>
  <c r="R361" i="9"/>
  <c r="P361" i="9"/>
  <c r="BI359" i="9"/>
  <c r="BH359" i="9"/>
  <c r="BG359" i="9"/>
  <c r="BF359" i="9"/>
  <c r="T359" i="9"/>
  <c r="R359" i="9"/>
  <c r="P359" i="9"/>
  <c r="BI357" i="9"/>
  <c r="BH357" i="9"/>
  <c r="BG357" i="9"/>
  <c r="BF357" i="9"/>
  <c r="T357" i="9"/>
  <c r="R357" i="9"/>
  <c r="P357" i="9"/>
  <c r="BI356" i="9"/>
  <c r="BH356" i="9"/>
  <c r="BG356" i="9"/>
  <c r="BF356" i="9"/>
  <c r="T356" i="9"/>
  <c r="R356" i="9"/>
  <c r="P356" i="9"/>
  <c r="BI354" i="9"/>
  <c r="BH354" i="9"/>
  <c r="BG354" i="9"/>
  <c r="BF354" i="9"/>
  <c r="T354" i="9"/>
  <c r="R354" i="9"/>
  <c r="P354" i="9"/>
  <c r="BI353" i="9"/>
  <c r="BH353" i="9"/>
  <c r="BG353" i="9"/>
  <c r="BF353" i="9"/>
  <c r="T353" i="9"/>
  <c r="R353" i="9"/>
  <c r="P353" i="9"/>
  <c r="BI352" i="9"/>
  <c r="BH352" i="9"/>
  <c r="BG352" i="9"/>
  <c r="BF352" i="9"/>
  <c r="T352" i="9"/>
  <c r="R352" i="9"/>
  <c r="P352" i="9"/>
  <c r="BI350" i="9"/>
  <c r="BH350" i="9"/>
  <c r="BG350" i="9"/>
  <c r="BF350" i="9"/>
  <c r="T350" i="9"/>
  <c r="R350" i="9"/>
  <c r="P350" i="9"/>
  <c r="BI347" i="9"/>
  <c r="BH347" i="9"/>
  <c r="BG347" i="9"/>
  <c r="BF347" i="9"/>
  <c r="T347" i="9"/>
  <c r="R347" i="9"/>
  <c r="P347" i="9"/>
  <c r="BI345" i="9"/>
  <c r="BH345" i="9"/>
  <c r="BG345" i="9"/>
  <c r="BF345" i="9"/>
  <c r="T345" i="9"/>
  <c r="R345" i="9"/>
  <c r="P345" i="9"/>
  <c r="BI342" i="9"/>
  <c r="BH342" i="9"/>
  <c r="BG342" i="9"/>
  <c r="BF342" i="9"/>
  <c r="T342" i="9"/>
  <c r="R342" i="9"/>
  <c r="P342" i="9"/>
  <c r="BI336" i="9"/>
  <c r="BH336" i="9"/>
  <c r="BG336" i="9"/>
  <c r="BF336" i="9"/>
  <c r="T336" i="9"/>
  <c r="R336" i="9"/>
  <c r="P336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30" i="9"/>
  <c r="BH330" i="9"/>
  <c r="BG330" i="9"/>
  <c r="BF330" i="9"/>
  <c r="T330" i="9"/>
  <c r="R330" i="9"/>
  <c r="P330" i="9"/>
  <c r="BI329" i="9"/>
  <c r="BH329" i="9"/>
  <c r="BG329" i="9"/>
  <c r="BF329" i="9"/>
  <c r="T329" i="9"/>
  <c r="R329" i="9"/>
  <c r="P329" i="9"/>
  <c r="BI326" i="9"/>
  <c r="BH326" i="9"/>
  <c r="BG326" i="9"/>
  <c r="BF326" i="9"/>
  <c r="T326" i="9"/>
  <c r="R326" i="9"/>
  <c r="P326" i="9"/>
  <c r="BI321" i="9"/>
  <c r="BH321" i="9"/>
  <c r="BG321" i="9"/>
  <c r="BF321" i="9"/>
  <c r="T321" i="9"/>
  <c r="R321" i="9"/>
  <c r="P321" i="9"/>
  <c r="BI319" i="9"/>
  <c r="BH319" i="9"/>
  <c r="BG319" i="9"/>
  <c r="BF319" i="9"/>
  <c r="T319" i="9"/>
  <c r="R319" i="9"/>
  <c r="P319" i="9"/>
  <c r="BI317" i="9"/>
  <c r="BH317" i="9"/>
  <c r="BG317" i="9"/>
  <c r="BF317" i="9"/>
  <c r="T317" i="9"/>
  <c r="R317" i="9"/>
  <c r="P317" i="9"/>
  <c r="BI314" i="9"/>
  <c r="BH314" i="9"/>
  <c r="BG314" i="9"/>
  <c r="BF314" i="9"/>
  <c r="T314" i="9"/>
  <c r="R314" i="9"/>
  <c r="P314" i="9"/>
  <c r="BI312" i="9"/>
  <c r="BH312" i="9"/>
  <c r="BG312" i="9"/>
  <c r="BF312" i="9"/>
  <c r="T312" i="9"/>
  <c r="R312" i="9"/>
  <c r="P312" i="9"/>
  <c r="BI310" i="9"/>
  <c r="BH310" i="9"/>
  <c r="BG310" i="9"/>
  <c r="BF310" i="9"/>
  <c r="T310" i="9"/>
  <c r="R310" i="9"/>
  <c r="P310" i="9"/>
  <c r="BI305" i="9"/>
  <c r="BH305" i="9"/>
  <c r="BG305" i="9"/>
  <c r="BF305" i="9"/>
  <c r="T305" i="9"/>
  <c r="R305" i="9"/>
  <c r="P305" i="9"/>
  <c r="BI303" i="9"/>
  <c r="BH303" i="9"/>
  <c r="BG303" i="9"/>
  <c r="BF303" i="9"/>
  <c r="T303" i="9"/>
  <c r="R303" i="9"/>
  <c r="P303" i="9"/>
  <c r="BI301" i="9"/>
  <c r="BH301" i="9"/>
  <c r="BG301" i="9"/>
  <c r="BF301" i="9"/>
  <c r="T301" i="9"/>
  <c r="R301" i="9"/>
  <c r="P301" i="9"/>
  <c r="BI299" i="9"/>
  <c r="BH299" i="9"/>
  <c r="BG299" i="9"/>
  <c r="BF299" i="9"/>
  <c r="T299" i="9"/>
  <c r="R299" i="9"/>
  <c r="P299" i="9"/>
  <c r="BI297" i="9"/>
  <c r="BH297" i="9"/>
  <c r="BG297" i="9"/>
  <c r="BF297" i="9"/>
  <c r="T297" i="9"/>
  <c r="R297" i="9"/>
  <c r="P297" i="9"/>
  <c r="BI295" i="9"/>
  <c r="BH295" i="9"/>
  <c r="BG295" i="9"/>
  <c r="BF295" i="9"/>
  <c r="T295" i="9"/>
  <c r="R295" i="9"/>
  <c r="P295" i="9"/>
  <c r="BI292" i="9"/>
  <c r="BH292" i="9"/>
  <c r="BG292" i="9"/>
  <c r="BF292" i="9"/>
  <c r="T292" i="9"/>
  <c r="T291" i="9"/>
  <c r="R292" i="9"/>
  <c r="R291" i="9"/>
  <c r="P292" i="9"/>
  <c r="P291" i="9"/>
  <c r="BI289" i="9"/>
  <c r="BH289" i="9"/>
  <c r="BG289" i="9"/>
  <c r="BF289" i="9"/>
  <c r="T289" i="9"/>
  <c r="R289" i="9"/>
  <c r="P289" i="9"/>
  <c r="BI286" i="9"/>
  <c r="BH286" i="9"/>
  <c r="BG286" i="9"/>
  <c r="BF286" i="9"/>
  <c r="T286" i="9"/>
  <c r="R286" i="9"/>
  <c r="P286" i="9"/>
  <c r="BI283" i="9"/>
  <c r="BH283" i="9"/>
  <c r="BG283" i="9"/>
  <c r="BF283" i="9"/>
  <c r="T283" i="9"/>
  <c r="R283" i="9"/>
  <c r="P283" i="9"/>
  <c r="BI280" i="9"/>
  <c r="BH280" i="9"/>
  <c r="BG280" i="9"/>
  <c r="BF280" i="9"/>
  <c r="T280" i="9"/>
  <c r="R280" i="9"/>
  <c r="P280" i="9"/>
  <c r="BI279" i="9"/>
  <c r="BH279" i="9"/>
  <c r="BG279" i="9"/>
  <c r="BF279" i="9"/>
  <c r="T279" i="9"/>
  <c r="R279" i="9"/>
  <c r="P279" i="9"/>
  <c r="BI278" i="9"/>
  <c r="BH278" i="9"/>
  <c r="BG278" i="9"/>
  <c r="BF278" i="9"/>
  <c r="T278" i="9"/>
  <c r="R278" i="9"/>
  <c r="P278" i="9"/>
  <c r="BI276" i="9"/>
  <c r="BH276" i="9"/>
  <c r="BG276" i="9"/>
  <c r="BF276" i="9"/>
  <c r="T276" i="9"/>
  <c r="R276" i="9"/>
  <c r="P276" i="9"/>
  <c r="BI274" i="9"/>
  <c r="BH274" i="9"/>
  <c r="BG274" i="9"/>
  <c r="BF274" i="9"/>
  <c r="T274" i="9"/>
  <c r="R274" i="9"/>
  <c r="P274" i="9"/>
  <c r="BI273" i="9"/>
  <c r="BH273" i="9"/>
  <c r="BG273" i="9"/>
  <c r="BF273" i="9"/>
  <c r="T273" i="9"/>
  <c r="R273" i="9"/>
  <c r="P273" i="9"/>
  <c r="BI270" i="9"/>
  <c r="BH270" i="9"/>
  <c r="BG270" i="9"/>
  <c r="BF270" i="9"/>
  <c r="T270" i="9"/>
  <c r="R270" i="9"/>
  <c r="P270" i="9"/>
  <c r="BI269" i="9"/>
  <c r="BH269" i="9"/>
  <c r="BG269" i="9"/>
  <c r="BF269" i="9"/>
  <c r="T269" i="9"/>
  <c r="R269" i="9"/>
  <c r="P269" i="9"/>
  <c r="BI267" i="9"/>
  <c r="BH267" i="9"/>
  <c r="BG267" i="9"/>
  <c r="BF267" i="9"/>
  <c r="T267" i="9"/>
  <c r="R267" i="9"/>
  <c r="P267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8" i="9"/>
  <c r="BH258" i="9"/>
  <c r="BG258" i="9"/>
  <c r="BF258" i="9"/>
  <c r="T258" i="9"/>
  <c r="R258" i="9"/>
  <c r="P258" i="9"/>
  <c r="BI256" i="9"/>
  <c r="BH256" i="9"/>
  <c r="BG256" i="9"/>
  <c r="BF256" i="9"/>
  <c r="T256" i="9"/>
  <c r="R256" i="9"/>
  <c r="P256" i="9"/>
  <c r="BI254" i="9"/>
  <c r="BH254" i="9"/>
  <c r="BG254" i="9"/>
  <c r="BF254" i="9"/>
  <c r="T254" i="9"/>
  <c r="R254" i="9"/>
  <c r="P254" i="9"/>
  <c r="BI247" i="9"/>
  <c r="BH247" i="9"/>
  <c r="BG247" i="9"/>
  <c r="BF247" i="9"/>
  <c r="T247" i="9"/>
  <c r="R247" i="9"/>
  <c r="P247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34" i="9"/>
  <c r="BH234" i="9"/>
  <c r="BG234" i="9"/>
  <c r="BF234" i="9"/>
  <c r="T234" i="9"/>
  <c r="R234" i="9"/>
  <c r="P234" i="9"/>
  <c r="BI233" i="9"/>
  <c r="BH233" i="9"/>
  <c r="BG233" i="9"/>
  <c r="BF233" i="9"/>
  <c r="T233" i="9"/>
  <c r="R233" i="9"/>
  <c r="P233" i="9"/>
  <c r="BI231" i="9"/>
  <c r="BH231" i="9"/>
  <c r="BG231" i="9"/>
  <c r="BF231" i="9"/>
  <c r="T231" i="9"/>
  <c r="R231" i="9"/>
  <c r="P231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5" i="9"/>
  <c r="BH205" i="9"/>
  <c r="BG205" i="9"/>
  <c r="BF205" i="9"/>
  <c r="T205" i="9"/>
  <c r="R205" i="9"/>
  <c r="P205" i="9"/>
  <c r="BI203" i="9"/>
  <c r="BH203" i="9"/>
  <c r="BG203" i="9"/>
  <c r="BF203" i="9"/>
  <c r="T203" i="9"/>
  <c r="R203" i="9"/>
  <c r="P203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79" i="9"/>
  <c r="BH179" i="9"/>
  <c r="BG179" i="9"/>
  <c r="BF179" i="9"/>
  <c r="T179" i="9"/>
  <c r="R179" i="9"/>
  <c r="P179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J142" i="9"/>
  <c r="J141" i="9"/>
  <c r="F141" i="9"/>
  <c r="F139" i="9"/>
  <c r="E137" i="9"/>
  <c r="J92" i="9"/>
  <c r="J91" i="9"/>
  <c r="F91" i="9"/>
  <c r="F89" i="9"/>
  <c r="E87" i="9"/>
  <c r="J18" i="9"/>
  <c r="E18" i="9"/>
  <c r="F92" i="9" s="1"/>
  <c r="J17" i="9"/>
  <c r="J12" i="9"/>
  <c r="J139" i="9" s="1"/>
  <c r="E7" i="9"/>
  <c r="E135" i="9" s="1"/>
  <c r="J37" i="8"/>
  <c r="J36" i="8"/>
  <c r="AY101" i="1"/>
  <c r="J35" i="8"/>
  <c r="AX101" i="1"/>
  <c r="BI182" i="8"/>
  <c r="BH182" i="8"/>
  <c r="BG182" i="8"/>
  <c r="BF182" i="8"/>
  <c r="T182" i="8"/>
  <c r="R182" i="8"/>
  <c r="P182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J119" i="8"/>
  <c r="J118" i="8"/>
  <c r="F118" i="8"/>
  <c r="F116" i="8"/>
  <c r="E114" i="8"/>
  <c r="J92" i="8"/>
  <c r="J91" i="8"/>
  <c r="F91" i="8"/>
  <c r="F89" i="8"/>
  <c r="E87" i="8"/>
  <c r="J18" i="8"/>
  <c r="E18" i="8"/>
  <c r="F119" i="8"/>
  <c r="J17" i="8"/>
  <c r="J12" i="8"/>
  <c r="J89" i="8"/>
  <c r="E7" i="8"/>
  <c r="E112" i="8" s="1"/>
  <c r="J37" i="7"/>
  <c r="J36" i="7"/>
  <c r="AY100" i="1"/>
  <c r="J35" i="7"/>
  <c r="AX100" i="1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3" i="7"/>
  <c r="BH213" i="7"/>
  <c r="BG213" i="7"/>
  <c r="BF213" i="7"/>
  <c r="T213" i="7"/>
  <c r="R213" i="7"/>
  <c r="P213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2" i="7"/>
  <c r="BH192" i="7"/>
  <c r="BG192" i="7"/>
  <c r="BF192" i="7"/>
  <c r="T192" i="7"/>
  <c r="R192" i="7"/>
  <c r="P192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1" i="7"/>
  <c r="BH181" i="7"/>
  <c r="BG181" i="7"/>
  <c r="BF181" i="7"/>
  <c r="T181" i="7"/>
  <c r="R181" i="7"/>
  <c r="P181" i="7"/>
  <c r="BI178" i="7"/>
  <c r="BH178" i="7"/>
  <c r="BG178" i="7"/>
  <c r="BF178" i="7"/>
  <c r="T178" i="7"/>
  <c r="R178" i="7"/>
  <c r="P178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92" i="7" s="1"/>
  <c r="J17" i="7"/>
  <c r="J12" i="7"/>
  <c r="J115" i="7" s="1"/>
  <c r="E7" i="7"/>
  <c r="E111" i="7" s="1"/>
  <c r="J37" i="6"/>
  <c r="J36" i="6"/>
  <c r="AY99" i="1"/>
  <c r="J35" i="6"/>
  <c r="AX99" i="1" s="1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T187" i="6" s="1"/>
  <c r="R188" i="6"/>
  <c r="R187" i="6" s="1"/>
  <c r="P188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T160" i="6"/>
  <c r="R161" i="6"/>
  <c r="R160" i="6"/>
  <c r="P161" i="6"/>
  <c r="P160" i="6" s="1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120" i="6" s="1"/>
  <c r="J17" i="6"/>
  <c r="J12" i="6"/>
  <c r="J89" i="6" s="1"/>
  <c r="E7" i="6"/>
  <c r="E113" i="6" s="1"/>
  <c r="J37" i="5"/>
  <c r="J36" i="5"/>
  <c r="AY98" i="1" s="1"/>
  <c r="J35" i="5"/>
  <c r="AX98" i="1" s="1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T213" i="5"/>
  <c r="R214" i="5"/>
  <c r="R213" i="5" s="1"/>
  <c r="P214" i="5"/>
  <c r="P213" i="5" s="1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T150" i="5" s="1"/>
  <c r="R151" i="5"/>
  <c r="R150" i="5"/>
  <c r="P151" i="5"/>
  <c r="P150" i="5" s="1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122" i="5"/>
  <c r="J17" i="5"/>
  <c r="J12" i="5"/>
  <c r="J89" i="5"/>
  <c r="E7" i="5"/>
  <c r="E115" i="5"/>
  <c r="J37" i="4"/>
  <c r="J36" i="4"/>
  <c r="AY97" i="1"/>
  <c r="J35" i="4"/>
  <c r="AX97" i="1"/>
  <c r="BI188" i="4"/>
  <c r="BH188" i="4"/>
  <c r="BG188" i="4"/>
  <c r="BF188" i="4"/>
  <c r="T188" i="4"/>
  <c r="T187" i="4"/>
  <c r="R188" i="4"/>
  <c r="R187" i="4"/>
  <c r="P188" i="4"/>
  <c r="P187" i="4" s="1"/>
  <c r="BI185" i="4"/>
  <c r="BH185" i="4"/>
  <c r="BG185" i="4"/>
  <c r="BF185" i="4"/>
  <c r="T185" i="4"/>
  <c r="T184" i="4"/>
  <c r="R185" i="4"/>
  <c r="R184" i="4" s="1"/>
  <c r="P185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T161" i="4"/>
  <c r="R162" i="4"/>
  <c r="R161" i="4"/>
  <c r="P162" i="4"/>
  <c r="P161" i="4"/>
  <c r="BI159" i="4"/>
  <c r="BH159" i="4"/>
  <c r="BG159" i="4"/>
  <c r="BF159" i="4"/>
  <c r="T159" i="4"/>
  <c r="T158" i="4"/>
  <c r="R159" i="4"/>
  <c r="R158" i="4"/>
  <c r="P159" i="4"/>
  <c r="P158" i="4" s="1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92" i="4" s="1"/>
  <c r="J17" i="4"/>
  <c r="J12" i="4"/>
  <c r="J118" i="4"/>
  <c r="E7" i="4"/>
  <c r="E85" i="4" s="1"/>
  <c r="J37" i="3"/>
  <c r="J36" i="3"/>
  <c r="AY96" i="1" s="1"/>
  <c r="J35" i="3"/>
  <c r="AX96" i="1" s="1"/>
  <c r="BI354" i="3"/>
  <c r="BH354" i="3"/>
  <c r="BG354" i="3"/>
  <c r="BF354" i="3"/>
  <c r="T354" i="3"/>
  <c r="T353" i="3" s="1"/>
  <c r="R354" i="3"/>
  <c r="R353" i="3" s="1"/>
  <c r="P354" i="3"/>
  <c r="P353" i="3" s="1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T279" i="3"/>
  <c r="R280" i="3"/>
  <c r="R279" i="3"/>
  <c r="P280" i="3"/>
  <c r="P279" i="3" s="1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7" i="3"/>
  <c r="BH237" i="3"/>
  <c r="BG237" i="3"/>
  <c r="BF237" i="3"/>
  <c r="T237" i="3"/>
  <c r="R237" i="3"/>
  <c r="P237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/>
  <c r="J17" i="3"/>
  <c r="J12" i="3"/>
  <c r="J89" i="3" s="1"/>
  <c r="E7" i="3"/>
  <c r="E116" i="3"/>
  <c r="J37" i="2"/>
  <c r="J36" i="2"/>
  <c r="AY95" i="1"/>
  <c r="J35" i="2"/>
  <c r="AX95" i="1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/>
  <c r="J17" i="2"/>
  <c r="J12" i="2"/>
  <c r="J112" i="2"/>
  <c r="E7" i="2"/>
  <c r="E108" i="2" s="1"/>
  <c r="L90" i="1"/>
  <c r="AM90" i="1"/>
  <c r="AM89" i="1"/>
  <c r="L89" i="1"/>
  <c r="AM87" i="1"/>
  <c r="L87" i="1"/>
  <c r="L85" i="1"/>
  <c r="L84" i="1"/>
  <c r="BK142" i="2"/>
  <c r="BK139" i="2"/>
  <c r="J138" i="2"/>
  <c r="J140" i="2"/>
  <c r="BK143" i="2"/>
  <c r="BK347" i="3"/>
  <c r="J314" i="3"/>
  <c r="J263" i="3"/>
  <c r="J179" i="3"/>
  <c r="J147" i="3"/>
  <c r="BK338" i="3"/>
  <c r="BK291" i="3"/>
  <c r="J261" i="3"/>
  <c r="BK244" i="3"/>
  <c r="J187" i="3"/>
  <c r="BK131" i="3"/>
  <c r="J319" i="3"/>
  <c r="J246" i="3"/>
  <c r="BK204" i="3"/>
  <c r="J161" i="3"/>
  <c r="J334" i="3"/>
  <c r="BK270" i="3"/>
  <c r="BK169" i="3"/>
  <c r="BK349" i="3"/>
  <c r="BK297" i="3"/>
  <c r="J271" i="3"/>
  <c r="J208" i="3"/>
  <c r="BK147" i="3"/>
  <c r="J320" i="3"/>
  <c r="J250" i="3"/>
  <c r="BK197" i="3"/>
  <c r="BK160" i="3"/>
  <c r="BK335" i="3"/>
  <c r="J277" i="3"/>
  <c r="J244" i="3"/>
  <c r="J165" i="3"/>
  <c r="J183" i="4"/>
  <c r="J127" i="4"/>
  <c r="BK145" i="4"/>
  <c r="J145" i="4"/>
  <c r="BK182" i="4"/>
  <c r="BK147" i="4"/>
  <c r="BK188" i="4"/>
  <c r="BK135" i="4"/>
  <c r="J159" i="4"/>
  <c r="BK197" i="5"/>
  <c r="J166" i="5"/>
  <c r="J203" i="5"/>
  <c r="J197" i="5"/>
  <c r="BK139" i="5"/>
  <c r="J200" i="5"/>
  <c r="J199" i="5"/>
  <c r="BK171" i="5"/>
  <c r="J210" i="5"/>
  <c r="J189" i="5"/>
  <c r="BK144" i="5"/>
  <c r="J204" i="5"/>
  <c r="J187" i="5"/>
  <c r="BK137" i="5"/>
  <c r="BK184" i="5"/>
  <c r="BK178" i="6"/>
  <c r="BK186" i="6"/>
  <c r="BK149" i="6"/>
  <c r="J141" i="6"/>
  <c r="BK181" i="6"/>
  <c r="J155" i="6"/>
  <c r="J131" i="6"/>
  <c r="J175" i="6"/>
  <c r="J137" i="6"/>
  <c r="BK126" i="6"/>
  <c r="BK174" i="6"/>
  <c r="J159" i="7"/>
  <c r="BK213" i="7"/>
  <c r="J135" i="7"/>
  <c r="J196" i="7"/>
  <c r="J203" i="7"/>
  <c r="BK164" i="7"/>
  <c r="J192" i="7"/>
  <c r="J206" i="7"/>
  <c r="J149" i="7"/>
  <c r="BK124" i="7"/>
  <c r="BK131" i="7"/>
  <c r="BK146" i="8"/>
  <c r="J129" i="8"/>
  <c r="BK159" i="8"/>
  <c r="BK134" i="8"/>
  <c r="BK160" i="8"/>
  <c r="BK178" i="8"/>
  <c r="J134" i="8"/>
  <c r="BK157" i="8"/>
  <c r="J148" i="8"/>
  <c r="J149" i="8"/>
  <c r="BK129" i="8"/>
  <c r="J599" i="9"/>
  <c r="J529" i="9"/>
  <c r="J435" i="9"/>
  <c r="J389" i="9"/>
  <c r="BK357" i="9"/>
  <c r="J262" i="9"/>
  <c r="J228" i="9"/>
  <c r="J612" i="9"/>
  <c r="J578" i="9"/>
  <c r="J510" i="9"/>
  <c r="J421" i="9"/>
  <c r="J381" i="9"/>
  <c r="J330" i="9"/>
  <c r="J256" i="9"/>
  <c r="J609" i="9"/>
  <c r="BK558" i="9"/>
  <c r="BK502" i="9"/>
  <c r="J429" i="9"/>
  <c r="J359" i="9"/>
  <c r="J280" i="9"/>
  <c r="BK215" i="9"/>
  <c r="J148" i="9"/>
  <c r="J590" i="9"/>
  <c r="J550" i="9"/>
  <c r="BK537" i="9"/>
  <c r="BK508" i="9"/>
  <c r="BK432" i="9"/>
  <c r="J409" i="9"/>
  <c r="BK367" i="9"/>
  <c r="J299" i="9"/>
  <c r="BK175" i="9"/>
  <c r="BK588" i="9"/>
  <c r="BK548" i="9"/>
  <c r="BK531" i="9"/>
  <c r="BK499" i="9"/>
  <c r="BK467" i="9"/>
  <c r="J436" i="9"/>
  <c r="BK417" i="9"/>
  <c r="J326" i="9"/>
  <c r="J279" i="9"/>
  <c r="BK264" i="9"/>
  <c r="BK226" i="9"/>
  <c r="BK611" i="9"/>
  <c r="J533" i="9"/>
  <c r="J500" i="9"/>
  <c r="BK424" i="9"/>
  <c r="J380" i="9"/>
  <c r="J317" i="9"/>
  <c r="BK218" i="9"/>
  <c r="J151" i="9"/>
  <c r="J575" i="9"/>
  <c r="BK520" i="9"/>
  <c r="J491" i="9"/>
  <c r="J453" i="9"/>
  <c r="J428" i="9"/>
  <c r="J382" i="9"/>
  <c r="J362" i="9"/>
  <c r="BK329" i="9"/>
  <c r="BK292" i="9"/>
  <c r="J179" i="9"/>
  <c r="J623" i="9"/>
  <c r="J615" i="9"/>
  <c r="J546" i="9"/>
  <c r="J503" i="9"/>
  <c r="BK440" i="9"/>
  <c r="J387" i="9"/>
  <c r="BK366" i="9"/>
  <c r="J310" i="9"/>
  <c r="J233" i="9"/>
  <c r="J161" i="9"/>
  <c r="BK130" i="2"/>
  <c r="BK138" i="2"/>
  <c r="BK121" i="2"/>
  <c r="BK129" i="2"/>
  <c r="J127" i="2"/>
  <c r="BK141" i="2"/>
  <c r="J339" i="3"/>
  <c r="J299" i="3"/>
  <c r="BK252" i="3"/>
  <c r="J198" i="3"/>
  <c r="J154" i="3"/>
  <c r="BK340" i="3"/>
  <c r="BK263" i="3"/>
  <c r="BK250" i="3"/>
  <c r="J217" i="3"/>
  <c r="BK181" i="3"/>
  <c r="J354" i="3"/>
  <c r="BK337" i="3"/>
  <c r="BK267" i="3"/>
  <c r="BK208" i="3"/>
  <c r="J181" i="3"/>
  <c r="J141" i="3"/>
  <c r="BK311" i="3"/>
  <c r="BK246" i="3"/>
  <c r="J149" i="3"/>
  <c r="J307" i="3"/>
  <c r="BK261" i="3"/>
  <c r="BK211" i="3"/>
  <c r="J133" i="3"/>
  <c r="BK322" i="3"/>
  <c r="J285" i="3"/>
  <c r="J227" i="3"/>
  <c r="J193" i="3"/>
  <c r="J169" i="3"/>
  <c r="J342" i="3"/>
  <c r="J322" i="3"/>
  <c r="J258" i="3"/>
  <c r="BK220" i="3"/>
  <c r="J157" i="3"/>
  <c r="BK179" i="4"/>
  <c r="BK137" i="4"/>
  <c r="J154" i="4"/>
  <c r="J152" i="4"/>
  <c r="BK185" i="4"/>
  <c r="J139" i="4"/>
  <c r="BK181" i="4"/>
  <c r="J188" i="4"/>
  <c r="BK173" i="4"/>
  <c r="J148" i="5"/>
  <c r="BK196" i="5"/>
  <c r="J154" i="5"/>
  <c r="J183" i="5"/>
  <c r="BK141" i="5"/>
  <c r="BK173" i="5"/>
  <c r="BK206" i="5"/>
  <c r="BK179" i="5"/>
  <c r="J219" i="5"/>
  <c r="J192" i="5"/>
  <c r="J151" i="5"/>
  <c r="BK207" i="5"/>
  <c r="BK164" i="5"/>
  <c r="J202" i="5"/>
  <c r="BK191" i="6"/>
  <c r="BK131" i="6"/>
  <c r="BK179" i="6"/>
  <c r="BK185" i="6"/>
  <c r="BK157" i="6"/>
  <c r="J168" i="6"/>
  <c r="J147" i="6"/>
  <c r="BK176" i="6"/>
  <c r="BK188" i="6"/>
  <c r="J188" i="6"/>
  <c r="J143" i="6"/>
  <c r="BK140" i="7"/>
  <c r="BK181" i="7"/>
  <c r="BK129" i="7"/>
  <c r="BK168" i="7"/>
  <c r="J129" i="7"/>
  <c r="J167" i="7"/>
  <c r="BK198" i="7"/>
  <c r="J201" i="7"/>
  <c r="J145" i="7"/>
  <c r="BK166" i="7"/>
  <c r="BK178" i="7"/>
  <c r="J180" i="8"/>
  <c r="J144" i="8"/>
  <c r="BK174" i="8"/>
  <c r="BK144" i="8"/>
  <c r="J165" i="8"/>
  <c r="J147" i="8"/>
  <c r="BK182" i="8"/>
  <c r="J150" i="8"/>
  <c r="BK161" i="8"/>
  <c r="J125" i="8"/>
  <c r="J142" i="8"/>
  <c r="J611" i="9"/>
  <c r="BK594" i="9"/>
  <c r="BK534" i="9"/>
  <c r="BK428" i="9"/>
  <c r="BK376" i="9"/>
  <c r="J329" i="9"/>
  <c r="J225" i="9"/>
  <c r="BK171" i="9"/>
  <c r="J594" i="9"/>
  <c r="BK560" i="9"/>
  <c r="BK517" i="9"/>
  <c r="J442" i="9"/>
  <c r="BK392" i="9"/>
  <c r="J373" i="9"/>
  <c r="J283" i="9"/>
  <c r="J189" i="9"/>
  <c r="BK603" i="9"/>
  <c r="J530" i="9"/>
  <c r="BK477" i="9"/>
  <c r="BK387" i="9"/>
  <c r="BK352" i="9"/>
  <c r="BK243" i="9"/>
  <c r="J205" i="9"/>
  <c r="J605" i="9"/>
  <c r="J556" i="9"/>
  <c r="BK529" i="9"/>
  <c r="BK498" i="9"/>
  <c r="J431" i="9"/>
  <c r="BK368" i="9"/>
  <c r="J319" i="9"/>
  <c r="J194" i="9"/>
  <c r="BK609" i="9"/>
  <c r="J574" i="9"/>
  <c r="BK624" i="9"/>
  <c r="BK616" i="9"/>
  <c r="BK568" i="9"/>
  <c r="BK525" i="9"/>
  <c r="BK478" i="9"/>
  <c r="BK430" i="9"/>
  <c r="J376" i="9"/>
  <c r="BK326" i="9"/>
  <c r="BK267" i="9"/>
  <c r="BK203" i="9"/>
  <c r="J124" i="2"/>
  <c r="BK145" i="2"/>
  <c r="BK144" i="2"/>
  <c r="J121" i="2"/>
  <c r="BK137" i="2"/>
  <c r="BK342" i="3"/>
  <c r="BK307" i="3"/>
  <c r="J221" i="3"/>
  <c r="BK185" i="3"/>
  <c r="J145" i="3"/>
  <c r="J336" i="3"/>
  <c r="BK269" i="3"/>
  <c r="BK255" i="3"/>
  <c r="J224" i="3"/>
  <c r="J167" i="3"/>
  <c r="BK345" i="3"/>
  <c r="BK309" i="3"/>
  <c r="BK257" i="3"/>
  <c r="BK202" i="3"/>
  <c r="BK151" i="3"/>
  <c r="BK321" i="3"/>
  <c r="J269" i="3"/>
  <c r="BK165" i="3"/>
  <c r="BK320" i="3"/>
  <c r="J247" i="3"/>
  <c r="BK198" i="3"/>
  <c r="BK141" i="3"/>
  <c r="J321" i="3"/>
  <c r="J293" i="3"/>
  <c r="J222" i="3"/>
  <c r="J191" i="3"/>
  <c r="BK145" i="3"/>
  <c r="J327" i="3"/>
  <c r="BK259" i="3"/>
  <c r="BK221" i="3"/>
  <c r="BK179" i="3"/>
  <c r="J185" i="4"/>
  <c r="J143" i="4"/>
  <c r="J162" i="4"/>
  <c r="BK154" i="4"/>
  <c r="BK172" i="4"/>
  <c r="J133" i="4"/>
  <c r="J167" i="4"/>
  <c r="BK165" i="4"/>
  <c r="J220" i="5"/>
  <c r="BK189" i="5"/>
  <c r="J214" i="5"/>
  <c r="BK158" i="5"/>
  <c r="BK205" i="5"/>
  <c r="J164" i="5"/>
  <c r="BK220" i="5"/>
  <c r="BK180" i="5"/>
  <c r="BK219" i="5"/>
  <c r="J195" i="5"/>
  <c r="BK159" i="5"/>
  <c r="BK204" i="5"/>
  <c r="BK166" i="5"/>
  <c r="J194" i="5"/>
  <c r="BK162" i="5"/>
  <c r="J196" i="5"/>
  <c r="J181" i="6"/>
  <c r="BK196" i="6"/>
  <c r="J164" i="6"/>
  <c r="J176" i="6"/>
  <c r="BK153" i="6"/>
  <c r="BK164" i="6"/>
  <c r="BK135" i="6"/>
  <c r="J174" i="6"/>
  <c r="BK155" i="6"/>
  <c r="BK161" i="6"/>
  <c r="BK151" i="6"/>
  <c r="BK145" i="6"/>
  <c r="J175" i="7"/>
  <c r="BK150" i="7"/>
  <c r="BK203" i="7"/>
  <c r="J133" i="7"/>
  <c r="J187" i="7"/>
  <c r="J147" i="7"/>
  <c r="BK175" i="7"/>
  <c r="BK207" i="7"/>
  <c r="BK149" i="7"/>
  <c r="BK196" i="7"/>
  <c r="J207" i="7"/>
  <c r="BK139" i="7"/>
  <c r="BK165" i="7"/>
  <c r="J124" i="7"/>
  <c r="J145" i="8"/>
  <c r="BK180" i="8"/>
  <c r="BK141" i="8"/>
  <c r="J163" i="8"/>
  <c r="J131" i="8"/>
  <c r="BK135" i="8"/>
  <c r="BK152" i="8"/>
  <c r="BK151" i="8"/>
  <c r="J143" i="8"/>
  <c r="J135" i="8"/>
  <c r="J162" i="8"/>
  <c r="BK130" i="8"/>
  <c r="BK605" i="9"/>
  <c r="BK550" i="9"/>
  <c r="BK456" i="9"/>
  <c r="BK391" i="9"/>
  <c r="J350" i="9"/>
  <c r="J247" i="9"/>
  <c r="BK217" i="9"/>
  <c r="J613" i="9"/>
  <c r="J603" i="9"/>
  <c r="BK526" i="9"/>
  <c r="J496" i="9"/>
  <c r="BK423" i="9"/>
  <c r="BK380" i="9"/>
  <c r="BK312" i="9"/>
  <c r="BK207" i="9"/>
  <c r="BK607" i="9"/>
  <c r="BK535" i="9"/>
  <c r="J514" i="9"/>
  <c r="J393" i="9"/>
  <c r="BK353" i="9"/>
  <c r="J273" i="9"/>
  <c r="J219" i="9"/>
  <c r="BK614" i="9"/>
  <c r="BK570" i="9"/>
  <c r="BK545" i="9"/>
  <c r="BK516" i="9"/>
  <c r="J480" i="9"/>
  <c r="J430" i="9"/>
  <c r="BK378" i="9"/>
  <c r="BK342" i="9"/>
  <c r="J217" i="9"/>
  <c r="J527" i="9"/>
  <c r="BK496" i="9"/>
  <c r="BK459" i="9"/>
  <c r="BK434" i="9"/>
  <c r="J391" i="9"/>
  <c r="J371" i="9"/>
  <c r="BK297" i="9"/>
  <c r="BK270" i="9"/>
  <c r="J260" i="9"/>
  <c r="J242" i="9"/>
  <c r="BK200" i="9"/>
  <c r="BK581" i="9"/>
  <c r="J518" i="9"/>
  <c r="BK509" i="9"/>
  <c r="BK429" i="9"/>
  <c r="BK377" i="9"/>
  <c r="BK319" i="9"/>
  <c r="J243" i="9"/>
  <c r="BK169" i="9"/>
  <c r="J592" i="9"/>
  <c r="BK528" i="9"/>
  <c r="J512" i="9"/>
  <c r="J502" i="9"/>
  <c r="BK469" i="9"/>
  <c r="J439" i="9"/>
  <c r="BK415" i="9"/>
  <c r="J377" i="9"/>
  <c r="BK359" i="9"/>
  <c r="BK334" i="9"/>
  <c r="J295" i="9"/>
  <c r="BK191" i="9"/>
  <c r="BK155" i="9"/>
  <c r="BK618" i="9"/>
  <c r="J562" i="9"/>
  <c r="BK519" i="9"/>
  <c r="BK475" i="9"/>
  <c r="J378" i="9"/>
  <c r="J336" i="9"/>
  <c r="BK245" i="9"/>
  <c r="BK194" i="9"/>
  <c r="BK151" i="9"/>
  <c r="J137" i="2"/>
  <c r="J139" i="2"/>
  <c r="BK125" i="2"/>
  <c r="J142" i="2"/>
  <c r="J129" i="2"/>
  <c r="BK127" i="2"/>
  <c r="J329" i="3"/>
  <c r="J280" i="3"/>
  <c r="BK200" i="3"/>
  <c r="J175" i="3"/>
  <c r="BK351" i="3"/>
  <c r="BK277" i="3"/>
  <c r="BK260" i="3"/>
  <c r="BK237" i="3"/>
  <c r="BK193" i="3"/>
  <c r="BK161" i="3"/>
  <c r="BK254" i="3"/>
  <c r="BK222" i="3"/>
  <c r="J185" i="3"/>
  <c r="J138" i="3"/>
  <c r="J275" i="3"/>
  <c r="J211" i="3"/>
  <c r="J345" i="3"/>
  <c r="BK280" i="3"/>
  <c r="J220" i="3"/>
  <c r="BK167" i="3"/>
  <c r="J349" i="3"/>
  <c r="BK319" i="3"/>
  <c r="J260" i="3"/>
  <c r="BK225" i="3"/>
  <c r="BK143" i="3"/>
  <c r="BK334" i="3"/>
  <c r="J252" i="3"/>
  <c r="J189" i="3"/>
  <c r="J131" i="3"/>
  <c r="BK129" i="4"/>
  <c r="J156" i="4"/>
  <c r="J131" i="4"/>
  <c r="J177" i="4"/>
  <c r="J172" i="4"/>
  <c r="BK174" i="4"/>
  <c r="J206" i="5"/>
  <c r="BK187" i="5"/>
  <c r="BK202" i="5"/>
  <c r="J217" i="5"/>
  <c r="J171" i="5"/>
  <c r="J131" i="5"/>
  <c r="J144" i="5"/>
  <c r="J193" i="5"/>
  <c r="J156" i="5"/>
  <c r="J205" i="5"/>
  <c r="J185" i="5"/>
  <c r="J141" i="5"/>
  <c r="BK201" i="5"/>
  <c r="BK185" i="5"/>
  <c r="BK128" i="5"/>
  <c r="J135" i="6"/>
  <c r="BK127" i="6"/>
  <c r="BK194" i="6"/>
  <c r="BK175" i="6"/>
  <c r="J129" i="6"/>
  <c r="J166" i="6"/>
  <c r="BK139" i="6"/>
  <c r="J178" i="6"/>
  <c r="J140" i="7"/>
  <c r="J217" i="7"/>
  <c r="BK151" i="7"/>
  <c r="BK187" i="7"/>
  <c r="J181" i="7"/>
  <c r="BK132" i="7"/>
  <c r="BK152" i="7"/>
  <c r="J126" i="7"/>
  <c r="J143" i="7"/>
  <c r="BK139" i="8"/>
  <c r="J152" i="8"/>
  <c r="J172" i="8"/>
  <c r="BK136" i="8"/>
  <c r="BK131" i="8"/>
  <c r="BK150" i="8"/>
  <c r="J146" i="8"/>
  <c r="BK138" i="8"/>
  <c r="J139" i="8"/>
  <c r="J606" i="9"/>
  <c r="J579" i="9"/>
  <c r="BK506" i="9"/>
  <c r="J422" i="9"/>
  <c r="J363" i="9"/>
  <c r="BK279" i="9"/>
  <c r="BK233" i="9"/>
  <c r="J191" i="9"/>
  <c r="BK604" i="9"/>
  <c r="J525" i="9"/>
  <c r="BK491" i="9"/>
  <c r="BK418" i="9"/>
  <c r="J375" i="9"/>
  <c r="BK347" i="9"/>
  <c r="J258" i="9"/>
  <c r="J169" i="9"/>
  <c r="J580" i="9"/>
  <c r="BK523" i="9"/>
  <c r="BK395" i="9"/>
  <c r="J361" i="9"/>
  <c r="J314" i="9"/>
  <c r="BK242" i="9"/>
  <c r="BK610" i="9"/>
  <c r="BK562" i="9"/>
  <c r="J541" i="9"/>
  <c r="BK511" i="9"/>
  <c r="BK419" i="9"/>
  <c r="J372" i="9"/>
  <c r="BK336" i="9"/>
  <c r="J264" i="9"/>
  <c r="BK615" i="9"/>
  <c r="J581" i="9"/>
  <c r="BK530" i="9"/>
  <c r="J523" i="9"/>
  <c r="J477" i="9"/>
  <c r="J433" i="9"/>
  <c r="BK382" i="9"/>
  <c r="BK305" i="9"/>
  <c r="BK273" i="9"/>
  <c r="J218" i="9"/>
  <c r="J588" i="9"/>
  <c r="J511" i="9"/>
  <c r="J438" i="9"/>
  <c r="BK389" i="9"/>
  <c r="BK350" i="9"/>
  <c r="BK280" i="9"/>
  <c r="J215" i="9"/>
  <c r="J610" i="9"/>
  <c r="BK524" i="9"/>
  <c r="J507" i="9"/>
  <c r="BK489" i="9"/>
  <c r="BK442" i="9"/>
  <c r="BK425" i="9"/>
  <c r="BK375" i="9"/>
  <c r="BK345" i="9"/>
  <c r="J200" i="9"/>
  <c r="J165" i="9"/>
  <c r="J618" i="9"/>
  <c r="J601" i="9"/>
  <c r="BK522" i="9"/>
  <c r="J426" i="9"/>
  <c r="J367" i="9"/>
  <c r="J312" i="9"/>
  <c r="J244" i="9"/>
  <c r="J199" i="9"/>
  <c r="J163" i="9"/>
  <c r="J144" i="2"/>
  <c r="BK122" i="2"/>
  <c r="J122" i="2"/>
  <c r="J130" i="2"/>
  <c r="J126" i="2"/>
  <c r="J125" i="2"/>
  <c r="J123" i="2"/>
  <c r="J331" i="3"/>
  <c r="J287" i="3"/>
  <c r="BK227" i="3"/>
  <c r="BK191" i="3"/>
  <c r="J160" i="3"/>
  <c r="BK343" i="3"/>
  <c r="BK327" i="3"/>
  <c r="J270" i="3"/>
  <c r="J259" i="3"/>
  <c r="J249" i="3"/>
  <c r="BK206" i="3"/>
  <c r="BK171" i="3"/>
  <c r="J338" i="3"/>
  <c r="BK305" i="3"/>
  <c r="J242" i="3"/>
  <c r="J195" i="3"/>
  <c r="BK157" i="3"/>
  <c r="J343" i="3"/>
  <c r="J213" i="3"/>
  <c r="J135" i="3"/>
  <c r="BK336" i="3"/>
  <c r="J295" i="3"/>
  <c r="BK258" i="3"/>
  <c r="J206" i="3"/>
  <c r="J151" i="3"/>
  <c r="J337" i="3"/>
  <c r="J311" i="3"/>
  <c r="BK253" i="3"/>
  <c r="BK210" i="3"/>
  <c r="J171" i="3"/>
  <c r="J347" i="3"/>
  <c r="BK287" i="3"/>
  <c r="BK245" i="3"/>
  <c r="J200" i="3"/>
  <c r="BK149" i="3"/>
  <c r="J170" i="4"/>
  <c r="J182" i="4"/>
  <c r="BK149" i="4"/>
  <c r="J181" i="4"/>
  <c r="BK139" i="4"/>
  <c r="J149" i="4"/>
  <c r="BK176" i="4"/>
  <c r="BK183" i="4"/>
  <c r="BK162" i="4"/>
  <c r="BK190" i="5"/>
  <c r="J218" i="5"/>
  <c r="J170" i="5"/>
  <c r="BK188" i="5"/>
  <c r="J159" i="5"/>
  <c r="J207" i="5"/>
  <c r="BK146" i="5"/>
  <c r="J198" i="5"/>
  <c r="J173" i="5"/>
  <c r="BK214" i="5"/>
  <c r="BK193" i="5"/>
  <c r="BK177" i="5"/>
  <c r="BK200" i="5"/>
  <c r="BK170" i="5"/>
  <c r="J212" i="5"/>
  <c r="BK183" i="5"/>
  <c r="J127" i="6"/>
  <c r="J182" i="6"/>
  <c r="J179" i="6"/>
  <c r="J184" i="6"/>
  <c r="BK143" i="6"/>
  <c r="J170" i="6"/>
  <c r="BK184" i="6"/>
  <c r="BK137" i="6"/>
  <c r="BK182" i="6"/>
  <c r="J163" i="7"/>
  <c r="J165" i="7"/>
  <c r="J131" i="7"/>
  <c r="J150" i="7"/>
  <c r="BK201" i="7"/>
  <c r="BK217" i="7"/>
  <c r="BK145" i="7"/>
  <c r="J215" i="7"/>
  <c r="BK146" i="7"/>
  <c r="BK192" i="7"/>
  <c r="J168" i="8"/>
  <c r="J178" i="8"/>
  <c r="J130" i="8"/>
  <c r="J157" i="8"/>
  <c r="BK140" i="8"/>
  <c r="BK170" i="8"/>
  <c r="J155" i="8"/>
  <c r="J140" i="8"/>
  <c r="BK133" i="8"/>
  <c r="BK575" i="9"/>
  <c r="BK527" i="9"/>
  <c r="J420" i="9"/>
  <c r="BK330" i="9"/>
  <c r="J226" i="9"/>
  <c r="J173" i="9"/>
  <c r="BK580" i="9"/>
  <c r="J520" i="9"/>
  <c r="J478" i="9"/>
  <c r="J411" i="9"/>
  <c r="J364" i="9"/>
  <c r="J270" i="9"/>
  <c r="J182" i="9"/>
  <c r="J540" i="9"/>
  <c r="BK518" i="9"/>
  <c r="J440" i="9"/>
  <c r="BK384" i="9"/>
  <c r="J276" i="9"/>
  <c r="J241" i="9"/>
  <c r="BK197" i="9"/>
  <c r="J604" i="9"/>
  <c r="BK554" i="9"/>
  <c r="J534" i="9"/>
  <c r="J484" i="9"/>
  <c r="J392" i="9"/>
  <c r="J352" i="9"/>
  <c r="J289" i="9"/>
  <c r="BK163" i="9"/>
  <c r="BK572" i="9"/>
  <c r="BK541" i="9"/>
  <c r="BK507" i="9"/>
  <c r="J485" i="9"/>
  <c r="BK462" i="9"/>
  <c r="J424" i="9"/>
  <c r="BK413" i="9"/>
  <c r="BK362" i="9"/>
  <c r="BK283" i="9"/>
  <c r="BK256" i="9"/>
  <c r="J216" i="9"/>
  <c r="J192" i="9"/>
  <c r="J570" i="9"/>
  <c r="BK513" i="9"/>
  <c r="J427" i="9"/>
  <c r="BK381" i="9"/>
  <c r="J332" i="9"/>
  <c r="J267" i="9"/>
  <c r="BK167" i="9"/>
  <c r="BK574" i="9"/>
  <c r="J515" i="9"/>
  <c r="J498" i="9"/>
  <c r="J456" i="9"/>
  <c r="J423" i="9"/>
  <c r="J356" i="9"/>
  <c r="J301" i="9"/>
  <c r="J274" i="9"/>
  <c r="J624" i="9"/>
  <c r="J614" i="9"/>
  <c r="J558" i="9"/>
  <c r="J482" i="9"/>
  <c r="J418" i="9"/>
  <c r="J345" i="9"/>
  <c r="BK278" i="9"/>
  <c r="J231" i="9"/>
  <c r="BK186" i="9"/>
  <c r="BK162" i="3"/>
  <c r="BK285" i="3"/>
  <c r="J225" i="3"/>
  <c r="J183" i="3"/>
  <c r="J129" i="3"/>
  <c r="BK303" i="3"/>
  <c r="J248" i="3"/>
  <c r="BK187" i="3"/>
  <c r="BK134" i="3"/>
  <c r="J309" i="3"/>
  <c r="BK248" i="3"/>
  <c r="BK215" i="3"/>
  <c r="J134" i="3"/>
  <c r="J165" i="4"/>
  <c r="BK170" i="4"/>
  <c r="J129" i="4"/>
  <c r="BK141" i="4"/>
  <c r="J179" i="4"/>
  <c r="J135" i="4"/>
  <c r="J147" i="4"/>
  <c r="BK177" i="4"/>
  <c r="BK194" i="5"/>
  <c r="BK208" i="5"/>
  <c r="J181" i="5"/>
  <c r="BK212" i="5"/>
  <c r="J179" i="5"/>
  <c r="J137" i="5"/>
  <c r="J162" i="5"/>
  <c r="BK217" i="5"/>
  <c r="J188" i="5"/>
  <c r="J146" i="5"/>
  <c r="BK195" i="5"/>
  <c r="BK181" i="5"/>
  <c r="BK131" i="5"/>
  <c r="BK192" i="5"/>
  <c r="BK151" i="5"/>
  <c r="J176" i="5"/>
  <c r="BK166" i="6"/>
  <c r="J185" i="6"/>
  <c r="BK177" i="6"/>
  <c r="J151" i="6"/>
  <c r="J161" i="6"/>
  <c r="BK140" i="6"/>
  <c r="J153" i="6"/>
  <c r="J140" i="6"/>
  <c r="J183" i="6"/>
  <c r="J166" i="7"/>
  <c r="J146" i="7"/>
  <c r="J152" i="7"/>
  <c r="BK126" i="7"/>
  <c r="BK167" i="7"/>
  <c r="BK209" i="7"/>
  <c r="J156" i="7"/>
  <c r="J164" i="7"/>
  <c r="J130" i="7"/>
  <c r="BK156" i="7"/>
  <c r="BK173" i="7"/>
  <c r="J132" i="7"/>
  <c r="J137" i="7"/>
  <c r="J160" i="8"/>
  <c r="J137" i="8"/>
  <c r="BK165" i="8"/>
  <c r="J170" i="8"/>
  <c r="BK145" i="8"/>
  <c r="BK142" i="8"/>
  <c r="J141" i="8"/>
  <c r="BK147" i="8"/>
  <c r="BK155" i="8"/>
  <c r="BK612" i="9"/>
  <c r="BK556" i="9"/>
  <c r="BK521" i="9"/>
  <c r="BK433" i="9"/>
  <c r="J384" i="9"/>
  <c r="J321" i="9"/>
  <c r="J245" i="9"/>
  <c r="BK216" i="9"/>
  <c r="J608" i="9"/>
  <c r="BK577" i="9"/>
  <c r="J519" i="9"/>
  <c r="BK480" i="9"/>
  <c r="J413" i="9"/>
  <c r="BK379" i="9"/>
  <c r="BK363" i="9"/>
  <c r="BK260" i="9"/>
  <c r="J155" i="9"/>
  <c r="J531" i="9"/>
  <c r="J486" i="9"/>
  <c r="BK421" i="9"/>
  <c r="BK365" i="9"/>
  <c r="BK295" i="9"/>
  <c r="BK228" i="9"/>
  <c r="BK158" i="9"/>
  <c r="BK592" i="9"/>
  <c r="J552" i="9"/>
  <c r="BK533" i="9"/>
  <c r="J459" i="9"/>
  <c r="BK426" i="9"/>
  <c r="BK356" i="9"/>
  <c r="BK219" i="9"/>
  <c r="BK148" i="9"/>
  <c r="BK578" i="9"/>
  <c r="BK546" i="9"/>
  <c r="J516" i="9"/>
  <c r="BK482" i="9"/>
  <c r="BK439" i="9"/>
  <c r="J419" i="9"/>
  <c r="BK372" i="9"/>
  <c r="J292" i="9"/>
  <c r="BK266" i="9"/>
  <c r="BK244" i="9"/>
  <c r="BK165" i="9"/>
  <c r="J560" i="9"/>
  <c r="J508" i="9"/>
  <c r="BK431" i="9"/>
  <c r="BK393" i="9"/>
  <c r="J334" i="9"/>
  <c r="BK269" i="9"/>
  <c r="BK199" i="9"/>
  <c r="BK579" i="9"/>
  <c r="J522" i="9"/>
  <c r="J506" i="9"/>
  <c r="J467" i="9"/>
  <c r="BK436" i="9"/>
  <c r="J394" i="9"/>
  <c r="J347" i="9"/>
  <c r="BK289" i="9"/>
  <c r="J171" i="9"/>
  <c r="BK621" i="9"/>
  <c r="J602" i="9"/>
  <c r="J528" i="9"/>
  <c r="J501" i="9"/>
  <c r="J434" i="9"/>
  <c r="BK383" i="9"/>
  <c r="J353" i="9"/>
  <c r="J266" i="9"/>
  <c r="J207" i="9"/>
  <c r="J167" i="9"/>
  <c r="BK140" i="2"/>
  <c r="J143" i="2"/>
  <c r="J128" i="2"/>
  <c r="AS94" i="1"/>
  <c r="BK209" i="3"/>
  <c r="J162" i="3"/>
  <c r="BK354" i="3"/>
  <c r="J305" i="3"/>
  <c r="J267" i="3"/>
  <c r="J253" i="3"/>
  <c r="J209" i="3"/>
  <c r="J173" i="3"/>
  <c r="J351" i="3"/>
  <c r="BK324" i="3"/>
  <c r="J297" i="3"/>
  <c r="J245" i="3"/>
  <c r="BK189" i="3"/>
  <c r="J143" i="3"/>
  <c r="BK315" i="3"/>
  <c r="BK173" i="3"/>
  <c r="BK299" i="3"/>
  <c r="BK213" i="3"/>
  <c r="BK177" i="3"/>
  <c r="BK331" i="3"/>
  <c r="BK295" i="3"/>
  <c r="J254" i="3"/>
  <c r="J215" i="3"/>
  <c r="BK183" i="3"/>
  <c r="BK339" i="3"/>
  <c r="BK271" i="3"/>
  <c r="BK242" i="3"/>
  <c r="BK154" i="3"/>
  <c r="J174" i="4"/>
  <c r="J173" i="4"/>
  <c r="BK143" i="4"/>
  <c r="J180" i="4"/>
  <c r="BK131" i="4"/>
  <c r="BK169" i="4"/>
  <c r="BK180" i="4"/>
  <c r="BK167" i="4"/>
  <c r="J182" i="5"/>
  <c r="BK186" i="5"/>
  <c r="BK199" i="5"/>
  <c r="BK156" i="5"/>
  <c r="J201" i="5"/>
  <c r="J133" i="5"/>
  <c r="BK182" i="5"/>
  <c r="J139" i="5"/>
  <c r="BK178" i="5"/>
  <c r="J208" i="5"/>
  <c r="J158" i="5"/>
  <c r="BK148" i="5"/>
  <c r="BK147" i="6"/>
  <c r="J194" i="6"/>
  <c r="BK159" i="6"/>
  <c r="J157" i="6"/>
  <c r="BK180" i="6"/>
  <c r="BK141" i="6"/>
  <c r="J177" i="6"/>
  <c r="J139" i="6"/>
  <c r="J159" i="6"/>
  <c r="J186" i="6"/>
  <c r="J151" i="7"/>
  <c r="J173" i="7"/>
  <c r="J139" i="7"/>
  <c r="J198" i="7"/>
  <c r="J154" i="7"/>
  <c r="BK163" i="7"/>
  <c r="J168" i="7"/>
  <c r="BK206" i="7"/>
  <c r="BK137" i="7"/>
  <c r="BK154" i="7"/>
  <c r="BK149" i="8"/>
  <c r="BK176" i="8"/>
  <c r="BK148" i="8"/>
  <c r="BK168" i="8"/>
  <c r="J151" i="8"/>
  <c r="BK143" i="8"/>
  <c r="BK172" i="8"/>
  <c r="BK127" i="8"/>
  <c r="J176" i="8"/>
  <c r="J174" i="8"/>
  <c r="J138" i="8"/>
  <c r="BK602" i="9"/>
  <c r="BK552" i="9"/>
  <c r="BK501" i="9"/>
  <c r="BK394" i="9"/>
  <c r="BK373" i="9"/>
  <c r="J297" i="9"/>
  <c r="J234" i="9"/>
  <c r="BK179" i="9"/>
  <c r="BK566" i="9"/>
  <c r="J499" i="9"/>
  <c r="J395" i="9"/>
  <c r="BK374" i="9"/>
  <c r="BK317" i="9"/>
  <c r="BK173" i="9"/>
  <c r="BK599" i="9"/>
  <c r="J526" i="9"/>
  <c r="BK485" i="9"/>
  <c r="BK371" i="9"/>
  <c r="BK332" i="9"/>
  <c r="BK254" i="9"/>
  <c r="BK209" i="9"/>
  <c r="BK606" i="9"/>
  <c r="BK540" i="9"/>
  <c r="BK435" i="9"/>
  <c r="J417" i="9"/>
  <c r="BK369" i="9"/>
  <c r="BK276" i="9"/>
  <c r="BK161" i="9"/>
  <c r="J568" i="9"/>
  <c r="BK503" i="9"/>
  <c r="J475" i="9"/>
  <c r="BK453" i="9"/>
  <c r="BK420" i="9"/>
  <c r="J374" i="9"/>
  <c r="BK314" i="9"/>
  <c r="J269" i="9"/>
  <c r="BK247" i="9"/>
  <c r="J203" i="9"/>
  <c r="J158" i="9"/>
  <c r="J517" i="9"/>
  <c r="BK504" i="9"/>
  <c r="J425" i="9"/>
  <c r="J365" i="9"/>
  <c r="J278" i="9"/>
  <c r="J209" i="9"/>
  <c r="BK601" i="9"/>
  <c r="J548" i="9"/>
  <c r="J509" i="9"/>
  <c r="J462" i="9"/>
  <c r="J432" i="9"/>
  <c r="BK407" i="9"/>
  <c r="BK364" i="9"/>
  <c r="J342" i="9"/>
  <c r="J286" i="9"/>
  <c r="J621" i="9"/>
  <c r="BK613" i="9"/>
  <c r="BK539" i="9"/>
  <c r="BK515" i="9"/>
  <c r="J465" i="9"/>
  <c r="J385" i="9"/>
  <c r="BK321" i="9"/>
  <c r="BK262" i="9"/>
  <c r="J184" i="9"/>
  <c r="J145" i="2"/>
  <c r="BK128" i="2"/>
  <c r="J141" i="2"/>
  <c r="BK123" i="2"/>
  <c r="BK126" i="2"/>
  <c r="BK124" i="2"/>
  <c r="J315" i="3"/>
  <c r="J255" i="3"/>
  <c r="BK217" i="3"/>
  <c r="J177" i="3"/>
  <c r="BK138" i="3"/>
  <c r="BK293" i="3"/>
  <c r="J257" i="3"/>
  <c r="J197" i="3"/>
  <c r="BK163" i="3"/>
  <c r="BK329" i="3"/>
  <c r="J283" i="3"/>
  <c r="BK224" i="3"/>
  <c r="BK175" i="3"/>
  <c r="BK135" i="3"/>
  <c r="BK283" i="3"/>
  <c r="J202" i="3"/>
  <c r="BK133" i="3"/>
  <c r="J324" i="3"/>
  <c r="J291" i="3"/>
  <c r="BK249" i="3"/>
  <c r="J204" i="3"/>
  <c r="J335" i="3"/>
  <c r="BK314" i="3"/>
  <c r="BK275" i="3"/>
  <c r="J237" i="3"/>
  <c r="BK195" i="3"/>
  <c r="J163" i="3"/>
  <c r="J340" i="3"/>
  <c r="J303" i="3"/>
  <c r="BK247" i="3"/>
  <c r="J210" i="3"/>
  <c r="BK129" i="3"/>
  <c r="BK156" i="4"/>
  <c r="J169" i="4"/>
  <c r="J137" i="4"/>
  <c r="J176" i="4"/>
  <c r="BK133" i="4"/>
  <c r="BK152" i="4"/>
  <c r="BK127" i="4"/>
  <c r="BK159" i="4"/>
  <c r="J141" i="4"/>
  <c r="BK203" i="5"/>
  <c r="BK133" i="5"/>
  <c r="J180" i="5"/>
  <c r="BK210" i="5"/>
  <c r="BK176" i="5"/>
  <c r="BK135" i="5"/>
  <c r="J184" i="5"/>
  <c r="J128" i="5"/>
  <c r="J178" i="5"/>
  <c r="BK154" i="5"/>
  <c r="J190" i="5"/>
  <c r="J135" i="5"/>
  <c r="BK198" i="5"/>
  <c r="J177" i="5"/>
  <c r="BK218" i="5"/>
  <c r="J186" i="5"/>
  <c r="BK168" i="6"/>
  <c r="J126" i="6"/>
  <c r="BK129" i="6"/>
  <c r="BK183" i="6"/>
  <c r="BK170" i="6"/>
  <c r="J149" i="6"/>
  <c r="J196" i="6"/>
  <c r="J145" i="6"/>
  <c r="J180" i="6"/>
  <c r="J191" i="6"/>
  <c r="BK185" i="7"/>
  <c r="BK133" i="7"/>
  <c r="BK143" i="7"/>
  <c r="J209" i="7"/>
  <c r="BK130" i="7"/>
  <c r="J185" i="7"/>
  <c r="J213" i="7"/>
  <c r="BK159" i="7"/>
  <c r="J178" i="7"/>
  <c r="BK147" i="7"/>
  <c r="BK215" i="7"/>
  <c r="BK135" i="7"/>
  <c r="BK163" i="8"/>
  <c r="J136" i="8"/>
  <c r="J161" i="8"/>
  <c r="BK137" i="8"/>
  <c r="J127" i="8"/>
  <c r="J133" i="8"/>
  <c r="BK162" i="8"/>
  <c r="J159" i="8"/>
  <c r="J182" i="8"/>
  <c r="BK125" i="8"/>
  <c r="J566" i="9"/>
  <c r="BK514" i="9"/>
  <c r="J407" i="9"/>
  <c r="J379" i="9"/>
  <c r="BK303" i="9"/>
  <c r="BK241" i="9"/>
  <c r="J175" i="9"/>
  <c r="J607" i="9"/>
  <c r="J537" i="9"/>
  <c r="BK500" i="9"/>
  <c r="BK427" i="9"/>
  <c r="BK385" i="9"/>
  <c r="J366" i="9"/>
  <c r="BK310" i="9"/>
  <c r="BK205" i="9"/>
  <c r="BK608" i="9"/>
  <c r="J521" i="9"/>
  <c r="J469" i="9"/>
  <c r="J357" i="9"/>
  <c r="J303" i="9"/>
  <c r="BK231" i="9"/>
  <c r="BK182" i="9"/>
  <c r="J572" i="9"/>
  <c r="J539" i="9"/>
  <c r="J513" i="9"/>
  <c r="J445" i="9"/>
  <c r="J415" i="9"/>
  <c r="BK361" i="9"/>
  <c r="BK301" i="9"/>
  <c r="BK184" i="9"/>
  <c r="BK590" i="9"/>
  <c r="J554" i="9"/>
  <c r="J524" i="9"/>
  <c r="J489" i="9"/>
  <c r="BK465" i="9"/>
  <c r="BK422" i="9"/>
  <c r="J383" i="9"/>
  <c r="BK354" i="9"/>
  <c r="BK274" i="9"/>
  <c r="J254" i="9"/>
  <c r="BK225" i="9"/>
  <c r="J197" i="9"/>
  <c r="J577" i="9"/>
  <c r="BK512" i="9"/>
  <c r="BK486" i="9"/>
  <c r="BK409" i="9"/>
  <c r="J354" i="9"/>
  <c r="BK299" i="9"/>
  <c r="BK258" i="9"/>
  <c r="J186" i="9"/>
  <c r="BK596" i="9"/>
  <c r="J545" i="9"/>
  <c r="BK510" i="9"/>
  <c r="BK484" i="9"/>
  <c r="BK438" i="9"/>
  <c r="BK411" i="9"/>
  <c r="J369" i="9"/>
  <c r="J305" i="9"/>
  <c r="BK189" i="9"/>
  <c r="BK623" i="9"/>
  <c r="J616" i="9"/>
  <c r="J596" i="9"/>
  <c r="J535" i="9"/>
  <c r="J504" i="9"/>
  <c r="BK445" i="9"/>
  <c r="J368" i="9"/>
  <c r="BK286" i="9"/>
  <c r="BK234" i="9"/>
  <c r="BK192" i="9"/>
  <c r="BK128" i="3" l="1"/>
  <c r="J128" i="3" s="1"/>
  <c r="J98" i="3" s="1"/>
  <c r="BK243" i="3"/>
  <c r="J243" i="3"/>
  <c r="J100" i="3" s="1"/>
  <c r="R313" i="3"/>
  <c r="P341" i="3"/>
  <c r="R126" i="4"/>
  <c r="P164" i="4"/>
  <c r="BK127" i="5"/>
  <c r="BK153" i="5"/>
  <c r="J153" i="5"/>
  <c r="J100" i="5" s="1"/>
  <c r="BK161" i="5"/>
  <c r="J161" i="5"/>
  <c r="J101" i="5" s="1"/>
  <c r="BK216" i="5"/>
  <c r="J216" i="5"/>
  <c r="J105" i="5"/>
  <c r="T163" i="6"/>
  <c r="P123" i="7"/>
  <c r="P122" i="7" s="1"/>
  <c r="P124" i="8"/>
  <c r="R167" i="8"/>
  <c r="R120" i="2"/>
  <c r="R119" i="2"/>
  <c r="R118" i="2"/>
  <c r="BK212" i="3"/>
  <c r="J212" i="3" s="1"/>
  <c r="J99" i="3" s="1"/>
  <c r="R282" i="3"/>
  <c r="P323" i="3"/>
  <c r="BK126" i="4"/>
  <c r="J126" i="4"/>
  <c r="J98" i="4"/>
  <c r="T169" i="5"/>
  <c r="P163" i="6"/>
  <c r="T123" i="7"/>
  <c r="T122" i="7"/>
  <c r="R184" i="7"/>
  <c r="T132" i="8"/>
  <c r="T154" i="8"/>
  <c r="P147" i="9"/>
  <c r="P206" i="9"/>
  <c r="T224" i="9"/>
  <c r="BK272" i="9"/>
  <c r="J272" i="9"/>
  <c r="J103" i="9" s="1"/>
  <c r="R272" i="9"/>
  <c r="R294" i="9"/>
  <c r="T311" i="9"/>
  <c r="P333" i="9"/>
  <c r="BK370" i="9"/>
  <c r="J370" i="9" s="1"/>
  <c r="J112" i="9" s="1"/>
  <c r="R388" i="9"/>
  <c r="R437" i="9"/>
  <c r="R476" i="9"/>
  <c r="R479" i="9"/>
  <c r="P532" i="9"/>
  <c r="P549" i="9"/>
  <c r="P128" i="3"/>
  <c r="P243" i="3"/>
  <c r="BK313" i="3"/>
  <c r="J313" i="3" s="1"/>
  <c r="J103" i="3" s="1"/>
  <c r="T341" i="3"/>
  <c r="R151" i="4"/>
  <c r="BK164" i="4"/>
  <c r="J164" i="4" s="1"/>
  <c r="J102" i="4" s="1"/>
  <c r="P127" i="5"/>
  <c r="R153" i="5"/>
  <c r="P161" i="5"/>
  <c r="R125" i="6"/>
  <c r="T190" i="6"/>
  <c r="T189" i="6" s="1"/>
  <c r="T142" i="7"/>
  <c r="R132" i="8"/>
  <c r="R154" i="8"/>
  <c r="BK178" i="9"/>
  <c r="J178" i="9" s="1"/>
  <c r="J99" i="9" s="1"/>
  <c r="R206" i="9"/>
  <c r="P240" i="9"/>
  <c r="P275" i="9"/>
  <c r="P294" i="9"/>
  <c r="R311" i="9"/>
  <c r="T333" i="9"/>
  <c r="T370" i="9"/>
  <c r="BK441" i="9"/>
  <c r="J441" i="9"/>
  <c r="J116" i="9" s="1"/>
  <c r="P476" i="9"/>
  <c r="T476" i="9"/>
  <c r="P479" i="9"/>
  <c r="BK532" i="9"/>
  <c r="J532" i="9" s="1"/>
  <c r="J120" i="9" s="1"/>
  <c r="P559" i="9"/>
  <c r="T120" i="2"/>
  <c r="T119" i="2"/>
  <c r="T118" i="2"/>
  <c r="T212" i="3"/>
  <c r="P282" i="3"/>
  <c r="BK323" i="3"/>
  <c r="J323" i="3"/>
  <c r="J104" i="3"/>
  <c r="T126" i="4"/>
  <c r="R164" i="4"/>
  <c r="P169" i="5"/>
  <c r="T216" i="5"/>
  <c r="T215" i="5" s="1"/>
  <c r="BK125" i="6"/>
  <c r="J125" i="6"/>
  <c r="J98" i="6"/>
  <c r="BK190" i="6"/>
  <c r="J190" i="6"/>
  <c r="J103" i="6"/>
  <c r="P142" i="7"/>
  <c r="T124" i="8"/>
  <c r="T167" i="8"/>
  <c r="T153" i="8"/>
  <c r="T147" i="9"/>
  <c r="T206" i="9"/>
  <c r="R224" i="9"/>
  <c r="T275" i="9"/>
  <c r="BK311" i="9"/>
  <c r="J311" i="9" s="1"/>
  <c r="J108" i="9" s="1"/>
  <c r="T316" i="9"/>
  <c r="P358" i="9"/>
  <c r="P370" i="9"/>
  <c r="P388" i="9"/>
  <c r="BK437" i="9"/>
  <c r="J437" i="9" s="1"/>
  <c r="J115" i="9" s="1"/>
  <c r="T437" i="9"/>
  <c r="BK479" i="9"/>
  <c r="J479" i="9"/>
  <c r="J118" i="9" s="1"/>
  <c r="T479" i="9"/>
  <c r="BK538" i="9"/>
  <c r="J538" i="9" s="1"/>
  <c r="J121" i="9" s="1"/>
  <c r="R559" i="9"/>
  <c r="T128" i="3"/>
  <c r="T243" i="3"/>
  <c r="T313" i="3"/>
  <c r="R341" i="3"/>
  <c r="P126" i="4"/>
  <c r="T127" i="5"/>
  <c r="T126" i="5" s="1"/>
  <c r="T125" i="5" s="1"/>
  <c r="T153" i="5"/>
  <c r="T161" i="5"/>
  <c r="R216" i="5"/>
  <c r="R215" i="5"/>
  <c r="T125" i="6"/>
  <c r="T124" i="6" s="1"/>
  <c r="P190" i="6"/>
  <c r="P189" i="6"/>
  <c r="BK142" i="7"/>
  <c r="P184" i="7"/>
  <c r="P132" i="8"/>
  <c r="P123" i="8"/>
  <c r="P154" i="8"/>
  <c r="P153" i="8" s="1"/>
  <c r="BK147" i="9"/>
  <c r="J147" i="9"/>
  <c r="J98" i="9"/>
  <c r="R178" i="9"/>
  <c r="BK240" i="9"/>
  <c r="J240" i="9"/>
  <c r="J102" i="9"/>
  <c r="R275" i="9"/>
  <c r="T294" i="9"/>
  <c r="P316" i="9"/>
  <c r="BK358" i="9"/>
  <c r="J358" i="9" s="1"/>
  <c r="J111" i="9" s="1"/>
  <c r="R370" i="9"/>
  <c r="T441" i="9"/>
  <c r="P490" i="9"/>
  <c r="T532" i="9"/>
  <c r="T538" i="9"/>
  <c r="R549" i="9"/>
  <c r="P587" i="9"/>
  <c r="P586" i="9" s="1"/>
  <c r="BK120" i="2"/>
  <c r="J120" i="2"/>
  <c r="J98" i="2" s="1"/>
  <c r="P212" i="3"/>
  <c r="T282" i="3"/>
  <c r="T323" i="3"/>
  <c r="T151" i="4"/>
  <c r="R127" i="5"/>
  <c r="P153" i="5"/>
  <c r="R161" i="5"/>
  <c r="P216" i="5"/>
  <c r="P215" i="5" s="1"/>
  <c r="P125" i="6"/>
  <c r="P124" i="6"/>
  <c r="P123" i="6" s="1"/>
  <c r="AU99" i="1" s="1"/>
  <c r="R123" i="7"/>
  <c r="R122" i="7"/>
  <c r="T184" i="7"/>
  <c r="BK124" i="8"/>
  <c r="J124" i="8"/>
  <c r="J98" i="8"/>
  <c r="BK167" i="8"/>
  <c r="J167" i="8" s="1"/>
  <c r="J102" i="8" s="1"/>
  <c r="R147" i="9"/>
  <c r="BK206" i="9"/>
  <c r="J206" i="9" s="1"/>
  <c r="J100" i="9" s="1"/>
  <c r="R240" i="9"/>
  <c r="P272" i="9"/>
  <c r="BK294" i="9"/>
  <c r="J294" i="9"/>
  <c r="J107" i="9"/>
  <c r="BK316" i="9"/>
  <c r="J316" i="9" s="1"/>
  <c r="J109" i="9" s="1"/>
  <c r="R333" i="9"/>
  <c r="BK388" i="9"/>
  <c r="J388" i="9" s="1"/>
  <c r="J114" i="9" s="1"/>
  <c r="P441" i="9"/>
  <c r="BK490" i="9"/>
  <c r="J490" i="9" s="1"/>
  <c r="J119" i="9" s="1"/>
  <c r="R532" i="9"/>
  <c r="BK559" i="9"/>
  <c r="J559" i="9" s="1"/>
  <c r="J123" i="9" s="1"/>
  <c r="R587" i="9"/>
  <c r="R586" i="9" s="1"/>
  <c r="R212" i="3"/>
  <c r="BK282" i="3"/>
  <c r="J282" i="3"/>
  <c r="J102" i="3" s="1"/>
  <c r="R323" i="3"/>
  <c r="P151" i="4"/>
  <c r="T164" i="4"/>
  <c r="BK169" i="5"/>
  <c r="J169" i="5" s="1"/>
  <c r="J102" i="5" s="1"/>
  <c r="BK163" i="6"/>
  <c r="J163" i="6" s="1"/>
  <c r="J100" i="6" s="1"/>
  <c r="R190" i="6"/>
  <c r="R189" i="6"/>
  <c r="BK123" i="7"/>
  <c r="J123" i="7" s="1"/>
  <c r="J98" i="7" s="1"/>
  <c r="R142" i="7"/>
  <c r="R141" i="7" s="1"/>
  <c r="BK132" i="8"/>
  <c r="J132" i="8"/>
  <c r="J99" i="8"/>
  <c r="P167" i="8"/>
  <c r="P178" i="9"/>
  <c r="BK224" i="9"/>
  <c r="J224" i="9" s="1"/>
  <c r="J101" i="9" s="1"/>
  <c r="P224" i="9"/>
  <c r="BK275" i="9"/>
  <c r="J275" i="9" s="1"/>
  <c r="J104" i="9" s="1"/>
  <c r="P311" i="9"/>
  <c r="BK333" i="9"/>
  <c r="J333" i="9" s="1"/>
  <c r="J110" i="9" s="1"/>
  <c r="R358" i="9"/>
  <c r="R441" i="9"/>
  <c r="R490" i="9"/>
  <c r="P538" i="9"/>
  <c r="BK549" i="9"/>
  <c r="J549" i="9"/>
  <c r="J122" i="9" s="1"/>
  <c r="T549" i="9"/>
  <c r="T587" i="9"/>
  <c r="T586" i="9"/>
  <c r="P120" i="2"/>
  <c r="P119" i="2" s="1"/>
  <c r="P118" i="2" s="1"/>
  <c r="AU95" i="1" s="1"/>
  <c r="R128" i="3"/>
  <c r="R127" i="3" s="1"/>
  <c r="R126" i="3" s="1"/>
  <c r="R243" i="3"/>
  <c r="P313" i="3"/>
  <c r="BK341" i="3"/>
  <c r="J341" i="3"/>
  <c r="J105" i="3"/>
  <c r="BK151" i="4"/>
  <c r="J151" i="4" s="1"/>
  <c r="J99" i="4" s="1"/>
  <c r="R169" i="5"/>
  <c r="R163" i="6"/>
  <c r="BK184" i="7"/>
  <c r="J184" i="7"/>
  <c r="J101" i="7"/>
  <c r="R124" i="8"/>
  <c r="BK154" i="8"/>
  <c r="J154" i="8"/>
  <c r="J101" i="8"/>
  <c r="T178" i="9"/>
  <c r="T240" i="9"/>
  <c r="T272" i="9"/>
  <c r="R316" i="9"/>
  <c r="T358" i="9"/>
  <c r="T388" i="9"/>
  <c r="P437" i="9"/>
  <c r="BK476" i="9"/>
  <c r="J476" i="9" s="1"/>
  <c r="J117" i="9" s="1"/>
  <c r="T490" i="9"/>
  <c r="R538" i="9"/>
  <c r="T559" i="9"/>
  <c r="BK587" i="9"/>
  <c r="J587" i="9" s="1"/>
  <c r="J125" i="9" s="1"/>
  <c r="BK279" i="3"/>
  <c r="J279" i="3" s="1"/>
  <c r="J101" i="3" s="1"/>
  <c r="BK150" i="5"/>
  <c r="J150" i="5" s="1"/>
  <c r="J99" i="5" s="1"/>
  <c r="BK158" i="4"/>
  <c r="J158" i="4"/>
  <c r="J100" i="4" s="1"/>
  <c r="BK160" i="6"/>
  <c r="J160" i="6"/>
  <c r="J99" i="6"/>
  <c r="BK386" i="9"/>
  <c r="J386" i="9"/>
  <c r="J113" i="9" s="1"/>
  <c r="BK184" i="4"/>
  <c r="J184" i="4" s="1"/>
  <c r="J103" i="4" s="1"/>
  <c r="BK187" i="4"/>
  <c r="J187" i="4"/>
  <c r="J104" i="4" s="1"/>
  <c r="BK187" i="6"/>
  <c r="BK124" i="6" s="1"/>
  <c r="BK123" i="6" s="1"/>
  <c r="J123" i="6" s="1"/>
  <c r="J30" i="6" s="1"/>
  <c r="BK291" i="9"/>
  <c r="J291" i="9" s="1"/>
  <c r="J105" i="9" s="1"/>
  <c r="BK353" i="3"/>
  <c r="J353" i="3" s="1"/>
  <c r="J106" i="3" s="1"/>
  <c r="BK161" i="4"/>
  <c r="J161" i="4"/>
  <c r="J101" i="4" s="1"/>
  <c r="BK213" i="5"/>
  <c r="J213" i="5"/>
  <c r="J103" i="5"/>
  <c r="BK153" i="8"/>
  <c r="J153" i="8"/>
  <c r="J100" i="8" s="1"/>
  <c r="BE179" i="9"/>
  <c r="BE215" i="9"/>
  <c r="BE226" i="9"/>
  <c r="BE228" i="9"/>
  <c r="BE295" i="9"/>
  <c r="BE299" i="9"/>
  <c r="BE301" i="9"/>
  <c r="BE303" i="9"/>
  <c r="BE347" i="9"/>
  <c r="BE364" i="9"/>
  <c r="BE389" i="9"/>
  <c r="BE393" i="9"/>
  <c r="BE415" i="9"/>
  <c r="BE420" i="9"/>
  <c r="BE422" i="9"/>
  <c r="BE423" i="9"/>
  <c r="BE456" i="9"/>
  <c r="BE459" i="9"/>
  <c r="BE486" i="9"/>
  <c r="BE489" i="9"/>
  <c r="BE491" i="9"/>
  <c r="BE496" i="9"/>
  <c r="BE508" i="9"/>
  <c r="BE520" i="9"/>
  <c r="BE521" i="9"/>
  <c r="BE526" i="9"/>
  <c r="BE537" i="9"/>
  <c r="BE575" i="9"/>
  <c r="BE579" i="9"/>
  <c r="BE580" i="9"/>
  <c r="BE581" i="9"/>
  <c r="BE590" i="9"/>
  <c r="BE606" i="9"/>
  <c r="BE611" i="9"/>
  <c r="BE615" i="9"/>
  <c r="BE616" i="9"/>
  <c r="BE618" i="9"/>
  <c r="BE621" i="9"/>
  <c r="BE623" i="9"/>
  <c r="BE624" i="9"/>
  <c r="BK123" i="8"/>
  <c r="BK122" i="8" s="1"/>
  <c r="J122" i="8" s="1"/>
  <c r="J30" i="8" s="1"/>
  <c r="F142" i="9"/>
  <c r="BE182" i="9"/>
  <c r="BE184" i="9"/>
  <c r="BE192" i="9"/>
  <c r="BE312" i="9"/>
  <c r="BE314" i="9"/>
  <c r="BE321" i="9"/>
  <c r="BE332" i="9"/>
  <c r="BE366" i="9"/>
  <c r="BE367" i="9"/>
  <c r="BE380" i="9"/>
  <c r="BE384" i="9"/>
  <c r="BE385" i="9"/>
  <c r="BE391" i="9"/>
  <c r="BE419" i="9"/>
  <c r="BE421" i="9"/>
  <c r="BE430" i="9"/>
  <c r="BE434" i="9"/>
  <c r="BE511" i="9"/>
  <c r="BE513" i="9"/>
  <c r="BE517" i="9"/>
  <c r="BE527" i="9"/>
  <c r="BE535" i="9"/>
  <c r="BE560" i="9"/>
  <c r="BE570" i="9"/>
  <c r="BE588" i="9"/>
  <c r="BE614" i="9"/>
  <c r="BE163" i="9"/>
  <c r="BE173" i="9"/>
  <c r="BE191" i="9"/>
  <c r="BE241" i="9"/>
  <c r="BE242" i="9"/>
  <c r="BE274" i="9"/>
  <c r="BE326" i="9"/>
  <c r="BE329" i="9"/>
  <c r="BE356" i="9"/>
  <c r="BE359" i="9"/>
  <c r="BE363" i="9"/>
  <c r="BE373" i="9"/>
  <c r="BE374" i="9"/>
  <c r="BE375" i="9"/>
  <c r="BE387" i="9"/>
  <c r="BE392" i="9"/>
  <c r="BE428" i="9"/>
  <c r="BE440" i="9"/>
  <c r="BE445" i="9"/>
  <c r="BE478" i="9"/>
  <c r="BE484" i="9"/>
  <c r="BE515" i="9"/>
  <c r="BE519" i="9"/>
  <c r="BE523" i="9"/>
  <c r="BE524" i="9"/>
  <c r="BE525" i="9"/>
  <c r="BE539" i="9"/>
  <c r="BE592" i="9"/>
  <c r="BE596" i="9"/>
  <c r="BE601" i="9"/>
  <c r="BE604" i="9"/>
  <c r="BE605" i="9"/>
  <c r="BE609" i="9"/>
  <c r="BE613" i="9"/>
  <c r="BE151" i="9"/>
  <c r="BE167" i="9"/>
  <c r="BE171" i="9"/>
  <c r="BE175" i="9"/>
  <c r="BE186" i="9"/>
  <c r="BE219" i="9"/>
  <c r="BE243" i="9"/>
  <c r="BE310" i="9"/>
  <c r="BE319" i="9"/>
  <c r="BE330" i="9"/>
  <c r="BE334" i="9"/>
  <c r="BE342" i="9"/>
  <c r="BE352" i="9"/>
  <c r="BE372" i="9"/>
  <c r="BE378" i="9"/>
  <c r="BE381" i="9"/>
  <c r="BE411" i="9"/>
  <c r="BE427" i="9"/>
  <c r="BE442" i="9"/>
  <c r="BE480" i="9"/>
  <c r="BE510" i="9"/>
  <c r="BE514" i="9"/>
  <c r="BE528" i="9"/>
  <c r="BE558" i="9"/>
  <c r="BE594" i="9"/>
  <c r="BE599" i="9"/>
  <c r="BE602" i="9"/>
  <c r="BE607" i="9"/>
  <c r="J89" i="9"/>
  <c r="BE155" i="9"/>
  <c r="BE169" i="9"/>
  <c r="BE197" i="9"/>
  <c r="BE199" i="9"/>
  <c r="BE216" i="9"/>
  <c r="BE218" i="9"/>
  <c r="BE233" i="9"/>
  <c r="BE270" i="9"/>
  <c r="BE353" i="9"/>
  <c r="BE357" i="9"/>
  <c r="BE365" i="9"/>
  <c r="BE371" i="9"/>
  <c r="BE383" i="9"/>
  <c r="BE394" i="9"/>
  <c r="BE395" i="9"/>
  <c r="BE425" i="9"/>
  <c r="BE436" i="9"/>
  <c r="BE439" i="9"/>
  <c r="BE453" i="9"/>
  <c r="BE467" i="9"/>
  <c r="BE469" i="9"/>
  <c r="BE477" i="9"/>
  <c r="BE500" i="9"/>
  <c r="BE502" i="9"/>
  <c r="BE506" i="9"/>
  <c r="BE509" i="9"/>
  <c r="BE518" i="9"/>
  <c r="BE531" i="9"/>
  <c r="BE577" i="9"/>
  <c r="BE578" i="9"/>
  <c r="BE608" i="9"/>
  <c r="BE612" i="9"/>
  <c r="E85" i="9"/>
  <c r="BE161" i="9"/>
  <c r="BE165" i="9"/>
  <c r="BE189" i="9"/>
  <c r="BE217" i="9"/>
  <c r="BE234" i="9"/>
  <c r="BE245" i="9"/>
  <c r="BE247" i="9"/>
  <c r="BE262" i="9"/>
  <c r="BE264" i="9"/>
  <c r="BE269" i="9"/>
  <c r="BE345" i="9"/>
  <c r="BE354" i="9"/>
  <c r="BE376" i="9"/>
  <c r="BE379" i="9"/>
  <c r="BE407" i="9"/>
  <c r="BE418" i="9"/>
  <c r="BE462" i="9"/>
  <c r="BE465" i="9"/>
  <c r="BE475" i="9"/>
  <c r="BE498" i="9"/>
  <c r="BE499" i="9"/>
  <c r="BE501" i="9"/>
  <c r="BE507" i="9"/>
  <c r="BE522" i="9"/>
  <c r="BE546" i="9"/>
  <c r="BE550" i="9"/>
  <c r="BE556" i="9"/>
  <c r="BE566" i="9"/>
  <c r="BE574" i="9"/>
  <c r="BE610" i="9"/>
  <c r="BE148" i="9"/>
  <c r="BE194" i="9"/>
  <c r="BE200" i="9"/>
  <c r="BE225" i="9"/>
  <c r="BE231" i="9"/>
  <c r="BE254" i="9"/>
  <c r="BE266" i="9"/>
  <c r="BE267" i="9"/>
  <c r="BE273" i="9"/>
  <c r="BE278" i="9"/>
  <c r="BE279" i="9"/>
  <c r="BE286" i="9"/>
  <c r="BE292" i="9"/>
  <c r="BE297" i="9"/>
  <c r="BE350" i="9"/>
  <c r="BE362" i="9"/>
  <c r="BE368" i="9"/>
  <c r="BE377" i="9"/>
  <c r="BE382" i="9"/>
  <c r="BE432" i="9"/>
  <c r="BE433" i="9"/>
  <c r="BE435" i="9"/>
  <c r="BE503" i="9"/>
  <c r="BE504" i="9"/>
  <c r="BE512" i="9"/>
  <c r="BE516" i="9"/>
  <c r="BE529" i="9"/>
  <c r="BE530" i="9"/>
  <c r="BE533" i="9"/>
  <c r="BE534" i="9"/>
  <c r="BE541" i="9"/>
  <c r="BE548" i="9"/>
  <c r="BE552" i="9"/>
  <c r="BE562" i="9"/>
  <c r="BE568" i="9"/>
  <c r="BE572" i="9"/>
  <c r="BE158" i="9"/>
  <c r="BE203" i="9"/>
  <c r="BE205" i="9"/>
  <c r="BE207" i="9"/>
  <c r="BE209" i="9"/>
  <c r="BE244" i="9"/>
  <c r="BE256" i="9"/>
  <c r="BE258" i="9"/>
  <c r="BE260" i="9"/>
  <c r="BE276" i="9"/>
  <c r="BE280" i="9"/>
  <c r="BE283" i="9"/>
  <c r="BE289" i="9"/>
  <c r="BE305" i="9"/>
  <c r="BE317" i="9"/>
  <c r="BE336" i="9"/>
  <c r="BE361" i="9"/>
  <c r="BE369" i="9"/>
  <c r="BE409" i="9"/>
  <c r="BE413" i="9"/>
  <c r="BE417" i="9"/>
  <c r="BE424" i="9"/>
  <c r="BE426" i="9"/>
  <c r="BE429" i="9"/>
  <c r="BE431" i="9"/>
  <c r="BE438" i="9"/>
  <c r="BE482" i="9"/>
  <c r="BE485" i="9"/>
  <c r="BE540" i="9"/>
  <c r="BE545" i="9"/>
  <c r="BE554" i="9"/>
  <c r="BE603" i="9"/>
  <c r="J142" i="7"/>
  <c r="J100" i="7" s="1"/>
  <c r="F92" i="8"/>
  <c r="BE131" i="8"/>
  <c r="BE143" i="8"/>
  <c r="BE144" i="8"/>
  <c r="BE145" i="8"/>
  <c r="BE150" i="8"/>
  <c r="BE127" i="8"/>
  <c r="BE146" i="8"/>
  <c r="BE151" i="8"/>
  <c r="BE152" i="8"/>
  <c r="BE163" i="8"/>
  <c r="BE165" i="8"/>
  <c r="BE170" i="8"/>
  <c r="BK122" i="7"/>
  <c r="J122" i="7"/>
  <c r="J97" i="7" s="1"/>
  <c r="E85" i="8"/>
  <c r="BE125" i="8"/>
  <c r="BE130" i="8"/>
  <c r="BE135" i="8"/>
  <c r="BE159" i="8"/>
  <c r="BE160" i="8"/>
  <c r="BE161" i="8"/>
  <c r="BE172" i="8"/>
  <c r="BE180" i="8"/>
  <c r="J116" i="8"/>
  <c r="BE133" i="8"/>
  <c r="BE137" i="8"/>
  <c r="BE139" i="8"/>
  <c r="BE147" i="8"/>
  <c r="BE148" i="8"/>
  <c r="BE149" i="8"/>
  <c r="BE136" i="8"/>
  <c r="BE168" i="8"/>
  <c r="BE174" i="8"/>
  <c r="BE141" i="8"/>
  <c r="BE129" i="8"/>
  <c r="BE138" i="8"/>
  <c r="BE162" i="8"/>
  <c r="BE182" i="8"/>
  <c r="BE134" i="8"/>
  <c r="BE140" i="8"/>
  <c r="BE142" i="8"/>
  <c r="BE155" i="8"/>
  <c r="BE157" i="8"/>
  <c r="BE176" i="8"/>
  <c r="BE178" i="8"/>
  <c r="BK189" i="6"/>
  <c r="J189" i="6" s="1"/>
  <c r="J102" i="6" s="1"/>
  <c r="BE129" i="7"/>
  <c r="BE149" i="7"/>
  <c r="BE150" i="7"/>
  <c r="BE156" i="7"/>
  <c r="BE175" i="7"/>
  <c r="BE196" i="7"/>
  <c r="BE217" i="7"/>
  <c r="E85" i="7"/>
  <c r="BE130" i="7"/>
  <c r="BE164" i="7"/>
  <c r="BE185" i="7"/>
  <c r="J89" i="7"/>
  <c r="BE124" i="7"/>
  <c r="BE126" i="7"/>
  <c r="BE131" i="7"/>
  <c r="BE139" i="7"/>
  <c r="BE165" i="7"/>
  <c r="BE207" i="7"/>
  <c r="BE213" i="7"/>
  <c r="BE137" i="7"/>
  <c r="BE152" i="7"/>
  <c r="BE166" i="7"/>
  <c r="BE167" i="7"/>
  <c r="BE132" i="7"/>
  <c r="BE140" i="7"/>
  <c r="BE143" i="7"/>
  <c r="BE145" i="7"/>
  <c r="BE146" i="7"/>
  <c r="BE151" i="7"/>
  <c r="BE192" i="7"/>
  <c r="BE215" i="7"/>
  <c r="F118" i="7"/>
  <c r="BE133" i="7"/>
  <c r="BE178" i="7"/>
  <c r="BE181" i="7"/>
  <c r="BE198" i="7"/>
  <c r="BE147" i="7"/>
  <c r="BE154" i="7"/>
  <c r="BE159" i="7"/>
  <c r="BE163" i="7"/>
  <c r="BE168" i="7"/>
  <c r="BE173" i="7"/>
  <c r="BE187" i="7"/>
  <c r="BE135" i="7"/>
  <c r="BE201" i="7"/>
  <c r="BE203" i="7"/>
  <c r="BE206" i="7"/>
  <c r="BE209" i="7"/>
  <c r="F92" i="6"/>
  <c r="J117" i="6"/>
  <c r="BE180" i="6"/>
  <c r="BE184" i="6"/>
  <c r="BE147" i="6"/>
  <c r="BE149" i="6"/>
  <c r="BE151" i="6"/>
  <c r="BE174" i="6"/>
  <c r="BE126" i="6"/>
  <c r="BE127" i="6"/>
  <c r="BE131" i="6"/>
  <c r="BE141" i="6"/>
  <c r="BE159" i="6"/>
  <c r="BE178" i="6"/>
  <c r="BE188" i="6"/>
  <c r="BE194" i="6"/>
  <c r="J127" i="5"/>
  <c r="J98" i="5"/>
  <c r="BK215" i="5"/>
  <c r="J215" i="5" s="1"/>
  <c r="J104" i="5" s="1"/>
  <c r="BE166" i="6"/>
  <c r="BE129" i="6"/>
  <c r="BE135" i="6"/>
  <c r="BE161" i="6"/>
  <c r="BE164" i="6"/>
  <c r="BE175" i="6"/>
  <c r="BE182" i="6"/>
  <c r="BE145" i="6"/>
  <c r="BE168" i="6"/>
  <c r="BE181" i="6"/>
  <c r="BE183" i="6"/>
  <c r="E85" i="6"/>
  <c r="BE137" i="6"/>
  <c r="BE139" i="6"/>
  <c r="BE140" i="6"/>
  <c r="BE143" i="6"/>
  <c r="BE153" i="6"/>
  <c r="BE155" i="6"/>
  <c r="BE176" i="6"/>
  <c r="BE177" i="6"/>
  <c r="BE191" i="6"/>
  <c r="BE196" i="6"/>
  <c r="BE157" i="6"/>
  <c r="BE170" i="6"/>
  <c r="BE179" i="6"/>
  <c r="BE185" i="6"/>
  <c r="BE186" i="6"/>
  <c r="BE179" i="5"/>
  <c r="BE180" i="5"/>
  <c r="BE193" i="5"/>
  <c r="BE199" i="5"/>
  <c r="BE206" i="5"/>
  <c r="BE133" i="5"/>
  <c r="BE159" i="5"/>
  <c r="BE173" i="5"/>
  <c r="BE182" i="5"/>
  <c r="BE190" i="5"/>
  <c r="BE205" i="5"/>
  <c r="BE210" i="5"/>
  <c r="BE217" i="5"/>
  <c r="BE218" i="5"/>
  <c r="BE219" i="5"/>
  <c r="F92" i="5"/>
  <c r="J119" i="5"/>
  <c r="BE156" i="5"/>
  <c r="BE162" i="5"/>
  <c r="BE171" i="5"/>
  <c r="BE183" i="5"/>
  <c r="BE188" i="5"/>
  <c r="BE201" i="5"/>
  <c r="BE212" i="5"/>
  <c r="BE220" i="5"/>
  <c r="BE128" i="5"/>
  <c r="BE135" i="5"/>
  <c r="BE141" i="5"/>
  <c r="BE170" i="5"/>
  <c r="BE207" i="5"/>
  <c r="BE214" i="5"/>
  <c r="BK125" i="4"/>
  <c r="J125" i="4" s="1"/>
  <c r="J97" i="4" s="1"/>
  <c r="BE181" i="5"/>
  <c r="BE185" i="5"/>
  <c r="BE187" i="5"/>
  <c r="BE194" i="5"/>
  <c r="BE195" i="5"/>
  <c r="BE197" i="5"/>
  <c r="BE144" i="5"/>
  <c r="BE151" i="5"/>
  <c r="BE166" i="5"/>
  <c r="BE177" i="5"/>
  <c r="BE186" i="5"/>
  <c r="BE202" i="5"/>
  <c r="BE203" i="5"/>
  <c r="BE139" i="5"/>
  <c r="BE146" i="5"/>
  <c r="BE148" i="5"/>
  <c r="BE164" i="5"/>
  <c r="BE176" i="5"/>
  <c r="BE178" i="5"/>
  <c r="BE189" i="5"/>
  <c r="BE198" i="5"/>
  <c r="BE204" i="5"/>
  <c r="E85" i="5"/>
  <c r="BE131" i="5"/>
  <c r="BE137" i="5"/>
  <c r="BE154" i="5"/>
  <c r="BE158" i="5"/>
  <c r="BE184" i="5"/>
  <c r="BE192" i="5"/>
  <c r="BE196" i="5"/>
  <c r="BE200" i="5"/>
  <c r="BE208" i="5"/>
  <c r="BE159" i="4"/>
  <c r="J89" i="4"/>
  <c r="E114" i="4"/>
  <c r="F121" i="4"/>
  <c r="BE139" i="4"/>
  <c r="BE162" i="4"/>
  <c r="BE170" i="4"/>
  <c r="BE177" i="4"/>
  <c r="BE179" i="4"/>
  <c r="BE181" i="4"/>
  <c r="BE182" i="4"/>
  <c r="BK127" i="3"/>
  <c r="J127" i="3" s="1"/>
  <c r="J97" i="3" s="1"/>
  <c r="BE131" i="4"/>
  <c r="BE133" i="4"/>
  <c r="BE141" i="4"/>
  <c r="BE143" i="4"/>
  <c r="BE152" i="4"/>
  <c r="BE154" i="4"/>
  <c r="BE156" i="4"/>
  <c r="BE185" i="4"/>
  <c r="BE188" i="4"/>
  <c r="BE137" i="4"/>
  <c r="BE145" i="4"/>
  <c r="BE173" i="4"/>
  <c r="BE174" i="4"/>
  <c r="BE180" i="4"/>
  <c r="BE183" i="4"/>
  <c r="BE127" i="4"/>
  <c r="BE129" i="4"/>
  <c r="BE147" i="4"/>
  <c r="BE149" i="4"/>
  <c r="BE165" i="4"/>
  <c r="BE167" i="4"/>
  <c r="BE169" i="4"/>
  <c r="BE172" i="4"/>
  <c r="BE135" i="4"/>
  <c r="BE176" i="4"/>
  <c r="BK119" i="2"/>
  <c r="J119" i="2" s="1"/>
  <c r="J97" i="2" s="1"/>
  <c r="J120" i="3"/>
  <c r="BE167" i="3"/>
  <c r="BE173" i="3"/>
  <c r="BE175" i="3"/>
  <c r="BE177" i="3"/>
  <c r="BE213" i="3"/>
  <c r="BE222" i="3"/>
  <c r="BE224" i="3"/>
  <c r="BE237" i="3"/>
  <c r="BE269" i="3"/>
  <c r="BE270" i="3"/>
  <c r="BE285" i="3"/>
  <c r="BE293" i="3"/>
  <c r="BE295" i="3"/>
  <c r="BE299" i="3"/>
  <c r="BE319" i="3"/>
  <c r="BE329" i="3"/>
  <c r="BE331" i="3"/>
  <c r="BE337" i="3"/>
  <c r="E85" i="3"/>
  <c r="BE133" i="3"/>
  <c r="BE141" i="3"/>
  <c r="BE149" i="3"/>
  <c r="BE202" i="3"/>
  <c r="BE204" i="3"/>
  <c r="BE206" i="3"/>
  <c r="BE208" i="3"/>
  <c r="BE247" i="3"/>
  <c r="BE271" i="3"/>
  <c r="BE291" i="3"/>
  <c r="BE351" i="3"/>
  <c r="BE138" i="3"/>
  <c r="BE162" i="3"/>
  <c r="BE163" i="3"/>
  <c r="BE165" i="3"/>
  <c r="BE179" i="3"/>
  <c r="BE197" i="3"/>
  <c r="BE209" i="3"/>
  <c r="BE210" i="3"/>
  <c r="BE244" i="3"/>
  <c r="BE246" i="3"/>
  <c r="BE248" i="3"/>
  <c r="BE252" i="3"/>
  <c r="BE253" i="3"/>
  <c r="BE283" i="3"/>
  <c r="BE309" i="3"/>
  <c r="BE311" i="3"/>
  <c r="BE314" i="3"/>
  <c r="BE315" i="3"/>
  <c r="BE334" i="3"/>
  <c r="BE335" i="3"/>
  <c r="BE354" i="3"/>
  <c r="F92" i="3"/>
  <c r="BE131" i="3"/>
  <c r="BE157" i="3"/>
  <c r="BE160" i="3"/>
  <c r="BE161" i="3"/>
  <c r="BE171" i="3"/>
  <c r="BE189" i="3"/>
  <c r="BE191" i="3"/>
  <c r="BE193" i="3"/>
  <c r="BE195" i="3"/>
  <c r="BE215" i="3"/>
  <c r="BE217" i="3"/>
  <c r="BE220" i="3"/>
  <c r="BE242" i="3"/>
  <c r="BE249" i="3"/>
  <c r="BE255" i="3"/>
  <c r="BE257" i="3"/>
  <c r="BE258" i="3"/>
  <c r="BE259" i="3"/>
  <c r="BE260" i="3"/>
  <c r="BE261" i="3"/>
  <c r="BE263" i="3"/>
  <c r="BE277" i="3"/>
  <c r="BE280" i="3"/>
  <c r="BE303" i="3"/>
  <c r="BE305" i="3"/>
  <c r="BE307" i="3"/>
  <c r="BE338" i="3"/>
  <c r="BE349" i="3"/>
  <c r="BE134" i="3"/>
  <c r="BE187" i="3"/>
  <c r="BE275" i="3"/>
  <c r="BE336" i="3"/>
  <c r="BE339" i="3"/>
  <c r="BE340" i="3"/>
  <c r="BE343" i="3"/>
  <c r="BE129" i="3"/>
  <c r="BE143" i="3"/>
  <c r="BE145" i="3"/>
  <c r="BE147" i="3"/>
  <c r="BE151" i="3"/>
  <c r="BE154" i="3"/>
  <c r="BE169" i="3"/>
  <c r="BE185" i="3"/>
  <c r="BE198" i="3"/>
  <c r="BE200" i="3"/>
  <c r="BE211" i="3"/>
  <c r="BE221" i="3"/>
  <c r="BE225" i="3"/>
  <c r="BE227" i="3"/>
  <c r="BE245" i="3"/>
  <c r="BE267" i="3"/>
  <c r="BE287" i="3"/>
  <c r="BE297" i="3"/>
  <c r="BE320" i="3"/>
  <c r="BE321" i="3"/>
  <c r="BE322" i="3"/>
  <c r="BE324" i="3"/>
  <c r="BE342" i="3"/>
  <c r="BE347" i="3"/>
  <c r="BE135" i="3"/>
  <c r="BE181" i="3"/>
  <c r="BE183" i="3"/>
  <c r="BE250" i="3"/>
  <c r="BE254" i="3"/>
  <c r="BE327" i="3"/>
  <c r="BE345" i="3"/>
  <c r="BE121" i="2"/>
  <c r="BE128" i="2"/>
  <c r="BE129" i="2"/>
  <c r="BE130" i="2"/>
  <c r="BE138" i="2"/>
  <c r="BE140" i="2"/>
  <c r="BE142" i="2"/>
  <c r="J89" i="2"/>
  <c r="F115" i="2"/>
  <c r="BE122" i="2"/>
  <c r="BE124" i="2"/>
  <c r="BE137" i="2"/>
  <c r="BE145" i="2"/>
  <c r="E85" i="2"/>
  <c r="BE125" i="2"/>
  <c r="BE139" i="2"/>
  <c r="BE143" i="2"/>
  <c r="BE144" i="2"/>
  <c r="BE123" i="2"/>
  <c r="BE126" i="2"/>
  <c r="BE127" i="2"/>
  <c r="BE141" i="2"/>
  <c r="F34" i="2"/>
  <c r="BA95" i="1" s="1"/>
  <c r="F37" i="3"/>
  <c r="BD96" i="1" s="1"/>
  <c r="J34" i="7"/>
  <c r="AW100" i="1"/>
  <c r="J34" i="8"/>
  <c r="AW101" i="1"/>
  <c r="F35" i="9"/>
  <c r="BB102" i="1" s="1"/>
  <c r="F34" i="3"/>
  <c r="BA96" i="1"/>
  <c r="J34" i="6"/>
  <c r="AW99" i="1"/>
  <c r="F36" i="7"/>
  <c r="BC100" i="1"/>
  <c r="F35" i="3"/>
  <c r="BB96" i="1" s="1"/>
  <c r="J34" i="5"/>
  <c r="AW98" i="1"/>
  <c r="F34" i="7"/>
  <c r="BA100" i="1"/>
  <c r="F36" i="8"/>
  <c r="BC101" i="1"/>
  <c r="J34" i="2"/>
  <c r="AW95" i="1" s="1"/>
  <c r="J34" i="4"/>
  <c r="AW97" i="1"/>
  <c r="F37" i="4"/>
  <c r="BD97" i="1"/>
  <c r="F36" i="5"/>
  <c r="BC98" i="1"/>
  <c r="F35" i="6"/>
  <c r="BB99" i="1" s="1"/>
  <c r="F34" i="8"/>
  <c r="BA101" i="1"/>
  <c r="F34" i="9"/>
  <c r="BA102" i="1" s="1"/>
  <c r="F35" i="2"/>
  <c r="BB95" i="1"/>
  <c r="F36" i="3"/>
  <c r="BC96" i="1" s="1"/>
  <c r="F37" i="6"/>
  <c r="BD99" i="1"/>
  <c r="F37" i="8"/>
  <c r="BD101" i="1"/>
  <c r="F36" i="9"/>
  <c r="BC102" i="1" s="1"/>
  <c r="J34" i="3"/>
  <c r="AW96" i="1" s="1"/>
  <c r="F34" i="6"/>
  <c r="BA99" i="1"/>
  <c r="F35" i="7"/>
  <c r="BB100" i="1"/>
  <c r="F36" i="2"/>
  <c r="BC95" i="1"/>
  <c r="F34" i="4"/>
  <c r="BA97" i="1"/>
  <c r="F35" i="5"/>
  <c r="BB98" i="1" s="1"/>
  <c r="F37" i="5"/>
  <c r="BD98" i="1"/>
  <c r="F37" i="7"/>
  <c r="BD100" i="1"/>
  <c r="F37" i="9"/>
  <c r="BD102" i="1" s="1"/>
  <c r="F37" i="2"/>
  <c r="BD95" i="1"/>
  <c r="F35" i="4"/>
  <c r="BB97" i="1"/>
  <c r="F36" i="4"/>
  <c r="BC97" i="1"/>
  <c r="F34" i="5"/>
  <c r="BA98" i="1" s="1"/>
  <c r="F36" i="6"/>
  <c r="BC99" i="1"/>
  <c r="F35" i="8"/>
  <c r="BB101" i="1"/>
  <c r="J34" i="9"/>
  <c r="AW102" i="1" s="1"/>
  <c r="T123" i="6" l="1"/>
  <c r="J187" i="6"/>
  <c r="J101" i="6" s="1"/>
  <c r="BK141" i="7"/>
  <c r="J141" i="7"/>
  <c r="J99" i="7"/>
  <c r="P126" i="5"/>
  <c r="P125" i="5" s="1"/>
  <c r="AU98" i="1" s="1"/>
  <c r="R126" i="5"/>
  <c r="R125" i="5"/>
  <c r="P122" i="8"/>
  <c r="AU101" i="1"/>
  <c r="P141" i="7"/>
  <c r="P121" i="7"/>
  <c r="AU100" i="1" s="1"/>
  <c r="P146" i="9"/>
  <c r="T146" i="9"/>
  <c r="P127" i="3"/>
  <c r="P126" i="3" s="1"/>
  <c r="AU96" i="1" s="1"/>
  <c r="T123" i="8"/>
  <c r="T122" i="8"/>
  <c r="T293" i="9"/>
  <c r="T125" i="4"/>
  <c r="T124" i="4" s="1"/>
  <c r="T141" i="7"/>
  <c r="T121" i="7" s="1"/>
  <c r="R146" i="9"/>
  <c r="P125" i="4"/>
  <c r="P124" i="4"/>
  <c r="AU97" i="1" s="1"/>
  <c r="R293" i="9"/>
  <c r="R125" i="4"/>
  <c r="R124" i="4"/>
  <c r="R121" i="7"/>
  <c r="R124" i="6"/>
  <c r="R123" i="6"/>
  <c r="BK126" i="5"/>
  <c r="J126" i="5" s="1"/>
  <c r="J97" i="5" s="1"/>
  <c r="T127" i="3"/>
  <c r="T126" i="3"/>
  <c r="P293" i="9"/>
  <c r="R123" i="8"/>
  <c r="R153" i="8"/>
  <c r="BK586" i="9"/>
  <c r="J586" i="9" s="1"/>
  <c r="J124" i="9" s="1"/>
  <c r="BK146" i="9"/>
  <c r="J146" i="9" s="1"/>
  <c r="J97" i="9" s="1"/>
  <c r="BK293" i="9"/>
  <c r="J293" i="9"/>
  <c r="J106" i="9"/>
  <c r="AG101" i="1"/>
  <c r="J96" i="8"/>
  <c r="J123" i="8"/>
  <c r="J97" i="8"/>
  <c r="BK121" i="7"/>
  <c r="J121" i="7"/>
  <c r="J96" i="7"/>
  <c r="AG99" i="1"/>
  <c r="J96" i="6"/>
  <c r="J124" i="6"/>
  <c r="J97" i="6" s="1"/>
  <c r="BK125" i="5"/>
  <c r="J125" i="5" s="1"/>
  <c r="J96" i="5" s="1"/>
  <c r="BK124" i="4"/>
  <c r="J124" i="4"/>
  <c r="BK126" i="3"/>
  <c r="J126" i="3"/>
  <c r="J96" i="3" s="1"/>
  <c r="BK118" i="2"/>
  <c r="J118" i="2" s="1"/>
  <c r="J30" i="2" s="1"/>
  <c r="AG95" i="1" s="1"/>
  <c r="J33" i="2"/>
  <c r="AV95" i="1"/>
  <c r="AT95" i="1"/>
  <c r="J33" i="6"/>
  <c r="AV99" i="1"/>
  <c r="AT99" i="1" s="1"/>
  <c r="AN99" i="1" s="1"/>
  <c r="F33" i="9"/>
  <c r="AZ102" i="1" s="1"/>
  <c r="J33" i="3"/>
  <c r="AV96" i="1" s="1"/>
  <c r="AT96" i="1" s="1"/>
  <c r="BB94" i="1"/>
  <c r="W31" i="1" s="1"/>
  <c r="F33" i="3"/>
  <c r="AZ96" i="1" s="1"/>
  <c r="BC94" i="1"/>
  <c r="W32" i="1"/>
  <c r="F33" i="2"/>
  <c r="AZ95" i="1" s="1"/>
  <c r="J33" i="5"/>
  <c r="AV98" i="1" s="1"/>
  <c r="AT98" i="1" s="1"/>
  <c r="F33" i="8"/>
  <c r="AZ101" i="1" s="1"/>
  <c r="J33" i="4"/>
  <c r="AV97" i="1" s="1"/>
  <c r="AT97" i="1" s="1"/>
  <c r="J33" i="7"/>
  <c r="AV100" i="1" s="1"/>
  <c r="AT100" i="1" s="1"/>
  <c r="BD94" i="1"/>
  <c r="W33" i="1" s="1"/>
  <c r="F33" i="4"/>
  <c r="AZ97" i="1" s="1"/>
  <c r="F33" i="6"/>
  <c r="AZ99" i="1"/>
  <c r="J33" i="9"/>
  <c r="AV102" i="1" s="1"/>
  <c r="AT102" i="1" s="1"/>
  <c r="J30" i="4"/>
  <c r="AG97" i="1" s="1"/>
  <c r="F33" i="5"/>
  <c r="AZ98" i="1" s="1"/>
  <c r="J33" i="8"/>
  <c r="AV101" i="1" s="1"/>
  <c r="AT101" i="1" s="1"/>
  <c r="AN101" i="1" s="1"/>
  <c r="F33" i="7"/>
  <c r="AZ100" i="1" s="1"/>
  <c r="BA94" i="1"/>
  <c r="W30" i="1"/>
  <c r="T145" i="9" l="1"/>
  <c r="R122" i="8"/>
  <c r="R145" i="9"/>
  <c r="P145" i="9"/>
  <c r="AU102" i="1"/>
  <c r="BK145" i="9"/>
  <c r="J145" i="9" s="1"/>
  <c r="J96" i="9" s="1"/>
  <c r="J39" i="8"/>
  <c r="J39" i="6"/>
  <c r="AN97" i="1"/>
  <c r="J96" i="4"/>
  <c r="J39" i="4"/>
  <c r="AN95" i="1"/>
  <c r="J96" i="2"/>
  <c r="J39" i="2"/>
  <c r="AU94" i="1"/>
  <c r="AX94" i="1"/>
  <c r="J30" i="7"/>
  <c r="AG100" i="1" s="1"/>
  <c r="AN100" i="1" s="1"/>
  <c r="AZ94" i="1"/>
  <c r="W29" i="1" s="1"/>
  <c r="J30" i="5"/>
  <c r="AG98" i="1"/>
  <c r="AN98" i="1" s="1"/>
  <c r="AY94" i="1"/>
  <c r="J30" i="3"/>
  <c r="AG96" i="1"/>
  <c r="AW94" i="1"/>
  <c r="AK30" i="1" s="1"/>
  <c r="J39" i="7" l="1"/>
  <c r="J39" i="5"/>
  <c r="J39" i="3"/>
  <c r="AN96" i="1"/>
  <c r="J30" i="9"/>
  <c r="AG102" i="1" s="1"/>
  <c r="AG94" i="1" s="1"/>
  <c r="AK26" i="1" s="1"/>
  <c r="AV94" i="1"/>
  <c r="AK29" i="1" s="1"/>
  <c r="J39" i="9" l="1"/>
  <c r="AK35" i="1"/>
  <c r="AN102" i="1"/>
  <c r="AT94" i="1"/>
  <c r="AN94" i="1" s="1"/>
</calcChain>
</file>

<file path=xl/sharedStrings.xml><?xml version="1.0" encoding="utf-8"?>
<sst xmlns="http://schemas.openxmlformats.org/spreadsheetml/2006/main" count="16037" uniqueCount="2594">
  <si>
    <t>Export Komplet</t>
  </si>
  <si>
    <t/>
  </si>
  <si>
    <t>2.0</t>
  </si>
  <si>
    <t>ZAMOK</t>
  </si>
  <si>
    <t>False</t>
  </si>
  <si>
    <t>{33ebb8ad-89ed-4ddf-b088-144cfd19cefb}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</si>
  <si>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</si>
  <si>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</si>
  <si>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</si>
  <si>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</si>
  <si>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</si>
  <si>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</si>
  <si>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</si>
  <si>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</si>
  <si>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20210727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</si>
  <si>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</si>
  <si>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</si>
  <si>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hřiště na ul. Dolní, Ostrava-Zábřeh – areál V Zálomu</t>
  </si>
  <si>
    <t>KSO:</t>
  </si>
  <si>
    <t>CC-CZ:</t>
  </si>
  <si>
    <t>Místo:</t>
  </si>
  <si>
    <t>areál V Zálomu</t>
  </si>
  <si>
    <t>Datum:</t>
  </si>
  <si>
    <t>8. 1. 2022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</si>
  <si>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</si>
  <si>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</si>
  <si>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</si>
  <si>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</si>
  <si>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</si>
  <si>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</si>
  <si>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</si>
  <si>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FILDMAN PROJEKT s.r.o.</t>
  </si>
  <si>
    <t>True</t>
  </si>
  <si>
    <t>Zpracovatel:</t>
  </si>
  <si>
    <t>Ing. Bc. Roman Fildán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</si>
  <si>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</si>
  <si>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</si>
  <si>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</si>
  <si>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</si>
  <si>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</si>
  <si>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</si>
  <si>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</si>
  <si>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</si>
  <si>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</si>
  <si>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</si>
  <si>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</si>
  <si>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</si>
  <si>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</si>
  <si>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</si>
  <si>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</si>
  <si>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</si>
  <si>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</si>
  <si>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</si>
  <si>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</si>
  <si>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</si>
  <si>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</si>
  <si>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</si>
  <si>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</si>
  <si>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</si>
  <si>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</si>
  <si>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</si>
  <si>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</si>
  <si>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</si>
  <si>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</si>
  <si>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</si>
  <si>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</si>
  <si>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</si>
  <si>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</si>
  <si>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</si>
  <si>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</si>
  <si>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</si>
  <si>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</si>
  <si>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</si>
  <si>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</si>
  <si>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</si>
  <si>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</si>
  <si>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</si>
  <si>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</si>
  <si>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</si>
  <si>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</si>
  <si>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</si>
  <si>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</si>
  <si>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</si>
  <si>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</si>
  <si>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</si>
  <si>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{eeba60a5-254b-4699-a906-052f1d7f83be}</t>
  </si>
  <si>
    <t>2</t>
  </si>
  <si>
    <t>001</t>
  </si>
  <si>
    <t xml:space="preserve">SO 101 HŘIŠTĚ </t>
  </si>
  <si>
    <t>{c77b38f2-45e4-4d85-b6c3-76fdd50b2f8b}</t>
  </si>
  <si>
    <t>002</t>
  </si>
  <si>
    <t>SO 301 ODVODNĚNÍ</t>
  </si>
  <si>
    <t>{5f504911-9430-4c4f-ab5a-205f4ce968fa}</t>
  </si>
  <si>
    <t>003</t>
  </si>
  <si>
    <t>SO 302 PŘÍPOJKA A ROZVOD VODY</t>
  </si>
  <si>
    <t>{86f8a7aa-917f-4fe4-b9b6-36b9bb31b097}</t>
  </si>
  <si>
    <t>004</t>
  </si>
  <si>
    <t>SO 303 PŘÍPOJKA SPLAŠKOVÉ KANALIZACE</t>
  </si>
  <si>
    <t>{4bfc8969-9712-47af-9125-ba8cae6dc22d}</t>
  </si>
  <si>
    <t>005</t>
  </si>
  <si>
    <t>SO 401 AREÁLOVÉ OSVĚTLENÍ</t>
  </si>
  <si>
    <t>{3f98a11f-03fb-4985-91f0-7b0403227e5d}</t>
  </si>
  <si>
    <t>006</t>
  </si>
  <si>
    <t>SO 402 ROZVOD EL. NN A EZS</t>
  </si>
  <si>
    <t>{458ca40e-d495-4a1a-8f8c-f6b9c60a3a3b}</t>
  </si>
  <si>
    <t>007</t>
  </si>
  <si>
    <t>SO 701 OBJEKT ZÁZEMÍ</t>
  </si>
  <si>
    <t>{41c266ea-4a64-455b-82cf-1acb4963d3d5}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</si>
  <si>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</si>
  <si>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</si>
  <si>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</si>
  <si>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</si>
  <si>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</si>
  <si>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</si>
  <si>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</si>
  <si>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</si>
  <si>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</si>
  <si>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</si>
  <si>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</si>
  <si>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</si>
  <si>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</si>
  <si>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</si>
  <si>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</si>
  <si>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</si>
  <si>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</si>
  <si>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</si>
  <si>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</si>
  <si>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</si>
  <si>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</si>
  <si>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</si>
  <si>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</si>
  <si>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</si>
  <si>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</si>
  <si>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</si>
  <si>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</si>
  <si>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</si>
  <si>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</si>
  <si>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</si>
  <si>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</si>
  <si>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</si>
  <si>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</si>
  <si>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-2648472</t>
  </si>
  <si>
    <t>Administrativní činnost pro zajištění záborů pozemků, uzavírek komunikací a dopravních opatření</t>
  </si>
  <si>
    <t>480554087</t>
  </si>
  <si>
    <t>3</t>
  </si>
  <si>
    <t>022</t>
  </si>
  <si>
    <t>aktualizace dokladových částí  projektové  dokumentace</t>
  </si>
  <si>
    <t>153630475</t>
  </si>
  <si>
    <t>Koordinační a kompletační činnost dodavatele</t>
  </si>
  <si>
    <t>-956414173</t>
  </si>
  <si>
    <t>Náklady na veškeré energie související s realizací akce</t>
  </si>
  <si>
    <t>-102241902</t>
  </si>
  <si>
    <t>6</t>
  </si>
  <si>
    <t>Zábory cizích pozemků (veřejných i soukromých)</t>
  </si>
  <si>
    <t>-911143814</t>
  </si>
  <si>
    <t>7</t>
  </si>
  <si>
    <t>Geodetické zaměření realizovaných objektů</t>
  </si>
  <si>
    <t>-224437150</t>
  </si>
  <si>
    <t xml:space="preserve">Zpracování dokumentace skutečného provedení stavby </t>
  </si>
  <si>
    <t>2109859352</t>
  </si>
  <si>
    <t>9</t>
  </si>
  <si>
    <t>008</t>
  </si>
  <si>
    <t>Vyhotovení geometrických plánů pro vklad do KN</t>
  </si>
  <si>
    <t>1074489696</t>
  </si>
  <si>
    <t>10</t>
  </si>
  <si>
    <t>009</t>
  </si>
  <si>
    <t>Statické zatěžovací zkoušky zhutnění</t>
  </si>
  <si>
    <t>kus</t>
  </si>
  <si>
    <t>-1591560875</t>
  </si>
  <si>
    <t>VV</t>
  </si>
  <si>
    <t>dle D1.1.1</t>
  </si>
  <si>
    <t>na pláni</t>
  </si>
  <si>
    <t>na nezpevněných konstrukčních vrstvách</t>
  </si>
  <si>
    <t>Součet</t>
  </si>
  <si>
    <t>11</t>
  </si>
  <si>
    <t>010</t>
  </si>
  <si>
    <t>Dočasné dopravní značení a čištění tohoto značení po dobu realizace akce</t>
  </si>
  <si>
    <t>1383204676</t>
  </si>
  <si>
    <t>12</t>
  </si>
  <si>
    <t>012</t>
  </si>
  <si>
    <t xml:space="preserve">Informační tabule s údaji o stavbě (velikost cca 1,5 x 1 m – dle grafického návrhu investora) </t>
  </si>
  <si>
    <t>776474764</t>
  </si>
  <si>
    <t>13</t>
  </si>
  <si>
    <t>013</t>
  </si>
  <si>
    <t>zařízení staveniště zhotovitele - chemické WC, kancelář</t>
  </si>
  <si>
    <t>1629703208</t>
  </si>
  <si>
    <t>14</t>
  </si>
  <si>
    <t>014</t>
  </si>
  <si>
    <t>Náklady za vypouštění čerpané podzemní vody do veřejné kanalizace</t>
  </si>
  <si>
    <t>-1016514050</t>
  </si>
  <si>
    <t>015</t>
  </si>
  <si>
    <t>dočasné zajištění podzemních sítí  proti poškození</t>
  </si>
  <si>
    <t>-1692960240</t>
  </si>
  <si>
    <t>16</t>
  </si>
  <si>
    <t>016</t>
  </si>
  <si>
    <t>Čistění komunikací</t>
  </si>
  <si>
    <t>-1037727520</t>
  </si>
  <si>
    <t>17</t>
  </si>
  <si>
    <t>017</t>
  </si>
  <si>
    <t xml:space="preserve">Náklady na vytýčení stavby </t>
  </si>
  <si>
    <t>1580508760</t>
  </si>
  <si>
    <t>18</t>
  </si>
  <si>
    <t>018</t>
  </si>
  <si>
    <t>Náklady na projektovou (dílenskou) dokumentaci zhotovitele</t>
  </si>
  <si>
    <t>2040469189</t>
  </si>
  <si>
    <t>19</t>
  </si>
  <si>
    <t>019</t>
  </si>
  <si>
    <t xml:space="preserve">Pasportizace území před zahájením stavby  </t>
  </si>
  <si>
    <t>1016172245</t>
  </si>
  <si>
    <t>epdm</t>
  </si>
  <si>
    <t>m2</t>
  </si>
  <si>
    <t>800</t>
  </si>
  <si>
    <t>geoška</t>
  </si>
  <si>
    <t>3381,2</t>
  </si>
  <si>
    <t>odkop</t>
  </si>
  <si>
    <t>858,274</t>
  </si>
  <si>
    <t>odvoz</t>
  </si>
  <si>
    <t>m3</t>
  </si>
  <si>
    <t>904,114</t>
  </si>
  <si>
    <t>tartan1</t>
  </si>
  <si>
    <t>151,3</t>
  </si>
  <si>
    <t>tartan2</t>
  </si>
  <si>
    <t>24,4</t>
  </si>
  <si>
    <t>zd</t>
  </si>
  <si>
    <t>55</t>
  </si>
  <si>
    <t xml:space="preserve">001 - SO 101 HŘIŠTĚ </t>
  </si>
  <si>
    <t>mlat</t>
  </si>
  <si>
    <t>406</t>
  </si>
  <si>
    <t>litý</t>
  </si>
  <si>
    <t>32</t>
  </si>
  <si>
    <t>bo1025</t>
  </si>
  <si>
    <t>m</t>
  </si>
  <si>
    <t>302,7</t>
  </si>
  <si>
    <t>trativod</t>
  </si>
  <si>
    <t>382</t>
  </si>
  <si>
    <t>pláň</t>
  </si>
  <si>
    <t>1436,7</t>
  </si>
  <si>
    <t>ornice</t>
  </si>
  <si>
    <t>287,34</t>
  </si>
  <si>
    <t>trávník</t>
  </si>
  <si>
    <t>700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</si>
  <si>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</si>
  <si>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</si>
  <si>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</si>
  <si>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</si>
  <si>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</si>
  <si>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</si>
  <si>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</si>
  <si>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</si>
  <si>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</si>
  <si>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Zemní práce</t>
  </si>
  <si>
    <t>K</t>
  </si>
  <si>
    <t>111151103</t>
  </si>
  <si>
    <t>Odstranění travin z celkové plochy přes 500 m2 strojně</t>
  </si>
  <si>
    <t>-1675713611</t>
  </si>
  <si>
    <t>pláň+trávník</t>
  </si>
  <si>
    <t>111151111</t>
  </si>
  <si>
    <t>Pokosení trávníku parterového plochy do 1000 m2 s odvozem do 20 km v rovině a svahu do 1:5</t>
  </si>
  <si>
    <t>-1970331918</t>
  </si>
  <si>
    <t>trávník*3</t>
  </si>
  <si>
    <t>112101101</t>
  </si>
  <si>
    <t>Odstranění stromů listnatých průměru kmene do 300 mm</t>
  </si>
  <si>
    <t>899437555</t>
  </si>
  <si>
    <t>112201112</t>
  </si>
  <si>
    <t>Odstranění pařezů D do 0,3 m v rovině a svahu 1:5 s odklizením do 20 m a zasypáním jámy</t>
  </si>
  <si>
    <t>-1176511677</t>
  </si>
  <si>
    <t>113107163</t>
  </si>
  <si>
    <t>Odstranění podkladu z kameniva drceného tl přes 200 do 300 mm strojně pl přes 50 do 200 m2</t>
  </si>
  <si>
    <t>352920381</t>
  </si>
  <si>
    <t>dle C4</t>
  </si>
  <si>
    <t>567</t>
  </si>
  <si>
    <t>113107332</t>
  </si>
  <si>
    <t>Odstranění podkladu z betonu prostého tl přes 150 do 300 mm strojně pl do 50 m2</t>
  </si>
  <si>
    <t>798335569</t>
  </si>
  <si>
    <t>dle C5</t>
  </si>
  <si>
    <t>litý+10</t>
  </si>
  <si>
    <t>113107342</t>
  </si>
  <si>
    <t>Odstranění podkladu živičného tl přes 50 do 100 mm strojně pl do 50 m2</t>
  </si>
  <si>
    <t>1897014238</t>
  </si>
  <si>
    <t>113202111</t>
  </si>
  <si>
    <t>Vytrhání obrub krajníků obrubníků stojatých</t>
  </si>
  <si>
    <t>1664559954</t>
  </si>
  <si>
    <t>2*85+3+2*40+2*4</t>
  </si>
  <si>
    <t>120001101</t>
  </si>
  <si>
    <t>Příplatek za ztížení vykopávky v blízkosti podzemního vedení</t>
  </si>
  <si>
    <t>1107844878</t>
  </si>
  <si>
    <t>0,6*2*25+0,6*2*3,5</t>
  </si>
  <si>
    <t>121103112</t>
  </si>
  <si>
    <t>Skrývka zemin schopných zúrodnění ve svahu do 1:2</t>
  </si>
  <si>
    <t>2143024570</t>
  </si>
  <si>
    <t>pláň*0,2</t>
  </si>
  <si>
    <t>122351105</t>
  </si>
  <si>
    <t>Odkopávky a prokopávky nezapažené v hornině třídy těžitelnosti II skupiny 4 objem do 1000 m3 strojně</t>
  </si>
  <si>
    <t>-1462786131</t>
  </si>
  <si>
    <t>epdm*0,6+tartan1*0,7+0,96*tartan2+0,54*zd+0,54*mlat</t>
  </si>
  <si>
    <t>131111332</t>
  </si>
  <si>
    <t>Vrtání jamek pro plotové sloupky D přes 100 do 200 mm ručně s motorovým vrtákem</t>
  </si>
  <si>
    <t>1581258506</t>
  </si>
  <si>
    <t>dle d1.1.1.b.1</t>
  </si>
  <si>
    <t>42*0,6</t>
  </si>
  <si>
    <t>131111333</t>
  </si>
  <si>
    <t>Vrtání jamek pro plotové sloupky D přes 200 do 300 mm ručně s motorovým vrtákem</t>
  </si>
  <si>
    <t>-2037739327</t>
  </si>
  <si>
    <t>dle D1.1.1.b.1</t>
  </si>
  <si>
    <t>52*0,8</t>
  </si>
  <si>
    <t>132153301</t>
  </si>
  <si>
    <t>Hloubení rýh pro sběrné a svodné drény rýhovačem hl do 1,0 m v hornině třídy těžitelnosti I a II skupiny 1 až 4</t>
  </si>
  <si>
    <t>1192883907</t>
  </si>
  <si>
    <t>dle C3</t>
  </si>
  <si>
    <t>7*43+81</t>
  </si>
  <si>
    <t>162301401</t>
  </si>
  <si>
    <t>Vodorovné přemístění větví stromů listnatých do 5 km D kmene do 300 mm</t>
  </si>
  <si>
    <t>850547922</t>
  </si>
  <si>
    <t>162301411</t>
  </si>
  <si>
    <t>Vodorovné přemístění kmenů stromů listnatých do 5 km D kmene do 300 mm</t>
  </si>
  <si>
    <t>-2106146819</t>
  </si>
  <si>
    <t>162301421</t>
  </si>
  <si>
    <t>Vodorovné přemístění pařezů do 5 km D do 300 mm</t>
  </si>
  <si>
    <t>-1756951917</t>
  </si>
  <si>
    <t>162351123</t>
  </si>
  <si>
    <t>Vodorovné přemístění přes 50 do 500 m výkopku/sypaniny z hornin třídy těžitelnosti II skupiny 4 a 5</t>
  </si>
  <si>
    <t>-275418791</t>
  </si>
  <si>
    <t>2*ornice</t>
  </si>
  <si>
    <t>162751137</t>
  </si>
  <si>
    <t>Vodorovné přemístění přes 9 000 do 10000 m výkopku/sypaniny z horniny třídy těžitelnosti II skupiny 4 a 5</t>
  </si>
  <si>
    <t>-1642955080</t>
  </si>
  <si>
    <t>odkop+trativod*0,3*0,4</t>
  </si>
  <si>
    <t>20</t>
  </si>
  <si>
    <t>167151112</t>
  </si>
  <si>
    <t>Nakládání výkopku z hornin třídy těžitelnosti II skupiny 4 a 5 přes 100 m3</t>
  </si>
  <si>
    <t>371657221</t>
  </si>
  <si>
    <t>171201201</t>
  </si>
  <si>
    <t>Uložení sypaniny na skládky</t>
  </si>
  <si>
    <t>180727419</t>
  </si>
  <si>
    <t>22</t>
  </si>
  <si>
    <t>171201231</t>
  </si>
  <si>
    <t>Poplatek za uložení zeminy a kamení na recyklační skládce (skládkovné) kód odpadu 17 05 04</t>
  </si>
  <si>
    <t>t</t>
  </si>
  <si>
    <t>-1364139988</t>
  </si>
  <si>
    <t>odvoz*1,7</t>
  </si>
  <si>
    <t>23</t>
  </si>
  <si>
    <t>175151101</t>
  </si>
  <si>
    <t>Obsypání potrubí strojně sypaninou bez prohození, uloženou do 3 m</t>
  </si>
  <si>
    <t>-1044071823</t>
  </si>
  <si>
    <t>0,9*0,3*trativod</t>
  </si>
  <si>
    <t>24</t>
  </si>
  <si>
    <t>181351003</t>
  </si>
  <si>
    <t>Rozprostření ornice tl vrstvy do 200 mm pl do 100 m2 v rovině nebo ve svahu do 1:5 strojně</t>
  </si>
  <si>
    <t>639526806</t>
  </si>
  <si>
    <t>25</t>
  </si>
  <si>
    <t>181411131</t>
  </si>
  <si>
    <t>Založení parkového trávníku výsevem pl do 1000 m2 v rovině a ve svahu do 1:5</t>
  </si>
  <si>
    <t>712120577</t>
  </si>
  <si>
    <t>26</t>
  </si>
  <si>
    <t>00572410</t>
  </si>
  <si>
    <t>osivo směs travní parková</t>
  </si>
  <si>
    <t>kg</t>
  </si>
  <si>
    <t>1902826528</t>
  </si>
  <si>
    <t>trávník*0,03</t>
  </si>
  <si>
    <t>27</t>
  </si>
  <si>
    <t>251911550</t>
  </si>
  <si>
    <t>hnojivo průmyslové Cererit (bal. 5 kg)</t>
  </si>
  <si>
    <t>-835090833</t>
  </si>
  <si>
    <t>trávník*0,008</t>
  </si>
  <si>
    <t>28</t>
  </si>
  <si>
    <t>181951114</t>
  </si>
  <si>
    <t>Úprava pláně v hornině třídy těžitelnosti II skupiny 4 a 5 se zhutněním strojně</t>
  </si>
  <si>
    <t>1705741765</t>
  </si>
  <si>
    <t>epdm+tartan1+tartan2+zd+mlat</t>
  </si>
  <si>
    <t>29</t>
  </si>
  <si>
    <t>183403114</t>
  </si>
  <si>
    <t>Obdělání půdy kultivátorováním v rovině a svahu do 1:5</t>
  </si>
  <si>
    <t>-48017283</t>
  </si>
  <si>
    <t>30</t>
  </si>
  <si>
    <t>183403153</t>
  </si>
  <si>
    <t>Obdělání půdy hrabáním v rovině a svahu do 1:5</t>
  </si>
  <si>
    <t>-631206262</t>
  </si>
  <si>
    <t>31</t>
  </si>
  <si>
    <t>183403161</t>
  </si>
  <si>
    <t>Obdělání půdy válením v rovině a svahu do 1:5</t>
  </si>
  <si>
    <t>-47113827</t>
  </si>
  <si>
    <t>183552431</t>
  </si>
  <si>
    <t>Hnojení tekutými hnojivy se zapravením do půdy v množství do 2 t/ha ploch do 5 ha sklonu do 5°</t>
  </si>
  <si>
    <t>ha</t>
  </si>
  <si>
    <t>-443348007</t>
  </si>
  <si>
    <t>trávník/10000</t>
  </si>
  <si>
    <t>33</t>
  </si>
  <si>
    <t>583439320R</t>
  </si>
  <si>
    <t>kamenivo drcené hrubé frakce 16-32</t>
  </si>
  <si>
    <t>924163605</t>
  </si>
  <si>
    <t>1*0,3*trativod*1,9</t>
  </si>
  <si>
    <t>34</t>
  </si>
  <si>
    <t>R102</t>
  </si>
  <si>
    <t>ochrana kmene bedněním - zřízení</t>
  </si>
  <si>
    <t>913516443</t>
  </si>
  <si>
    <t>2*0,5*4*8</t>
  </si>
  <si>
    <t>35</t>
  </si>
  <si>
    <t>R103</t>
  </si>
  <si>
    <t>ochrana kmene bedněním - odstranění</t>
  </si>
  <si>
    <t>-664984024</t>
  </si>
  <si>
    <t>36</t>
  </si>
  <si>
    <t>184802111</t>
  </si>
  <si>
    <t>Chemické odplevelení před založením kultury nad 20 m2 postřikem na široko v rovině a svahu do 1:5</t>
  </si>
  <si>
    <t>-2037718745</t>
  </si>
  <si>
    <t>37</t>
  </si>
  <si>
    <t>25234001RR</t>
  </si>
  <si>
    <t>herbicid totální</t>
  </si>
  <si>
    <t>litr</t>
  </si>
  <si>
    <t>-1928215046</t>
  </si>
  <si>
    <t>trávník*0,0008</t>
  </si>
  <si>
    <t>38</t>
  </si>
  <si>
    <t>10311100</t>
  </si>
  <si>
    <t>rašelina zahradnická   VL</t>
  </si>
  <si>
    <t>-116457282</t>
  </si>
  <si>
    <t>(trávník*0,2)/2,5</t>
  </si>
  <si>
    <t>39</t>
  </si>
  <si>
    <t>58153675</t>
  </si>
  <si>
    <t>písek technický filtrační vlhký PR VVL frakce 0,5/1  VL</t>
  </si>
  <si>
    <t>-15368386</t>
  </si>
  <si>
    <t>((0,2*trávník)/2,5)*0,5*2</t>
  </si>
  <si>
    <t>40</t>
  </si>
  <si>
    <t>185804312</t>
  </si>
  <si>
    <t>Zalití rostlin vodou plocha přes 20 m2</t>
  </si>
  <si>
    <t>-1979568969</t>
  </si>
  <si>
    <t>0,015*trávník*3</t>
  </si>
  <si>
    <t>41</t>
  </si>
  <si>
    <t>185851121</t>
  </si>
  <si>
    <t>Dovoz vody pro zálivku rostlin za vzdálenost do 1000 m</t>
  </si>
  <si>
    <t>-215592466</t>
  </si>
  <si>
    <t>42</t>
  </si>
  <si>
    <t>NV001</t>
  </si>
  <si>
    <t>náhradní výsadba - Fraxinus angustifolia "Raywood" vč. 5-leté udržovací péče</t>
  </si>
  <si>
    <t>-521977137</t>
  </si>
  <si>
    <t>43</t>
  </si>
  <si>
    <t>NV002</t>
  </si>
  <si>
    <t>náhradní výsadba - Prunus x yedoensis vč. 5-leté udržovací péče</t>
  </si>
  <si>
    <t>719090208</t>
  </si>
  <si>
    <t>44</t>
  </si>
  <si>
    <t>NV003</t>
  </si>
  <si>
    <t>náhradní výsadba - Philadelphus lemoinei "Belle Etoile" vč. 5-leté udržovací péče</t>
  </si>
  <si>
    <t>-1703855844</t>
  </si>
  <si>
    <t>Zakládání</t>
  </si>
  <si>
    <t>45</t>
  </si>
  <si>
    <t>212755216</t>
  </si>
  <si>
    <t>Trativody z drenážních trubek plastových flexibilních D 160 mm bez lože</t>
  </si>
  <si>
    <t>-1634491826</t>
  </si>
  <si>
    <t>46</t>
  </si>
  <si>
    <t>213141112</t>
  </si>
  <si>
    <t>Zřízení vrstvy z geotextilie v rovině nebo ve sklonu do 1:5 š do 6 m</t>
  </si>
  <si>
    <t>1073130911</t>
  </si>
  <si>
    <t>epdm*2+tartan1*2+tartan2+zd+mlat+trativod*2*(0,3+1)</t>
  </si>
  <si>
    <t>47</t>
  </si>
  <si>
    <t>69311068</t>
  </si>
  <si>
    <t>geotextilie netkaná separační, ochranná, filtrační, drenážní PP 300g/m2</t>
  </si>
  <si>
    <t>727327197</t>
  </si>
  <si>
    <t>geoška*1,2</t>
  </si>
  <si>
    <t>4057,44*1,1845 'Přepočtené koeficientem množství</t>
  </si>
  <si>
    <t>48</t>
  </si>
  <si>
    <t>55342203</t>
  </si>
  <si>
    <t>objímka pro uchycení vzpěry na sloupek D 60-70mm</t>
  </si>
  <si>
    <t>261070265</t>
  </si>
  <si>
    <t>49</t>
  </si>
  <si>
    <t>55342163</t>
  </si>
  <si>
    <t>nasazovací patka pod sloupek pro svařované panely profilovaný oválný 50x70mm</t>
  </si>
  <si>
    <t>-312469916</t>
  </si>
  <si>
    <t>50</t>
  </si>
  <si>
    <t>273351121</t>
  </si>
  <si>
    <t>Zřízení bednění základových desek</t>
  </si>
  <si>
    <t>931289975</t>
  </si>
  <si>
    <t>0,21*2*(10+2,7)</t>
  </si>
  <si>
    <t>51</t>
  </si>
  <si>
    <t>273351122</t>
  </si>
  <si>
    <t>Odstranění bednění základových desek</t>
  </si>
  <si>
    <t>-1358991163</t>
  </si>
  <si>
    <t>52</t>
  </si>
  <si>
    <t>273362021</t>
  </si>
  <si>
    <t>Výztuž základových desek svařovanými sítěmi Kari</t>
  </si>
  <si>
    <t>-544397270</t>
  </si>
  <si>
    <t>0,00295*2*tartan2*1,2</t>
  </si>
  <si>
    <t>53</t>
  </si>
  <si>
    <t>275322611</t>
  </si>
  <si>
    <t>Základové patky ze ŽB se zvýšenými nároky na prostředí tř. C 30/37</t>
  </si>
  <si>
    <t>34819251</t>
  </si>
  <si>
    <t>oplocení</t>
  </si>
  <si>
    <t>42*pi*0,1*0,1*0,6</t>
  </si>
  <si>
    <t>52*pi*0,15*0,15*0,8</t>
  </si>
  <si>
    <t>vybavení hřiště a mobiliář</t>
  </si>
  <si>
    <t>4*2*0,35*0,6*0,2+5*0,3*0,3*0,35+2*1,4*0,35*0,15</t>
  </si>
  <si>
    <t>2*0,3*0,3*0,35+2*2*0,5*0,35*0,2</t>
  </si>
  <si>
    <t>základ pro zásuvku u dráhy</t>
  </si>
  <si>
    <t>0,3*0,3*0,35</t>
  </si>
  <si>
    <t>54</t>
  </si>
  <si>
    <t>275351121</t>
  </si>
  <si>
    <t>Zřízení bednění základových patek</t>
  </si>
  <si>
    <t>-408508672</t>
  </si>
  <si>
    <t>2*4*0,3*0,35+4*0,35*2*(0,5+0,2)</t>
  </si>
  <si>
    <t>8*0,35*2*(0,6+0,2)+5*4*0,3*0,35+2*0,35*2*(1,4+0,15)</t>
  </si>
  <si>
    <t>0,3*0,35*4</t>
  </si>
  <si>
    <t>275351122</t>
  </si>
  <si>
    <t>Odstranění bednění základových patek</t>
  </si>
  <si>
    <t>1467315100</t>
  </si>
  <si>
    <t>Svislé a kompletní konstrukce</t>
  </si>
  <si>
    <t>56</t>
  </si>
  <si>
    <t>338171114</t>
  </si>
  <si>
    <t>Osazování sloupků a vzpěr plotových ocelových v do 2,00 m do zemního vrutu</t>
  </si>
  <si>
    <t>-1844532137</t>
  </si>
  <si>
    <t>57</t>
  </si>
  <si>
    <t>55342152</t>
  </si>
  <si>
    <t>plotový sloupek pro svařované panely profilovaný oválný 50x70mm dl 2,0-2,5m povrchová úprava Pz a komaxit</t>
  </si>
  <si>
    <t>-1885807942</t>
  </si>
  <si>
    <t>58</t>
  </si>
  <si>
    <t>55342191</t>
  </si>
  <si>
    <t>plotová profilovaná vzpěra D 40-50mm dl 2,5-3,0m bez hlavy a objímky pro svařované pletivo v návinu povrchová úprava Pz a komaxit</t>
  </si>
  <si>
    <t>-1658874553</t>
  </si>
  <si>
    <t>59</t>
  </si>
  <si>
    <t>338171123RR</t>
  </si>
  <si>
    <t>Osazování sloupků a vzpěr plotových ocelových v 4,2 m se zabetonováním</t>
  </si>
  <si>
    <t>1102297331</t>
  </si>
  <si>
    <t>60</t>
  </si>
  <si>
    <t>R34sl2</t>
  </si>
  <si>
    <t>Ocelový sloupek poplastovaný 5 m, pr. 60 mm</t>
  </si>
  <si>
    <t>-60326840</t>
  </si>
  <si>
    <t>61</t>
  </si>
  <si>
    <t>R34vzp</t>
  </si>
  <si>
    <t>Poplastovaná vzpěra 5 m pr. 48 mm</t>
  </si>
  <si>
    <t>-689435128</t>
  </si>
  <si>
    <t>62</t>
  </si>
  <si>
    <t>348121221</t>
  </si>
  <si>
    <t>Montáž podhrabových desek délky do 3 m na ocelové plotové sloupky</t>
  </si>
  <si>
    <t>547052300</t>
  </si>
  <si>
    <t>32+38</t>
  </si>
  <si>
    <t>63</t>
  </si>
  <si>
    <t>59233119R</t>
  </si>
  <si>
    <t>deska plotová betonová 2450x50x200mm</t>
  </si>
  <si>
    <t>-277637272</t>
  </si>
  <si>
    <t>64</t>
  </si>
  <si>
    <t>59233120</t>
  </si>
  <si>
    <t>deska plotová betonová 2900x50x290mm</t>
  </si>
  <si>
    <t>-537632391</t>
  </si>
  <si>
    <t>65</t>
  </si>
  <si>
    <t>348171146</t>
  </si>
  <si>
    <t>Montáž panelového svařovaného oplocení v přes 1,5 do 2,0 m</t>
  </si>
  <si>
    <t>-1902295483</t>
  </si>
  <si>
    <t>66</t>
  </si>
  <si>
    <t>55342412</t>
  </si>
  <si>
    <t>plotový panel svařovaný v 1,5-2,0m š do 2,5m průměru drátu 5mm oka 55x200mm s horizontálním prolisem povrchová úprava PZ komaxit</t>
  </si>
  <si>
    <t>1985989035</t>
  </si>
  <si>
    <t>80*0,4 'Přepočtené koeficientem množství</t>
  </si>
  <si>
    <t>67</t>
  </si>
  <si>
    <t>348172114</t>
  </si>
  <si>
    <t>Montáž vjezdových bran samonosných jednokřídlových pl přes 4 m2 do 6 m2</t>
  </si>
  <si>
    <t>510666228</t>
  </si>
  <si>
    <t>68</t>
  </si>
  <si>
    <t>R34d</t>
  </si>
  <si>
    <t>držák podhrabových desek v=20cm</t>
  </si>
  <si>
    <t>-878078280</t>
  </si>
  <si>
    <t>69</t>
  </si>
  <si>
    <t>R34dd</t>
  </si>
  <si>
    <t>držák podhrabových desek v=30cm</t>
  </si>
  <si>
    <t>-1297378079</t>
  </si>
  <si>
    <t>70</t>
  </si>
  <si>
    <t>55342362R</t>
  </si>
  <si>
    <t>brána plotová dvoukřídlá Pz s PVC vrstvou 3/2m</t>
  </si>
  <si>
    <t>-547567951</t>
  </si>
  <si>
    <t>71</t>
  </si>
  <si>
    <t>348401140</t>
  </si>
  <si>
    <t>Montáž oplocení ze strojového pletiva s napínacími dráty v přes 2,0 do 4,0 m</t>
  </si>
  <si>
    <t>1672755450</t>
  </si>
  <si>
    <t>2*(40+20)-2*3</t>
  </si>
  <si>
    <t>72</t>
  </si>
  <si>
    <t>31327515</t>
  </si>
  <si>
    <t>pletivo drátěné plastifikované se čtvercovými oky 55/2,5mm v 2000mm</t>
  </si>
  <si>
    <t>-1876403497</t>
  </si>
  <si>
    <t>2*2*(20+40)</t>
  </si>
  <si>
    <t>-2*3</t>
  </si>
  <si>
    <t>73</t>
  </si>
  <si>
    <t>348401350</t>
  </si>
  <si>
    <t>Rozvinutí, montáž a napnutí napínacího drátu na oplocení</t>
  </si>
  <si>
    <t>413710058</t>
  </si>
  <si>
    <t>6*2*(40+20)</t>
  </si>
  <si>
    <t>74</t>
  </si>
  <si>
    <t>15615300R</t>
  </si>
  <si>
    <t>drát kruhový Pz napínací  poplast D 2,2/3,2mm</t>
  </si>
  <si>
    <t>1217422406</t>
  </si>
  <si>
    <t>75</t>
  </si>
  <si>
    <t>348401360</t>
  </si>
  <si>
    <t>Přiháčkování strojového pletiva k napínacímu drátu na oplocení</t>
  </si>
  <si>
    <t>483359699</t>
  </si>
  <si>
    <t>76</t>
  </si>
  <si>
    <t>460080202</t>
  </si>
  <si>
    <t>Zřízení zabudovaného bednění základových konstrukcí</t>
  </si>
  <si>
    <t>-1627686083</t>
  </si>
  <si>
    <t>42*pi*0,2*0,6</t>
  </si>
  <si>
    <t>52*pi*0,3*0,8</t>
  </si>
  <si>
    <t>77</t>
  </si>
  <si>
    <t>28611139</t>
  </si>
  <si>
    <t>trubka kanalizační PVC DN 200x5000mm SN4</t>
  </si>
  <si>
    <t>451284568</t>
  </si>
  <si>
    <t>78</t>
  </si>
  <si>
    <t>28611145</t>
  </si>
  <si>
    <t>trubka kanalizační PVC DN 315x5000mm SN4</t>
  </si>
  <si>
    <t>-1591183515</t>
  </si>
  <si>
    <t>Vodorovné konstrukce</t>
  </si>
  <si>
    <t>79</t>
  </si>
  <si>
    <t>451573111</t>
  </si>
  <si>
    <t>Lože pod potrubí otevřený výkop ze štěrkopísku</t>
  </si>
  <si>
    <t>827535029</t>
  </si>
  <si>
    <t>trativod*0,3*0,1</t>
  </si>
  <si>
    <t>Komunikace pozemní</t>
  </si>
  <si>
    <t>80</t>
  </si>
  <si>
    <t>564801112</t>
  </si>
  <si>
    <t>Podklad ze štěrkodrtě ŠD tl 40 mm</t>
  </si>
  <si>
    <t>59363691</t>
  </si>
  <si>
    <t>81</t>
  </si>
  <si>
    <t>564851111</t>
  </si>
  <si>
    <t>Podklad ze štěrkodrtě ŠD tl 150 mm</t>
  </si>
  <si>
    <t>-2015038457</t>
  </si>
  <si>
    <t>tartan1*2+tartan2+zd</t>
  </si>
  <si>
    <t>82</t>
  </si>
  <si>
    <t>564861111</t>
  </si>
  <si>
    <t>Podklad ze štěrkodrtě ŠD tl 200 mm</t>
  </si>
  <si>
    <t>716204541</t>
  </si>
  <si>
    <t>83</t>
  </si>
  <si>
    <t>564861112</t>
  </si>
  <si>
    <t>Podklad ze štěrkodrtě ŠD tl 210 mm</t>
  </si>
  <si>
    <t>1889803882</t>
  </si>
  <si>
    <t>84</t>
  </si>
  <si>
    <t>564871116</t>
  </si>
  <si>
    <t>Podklad ze štěrkodrtě ŠD tl. 300 mm</t>
  </si>
  <si>
    <t>-1996986431</t>
  </si>
  <si>
    <t>epdm+tartan1+tartan2+zd+mlat+bo1025*0,3</t>
  </si>
  <si>
    <t>85</t>
  </si>
  <si>
    <t>576136121</t>
  </si>
  <si>
    <t>Asfaltový koberec otevřený AKO 8 (AKOJ) tl 40 mm š přes 3 m z modifikovaného asfaltu</t>
  </si>
  <si>
    <t>-451806806</t>
  </si>
  <si>
    <t>tartan1+tartan2</t>
  </si>
  <si>
    <t>86</t>
  </si>
  <si>
    <t>576146321</t>
  </si>
  <si>
    <t>Asfaltový koberec otevřený AKO 16 (AKOH) tl 50 mm š přes 3 m z nemodifikovaného asfaltu</t>
  </si>
  <si>
    <t>-652536362</t>
  </si>
  <si>
    <t>87</t>
  </si>
  <si>
    <t>579221211</t>
  </si>
  <si>
    <t>Ručně litý pryžový povrch 1-vrstvý tl 13 mm 1 základní barva s impregnací na asfalt do 300 m2</t>
  </si>
  <si>
    <t>2016203984</t>
  </si>
  <si>
    <t>88</t>
  </si>
  <si>
    <t>579231321</t>
  </si>
  <si>
    <t>Strojně litý pryžový povrch stabilizační a 1-vrstvý tl 13 mm 1 základní barva na terén do 300 m2</t>
  </si>
  <si>
    <t>-549777354</t>
  </si>
  <si>
    <t>89</t>
  </si>
  <si>
    <t>579291111</t>
  </si>
  <si>
    <t>Lajnování venkovního litého pryžového povrchu elastickým lakem v různé barevnosti</t>
  </si>
  <si>
    <t>-674540466</t>
  </si>
  <si>
    <t>5*2*(40+20)</t>
  </si>
  <si>
    <t>90</t>
  </si>
  <si>
    <t>581141212</t>
  </si>
  <si>
    <t>Kryt cementobetonový vozovek skupiny CB II tl 210 mm</t>
  </si>
  <si>
    <t>2048372584</t>
  </si>
  <si>
    <t>91</t>
  </si>
  <si>
    <t>596211111</t>
  </si>
  <si>
    <t>Kladení zámkové dlažby komunikací pro pěší tl 60 mm skupiny A pl do 100 m2</t>
  </si>
  <si>
    <t>-517806764</t>
  </si>
  <si>
    <t>92</t>
  </si>
  <si>
    <t>R007</t>
  </si>
  <si>
    <t>dlažba zámková betonová šedá tl.60mm 10/20cm</t>
  </si>
  <si>
    <t>-1214415261</t>
  </si>
  <si>
    <t>Trubní vedení</t>
  </si>
  <si>
    <t>93</t>
  </si>
  <si>
    <t>898161258</t>
  </si>
  <si>
    <t>Sanace kanalizačního potrubí vložkování textilním rukávcem DN 1000 tl 14 mm</t>
  </si>
  <si>
    <t>-701300808</t>
  </si>
  <si>
    <t>94</t>
  </si>
  <si>
    <t>898161259</t>
  </si>
  <si>
    <t>Sanace kanalizačního potrubí vložkování textilním rukávcem DN 1200 tl 14 mm</t>
  </si>
  <si>
    <t>1379432518</t>
  </si>
  <si>
    <t>dle D1.1.1.a</t>
  </si>
  <si>
    <t>tlamový profil 1100/1300mm</t>
  </si>
  <si>
    <t>95</t>
  </si>
  <si>
    <t>898161259R</t>
  </si>
  <si>
    <t>Sanace kanalizačního potrubí vložkování textilním rukávcem DN 1300 tl 14 mm</t>
  </si>
  <si>
    <t>1955643087</t>
  </si>
  <si>
    <t>96</t>
  </si>
  <si>
    <t>55241011</t>
  </si>
  <si>
    <t>poklop třída B125, kruhový rám, vstup 600mm bez ventilace</t>
  </si>
  <si>
    <t>214245199</t>
  </si>
  <si>
    <t>97</t>
  </si>
  <si>
    <t>899103112</t>
  </si>
  <si>
    <t>Osazení poklopů litinových nebo ocelových včetně rámů pro třídu zatížení B125, C250</t>
  </si>
  <si>
    <t>2050374004</t>
  </si>
  <si>
    <t>98</t>
  </si>
  <si>
    <t>R89001p</t>
  </si>
  <si>
    <t>úprava poklopu dle D1.1.1.a - osazení úhelníku +  nalepení EPDM povrchu</t>
  </si>
  <si>
    <t>-552774559</t>
  </si>
  <si>
    <t>Ostatní konstrukce a práce, bourání</t>
  </si>
  <si>
    <t>99</t>
  </si>
  <si>
    <t>916231213</t>
  </si>
  <si>
    <t>Osazení chodníkového obrubníku betonového stojatého s boční opěrou do lože z betonu prostého</t>
  </si>
  <si>
    <t>-1548476219</t>
  </si>
  <si>
    <t>2*(60+2+10+20+40+3,3)+9,5+8,9+2,7+11</t>
  </si>
  <si>
    <t>100</t>
  </si>
  <si>
    <t>59217017</t>
  </si>
  <si>
    <t>obrubník betonový chodníkový 100x10x25 cm</t>
  </si>
  <si>
    <t>208352350</t>
  </si>
  <si>
    <t>bo1025*1,05</t>
  </si>
  <si>
    <t>101</t>
  </si>
  <si>
    <t>938908411</t>
  </si>
  <si>
    <t>Čištění vozovek splachováním vodou</t>
  </si>
  <si>
    <t>527813964</t>
  </si>
  <si>
    <t>epdm+tartan1+tartan2+zd</t>
  </si>
  <si>
    <t>102</t>
  </si>
  <si>
    <t>962032230</t>
  </si>
  <si>
    <t>Bourání zdiva z cihel pálených nebo vápenopískových na MV nebo MVC do 1 m3</t>
  </si>
  <si>
    <t>1655053702</t>
  </si>
  <si>
    <t>snížení poklopu</t>
  </si>
  <si>
    <t>0,15*pi*0,5*0,5</t>
  </si>
  <si>
    <t>103</t>
  </si>
  <si>
    <t>V001</t>
  </si>
  <si>
    <t>hliníkové sloupky 108/100mm pro síť s pouzdry a krycími víčky</t>
  </si>
  <si>
    <t>sestava</t>
  </si>
  <si>
    <t>1336633649</t>
  </si>
  <si>
    <t>104</t>
  </si>
  <si>
    <t>V002</t>
  </si>
  <si>
    <t>tenisová síť</t>
  </si>
  <si>
    <t>406886726</t>
  </si>
  <si>
    <t>105</t>
  </si>
  <si>
    <t>V003</t>
  </si>
  <si>
    <t>branka 4/2m vč. kotvení</t>
  </si>
  <si>
    <t>1299888760</t>
  </si>
  <si>
    <t>106</t>
  </si>
  <si>
    <t>V004m</t>
  </si>
  <si>
    <t>lavička</t>
  </si>
  <si>
    <t>562108136</t>
  </si>
  <si>
    <t>107</t>
  </si>
  <si>
    <t>V005m</t>
  </si>
  <si>
    <t>odpadkový koš</t>
  </si>
  <si>
    <t>244334465</t>
  </si>
  <si>
    <t>108</t>
  </si>
  <si>
    <t>V006m</t>
  </si>
  <si>
    <t>stojan na kola</t>
  </si>
  <si>
    <t>-1396219169</t>
  </si>
  <si>
    <t>109</t>
  </si>
  <si>
    <t>V007</t>
  </si>
  <si>
    <t>elektronická časomíra s příslušenstvím</t>
  </si>
  <si>
    <t>1782528719</t>
  </si>
  <si>
    <t>997</t>
  </si>
  <si>
    <t>Přesun sutě</t>
  </si>
  <si>
    <t>110</t>
  </si>
  <si>
    <t>997006512</t>
  </si>
  <si>
    <t>Vodorovné doprava suti s naložením a složením na skládku do 1 km</t>
  </si>
  <si>
    <t>1424155169</t>
  </si>
  <si>
    <t>111</t>
  </si>
  <si>
    <t>997006519</t>
  </si>
  <si>
    <t>Příplatek k vodorovnému přemístění suti na skládku ZKD 1 km přes 1 km</t>
  </si>
  <si>
    <t>1570053703</t>
  </si>
  <si>
    <t>357,101*9 'Přepočtené koeficientem množství</t>
  </si>
  <si>
    <t>112</t>
  </si>
  <si>
    <t>997221645RR</t>
  </si>
  <si>
    <t>Poplatek za uložení na skládce (skládkovné) odpadu asfaltového s obsahem dehtu</t>
  </si>
  <si>
    <t>-203176764</t>
  </si>
  <si>
    <t>7,04</t>
  </si>
  <si>
    <t>113</t>
  </si>
  <si>
    <t>997221825RR</t>
  </si>
  <si>
    <t>Poplatek za uložení na skládce (skládkovné) stavebního odpadu cihelného</t>
  </si>
  <si>
    <t>-568611914</t>
  </si>
  <si>
    <t>0,212</t>
  </si>
  <si>
    <t>114</t>
  </si>
  <si>
    <t>997221855R</t>
  </si>
  <si>
    <t>Poplatek za uložení na skládce (skládkovné) zeminy a kameniva kód odpadu 170 504</t>
  </si>
  <si>
    <t>228925190</t>
  </si>
  <si>
    <t>249,48</t>
  </si>
  <si>
    <t>115</t>
  </si>
  <si>
    <t>997221861</t>
  </si>
  <si>
    <t>Poplatek za uložení stavebního odpadu na recyklační skládce (skládkovné) z prostého betonu pod kódem 17 01 01</t>
  </si>
  <si>
    <t>-1541004423</t>
  </si>
  <si>
    <t>26,25+53,505</t>
  </si>
  <si>
    <t>998</t>
  </si>
  <si>
    <t>Přesun hmot</t>
  </si>
  <si>
    <t>116</t>
  </si>
  <si>
    <t>998225111</t>
  </si>
  <si>
    <t>Přesun hmot pro pozemní komunikace s krytem z kamene, monolitickým betonovým nebo živičným</t>
  </si>
  <si>
    <t>-917922448</t>
  </si>
  <si>
    <t>rýhy</t>
  </si>
  <si>
    <t>86,346</t>
  </si>
  <si>
    <t>potrubí</t>
  </si>
  <si>
    <t>60,72</t>
  </si>
  <si>
    <t>obsyp</t>
  </si>
  <si>
    <t>28,69</t>
  </si>
  <si>
    <t>lože</t>
  </si>
  <si>
    <t>6,376</t>
  </si>
  <si>
    <t>zásyp</t>
  </si>
  <si>
    <t>60,28</t>
  </si>
  <si>
    <t>002 - SO 301 ODVODNĚNÍ</t>
  </si>
  <si>
    <t>122351102</t>
  </si>
  <si>
    <t>Odkopávky a prokopávky nezapažené v hornině třídy těžitelnosti II skupiny 4 objem do 50 m3 strojně</t>
  </si>
  <si>
    <t>579128073</t>
  </si>
  <si>
    <t>10*3*1,3</t>
  </si>
  <si>
    <t>132351253</t>
  </si>
  <si>
    <t>Hloubení rýh nezapažených š do 2000 mm v hornině třídy těžitelnosti II skupiny 4 objem do 100 m3 strojně</t>
  </si>
  <si>
    <t>1864979229</t>
  </si>
  <si>
    <t>1,05*(36,18*1,4+13,87*1,2+10,67*1,4)</t>
  </si>
  <si>
    <t>-1715845852</t>
  </si>
  <si>
    <t>rýhy+odkop</t>
  </si>
  <si>
    <t>-441651005</t>
  </si>
  <si>
    <t>1145010326</t>
  </si>
  <si>
    <t>583441720</t>
  </si>
  <si>
    <t>štěrkodrť frakce 0-32 třída C</t>
  </si>
  <si>
    <t>-2094429412</t>
  </si>
  <si>
    <t>0,5*3*10*2</t>
  </si>
  <si>
    <t>357271531</t>
  </si>
  <si>
    <t>0,5*3*10*1,9</t>
  </si>
  <si>
    <t>726527558</t>
  </si>
  <si>
    <t>odkop*1,7</t>
  </si>
  <si>
    <t>174101101</t>
  </si>
  <si>
    <t>Zásyp jam, šachet rýh nebo kolem objektů sypaninou se zhutněním</t>
  </si>
  <si>
    <t>1159058647</t>
  </si>
  <si>
    <t>rýhy+odkop-obsyp-1*3*10-lože</t>
  </si>
  <si>
    <t>-856490228</t>
  </si>
  <si>
    <t>potrubí*1,05*0,45</t>
  </si>
  <si>
    <t>583442000</t>
  </si>
  <si>
    <t>štěrkodrť frakce 0-63 třída C</t>
  </si>
  <si>
    <t>355030905</t>
  </si>
  <si>
    <t>zásyp*1,9-(25*1,05*0,85*1,9)</t>
  </si>
  <si>
    <t>583373310R</t>
  </si>
  <si>
    <t>štěrkopísek frakce 0-22</t>
  </si>
  <si>
    <t>1273164708</t>
  </si>
  <si>
    <t>obsyp*2</t>
  </si>
  <si>
    <t>-1135045588</t>
  </si>
  <si>
    <t>9*5+2*2</t>
  </si>
  <si>
    <t>693110620R</t>
  </si>
  <si>
    <t>geotextilie netkaná 300 g/m2, šíře 200 cm</t>
  </si>
  <si>
    <t>-155214580</t>
  </si>
  <si>
    <t>213141132</t>
  </si>
  <si>
    <t>Zřízení vrstvy z geotextilie ve sklonu do 1:1 š do 6 m</t>
  </si>
  <si>
    <t>473208316</t>
  </si>
  <si>
    <t>10*3*3+1*2*(10+3)</t>
  </si>
  <si>
    <t>359901211</t>
  </si>
  <si>
    <t>Monitoring stoky jakékoli výšky na nové kanalizaci</t>
  </si>
  <si>
    <t>823162759</t>
  </si>
  <si>
    <t>1982775327</t>
  </si>
  <si>
    <t>potrubí*1,05*0,1</t>
  </si>
  <si>
    <t>871313121</t>
  </si>
  <si>
    <t>Montáž kanalizačního potrubí z PVC těsněné gumovým kroužkem otevřený výkop sklon do 20 % DN 160</t>
  </si>
  <si>
    <t>1182768226</t>
  </si>
  <si>
    <t>36,18+13,87+10,67</t>
  </si>
  <si>
    <t>286114600</t>
  </si>
  <si>
    <t>trubka kanalizace plastová KGEM-160x1000 mm SN8</t>
  </si>
  <si>
    <t>-325872315</t>
  </si>
  <si>
    <t>potrubí*1,1</t>
  </si>
  <si>
    <t>892312121</t>
  </si>
  <si>
    <t>Tlaková zkouška vzduchem potrubí DN 150 těsnícím vakem ucpávkovým</t>
  </si>
  <si>
    <t>úsek</t>
  </si>
  <si>
    <t>-1071983257</t>
  </si>
  <si>
    <t>894812003</t>
  </si>
  <si>
    <t>Revizní a čistící šachta z PP šachtové dno DN 400/150 pravý a levý přítok</t>
  </si>
  <si>
    <t>1383979032</t>
  </si>
  <si>
    <t>5+2</t>
  </si>
  <si>
    <t>894812031R</t>
  </si>
  <si>
    <t>Revizní a čistící šachta z PP DN 400 šachtová roura hladká bez hrdla světlé hloubky 1000 mm</t>
  </si>
  <si>
    <t>929545125</t>
  </si>
  <si>
    <t>894812032</t>
  </si>
  <si>
    <t>Revizní a čistící šachta z PP DN 400 šachtová roura korugovaná bez hrdla světlé hloubky 1500 mm</t>
  </si>
  <si>
    <t>-2047906642</t>
  </si>
  <si>
    <t>894812041</t>
  </si>
  <si>
    <t>Příplatek k rourám revizní a čistící šachty z PP DN 400 za uříznutí šachtové roury</t>
  </si>
  <si>
    <t>-1604303595</t>
  </si>
  <si>
    <t>894812051</t>
  </si>
  <si>
    <t>Revizní a čistící šachta z PP DN 400 poklop plastový pochůzí pro třídu zatížení A15</t>
  </si>
  <si>
    <t>-435439520</t>
  </si>
  <si>
    <t>894812063</t>
  </si>
  <si>
    <t>Revizní a čistící šachta z PP DN 400 poklop litinový plný do teleskopické trubky pro třídu zatížení D400</t>
  </si>
  <si>
    <t>-2029209938</t>
  </si>
  <si>
    <t>3+2</t>
  </si>
  <si>
    <t>894812111</t>
  </si>
  <si>
    <t>Revizní a čistící šachta z PP šachtové dno DN 315/150 přímý tok</t>
  </si>
  <si>
    <t>279721767</t>
  </si>
  <si>
    <t>894812131</t>
  </si>
  <si>
    <t>Revizní a čistící šachta z PP DN 315 šachtová roura korugovaná bez hrdla světlé hloubky 1250 mm</t>
  </si>
  <si>
    <t>1836024747</t>
  </si>
  <si>
    <t>894812149</t>
  </si>
  <si>
    <t>Příplatek k rourám revizní a čistící šachty z PP DN 315 za uříznutí šachtové roury</t>
  </si>
  <si>
    <t>1983183554</t>
  </si>
  <si>
    <t>894812156</t>
  </si>
  <si>
    <t>Revizní a čistící šachta z PP DN 315 poklop plastový pro třídu zatížení A15 s teleskopickou trubkou</t>
  </si>
  <si>
    <t>-138109667</t>
  </si>
  <si>
    <t>R801NS1</t>
  </si>
  <si>
    <t>norná stěna z plastu do šachty D400mm -  dodání a osazení</t>
  </si>
  <si>
    <t>-445782153</t>
  </si>
  <si>
    <t>938906143R</t>
  </si>
  <si>
    <t>Pročištění potrubí DN 130-160</t>
  </si>
  <si>
    <t>-110542672</t>
  </si>
  <si>
    <t>998276201R</t>
  </si>
  <si>
    <t>Přesun hmot, trub.vedení plast. obsypaná kamenivem</t>
  </si>
  <si>
    <t>248433515</t>
  </si>
  <si>
    <t>jáma</t>
  </si>
  <si>
    <t>9,12</t>
  </si>
  <si>
    <t>28,73</t>
  </si>
  <si>
    <t>22,984</t>
  </si>
  <si>
    <t>30,683</t>
  </si>
  <si>
    <t>2,611</t>
  </si>
  <si>
    <t>7,542</t>
  </si>
  <si>
    <t>21,951</t>
  </si>
  <si>
    <t>003 - SO 302 PŘÍPOJKA A ROZVOD VODY</t>
  </si>
  <si>
    <t>PSV - Práce a dodávky PSV</t>
  </si>
  <si>
    <t xml:space="preserve">    722 - Zdravotechnika - vnitřní vodovod</t>
  </si>
  <si>
    <t>131251202</t>
  </si>
  <si>
    <t>Hloubení jam zapažených v hornině třídy těžitelnosti I, skupiny 3 objem do 50 m3 strojně</t>
  </si>
  <si>
    <t>-614852435</t>
  </si>
  <si>
    <t>dle D1.1.b.1</t>
  </si>
  <si>
    <t>1,9*2,4*2</t>
  </si>
  <si>
    <t>132251104</t>
  </si>
  <si>
    <t>Hloubení rýh nezapažených  š do 800 mm v hornině třídy těžitelnosti I, skupiny 3 objem přes 100 m3 strojně</t>
  </si>
  <si>
    <t>-1900348397</t>
  </si>
  <si>
    <t>0,8*1*potrubí</t>
  </si>
  <si>
    <t>221821901</t>
  </si>
  <si>
    <t>jáma+rýhy</t>
  </si>
  <si>
    <t>1452141033</t>
  </si>
  <si>
    <t>-348016170</t>
  </si>
  <si>
    <t>171201211</t>
  </si>
  <si>
    <t>Poplatek za uložení odpadu ze sypaniny na skládce (skládkovné)</t>
  </si>
  <si>
    <t>481706278</t>
  </si>
  <si>
    <t>801299021</t>
  </si>
  <si>
    <t>dle D1.1.b.1, D1.1.b.2</t>
  </si>
  <si>
    <t>jáma+rýhy-lože-obsyp</t>
  </si>
  <si>
    <t>-1428033954</t>
  </si>
  <si>
    <t>potrubí*0,75*0,35</t>
  </si>
  <si>
    <t>-1683166840</t>
  </si>
  <si>
    <t>zásyp*1,9</t>
  </si>
  <si>
    <t>-134254634</t>
  </si>
  <si>
    <t>273313611</t>
  </si>
  <si>
    <t>Základové desky z betonu tř. C 16/20</t>
  </si>
  <si>
    <t>196844205</t>
  </si>
  <si>
    <t>0,1*2,4*1,9</t>
  </si>
  <si>
    <t>311321311</t>
  </si>
  <si>
    <t>Nosná zeď ze ŽB tř. C 16/20 bez výztuže</t>
  </si>
  <si>
    <t>-2052473228</t>
  </si>
  <si>
    <t>0,15*2*(1,85+1,35)*1,7</t>
  </si>
  <si>
    <t>311351311</t>
  </si>
  <si>
    <t>Zřízení jednostranného bednění nosných nadzákladových zdí</t>
  </si>
  <si>
    <t>730979430</t>
  </si>
  <si>
    <t>2*(2+1,5)*1,9</t>
  </si>
  <si>
    <t>311351312</t>
  </si>
  <si>
    <t>Odstranění jednostranného bednění nosných nadzákladových zdí</t>
  </si>
  <si>
    <t>-2138646908</t>
  </si>
  <si>
    <t>311362021</t>
  </si>
  <si>
    <t>Výztuž nosných zdí svařovanými sítěmi Kari</t>
  </si>
  <si>
    <t>1504713966</t>
  </si>
  <si>
    <t>2*(2+1,5)*1,7*1,2*2*0,00197</t>
  </si>
  <si>
    <t>411321313</t>
  </si>
  <si>
    <t>Stropy deskové ze ŽB tř. C 16/20</t>
  </si>
  <si>
    <t>-936702957</t>
  </si>
  <si>
    <t>1,5*2*0,15</t>
  </si>
  <si>
    <t>411362021</t>
  </si>
  <si>
    <t>Výztuž stropů svařovanými sítěmi Kari</t>
  </si>
  <si>
    <t>2131393344</t>
  </si>
  <si>
    <t>0,0079*2*1,2*2*1,5</t>
  </si>
  <si>
    <t>-486931648</t>
  </si>
  <si>
    <t>dle D1.1.b.2</t>
  </si>
  <si>
    <t>potrubí*0,75*0,1+2,4*1,9*0,1</t>
  </si>
  <si>
    <t>857242122</t>
  </si>
  <si>
    <t>Montáž litinových tvarovek jednoosých přírubových otevřený výkop DN 80</t>
  </si>
  <si>
    <t>1188480924</t>
  </si>
  <si>
    <t>871241211</t>
  </si>
  <si>
    <t>Montáž potrubí z PE100 SDR 11 otevřený výkop svařovaných elektrotvarovkou D 90 x 8,2 mm</t>
  </si>
  <si>
    <t>-730758808</t>
  </si>
  <si>
    <t>28613556</t>
  </si>
  <si>
    <t>potrubí dvouvrstvé PE100 RC SDR11 90x8,2 dl 12m</t>
  </si>
  <si>
    <t>-975244943</t>
  </si>
  <si>
    <t>7,59+21,14</t>
  </si>
  <si>
    <t>28,73*1,015 'Přepočtené koeficientem množství</t>
  </si>
  <si>
    <t>877241101</t>
  </si>
  <si>
    <t>Montáž elektrospojek na vodovodním potrubí z PE trub d 90</t>
  </si>
  <si>
    <t>790058041</t>
  </si>
  <si>
    <t>28615974</t>
  </si>
  <si>
    <t>elektrospojka SDR11 PE 100 PN16 D 90mm</t>
  </si>
  <si>
    <t>-2107082435</t>
  </si>
  <si>
    <t>877241110</t>
  </si>
  <si>
    <t>Montáž elektrokolen 45° na vodovodním potrubí z PE trub d 90</t>
  </si>
  <si>
    <t>-1490863553</t>
  </si>
  <si>
    <t>28614948</t>
  </si>
  <si>
    <t>elektrokoleno 45° PE 100 PN16 D 90mm</t>
  </si>
  <si>
    <t>50354321</t>
  </si>
  <si>
    <t>R806</t>
  </si>
  <si>
    <t>ZS šoupátková, 1,70m-2,50m teleskopická</t>
  </si>
  <si>
    <t>-224040860</t>
  </si>
  <si>
    <t>R820</t>
  </si>
  <si>
    <t>rozbory vody</t>
  </si>
  <si>
    <t>soubor</t>
  </si>
  <si>
    <t>1761177210</t>
  </si>
  <si>
    <t>891211112</t>
  </si>
  <si>
    <t>Montáž vodovodních šoupátek otevřený výkop DN 50</t>
  </si>
  <si>
    <t>1048336915</t>
  </si>
  <si>
    <t>891215321</t>
  </si>
  <si>
    <t>Montáž zpětných klapek DN 50</t>
  </si>
  <si>
    <t>-41313244</t>
  </si>
  <si>
    <t>42283041</t>
  </si>
  <si>
    <t>klapka zpětná samočinná přírubová litinová PN 16 pro vodu DN 50</t>
  </si>
  <si>
    <t>233810364</t>
  </si>
  <si>
    <t>891241112</t>
  </si>
  <si>
    <t>Montáž vodovodních šoupátek otevřený výkop DN 80</t>
  </si>
  <si>
    <t>729047126</t>
  </si>
  <si>
    <t>891241222</t>
  </si>
  <si>
    <t>Montáž vodovodních šoupátek s ručním kolečkem v šachtách DN 80</t>
  </si>
  <si>
    <t>-226059051</t>
  </si>
  <si>
    <t>891247111</t>
  </si>
  <si>
    <t>Montáž hydrantů podzemních DN 80</t>
  </si>
  <si>
    <t>-947993006</t>
  </si>
  <si>
    <t>R891001M</t>
  </si>
  <si>
    <t>PAS na litinu/ocel/AC navrt. DN 200-   80 přírubový</t>
  </si>
  <si>
    <t>-1998651467</t>
  </si>
  <si>
    <t>891359111</t>
  </si>
  <si>
    <t>Montáž navrtávacích pasů na potrubí z jakýchkoli trub DN 200</t>
  </si>
  <si>
    <t>279760548</t>
  </si>
  <si>
    <t>892273122</t>
  </si>
  <si>
    <t>Proplach a dezinfekce vodovodního potrubí DN od 80 do 125</t>
  </si>
  <si>
    <t>858411621</t>
  </si>
  <si>
    <t>899401112</t>
  </si>
  <si>
    <t>Osazení poklopů litinových šoupátkových</t>
  </si>
  <si>
    <t>-958289514</t>
  </si>
  <si>
    <t>422913520</t>
  </si>
  <si>
    <t>poklop litinový typ 504-šoupátkový</t>
  </si>
  <si>
    <t>-1047938300</t>
  </si>
  <si>
    <t>899401113</t>
  </si>
  <si>
    <t>Osazení poklopů litinových hydrantových</t>
  </si>
  <si>
    <t>183876678</t>
  </si>
  <si>
    <t>42291452</t>
  </si>
  <si>
    <t>poklop litinový - hydrantový DN 80</t>
  </si>
  <si>
    <t>294973444</t>
  </si>
  <si>
    <t>801000</t>
  </si>
  <si>
    <t>FF-kus DN   80 / 1000mm TL epoxid trouba přírubová  GSK</t>
  </si>
  <si>
    <t>1543443410</t>
  </si>
  <si>
    <t>80300</t>
  </si>
  <si>
    <t>FF-kus DN   80 /   300mm TL epoxid trouba přírubová  GSK</t>
  </si>
  <si>
    <t>821502482</t>
  </si>
  <si>
    <t>n80</t>
  </si>
  <si>
    <t>N-koleno DN   80 TL epoxid přírubové s patkou 8-děr  GSK</t>
  </si>
  <si>
    <t>-1607390356</t>
  </si>
  <si>
    <t>tpsln90</t>
  </si>
  <si>
    <t>točivá příruba s lem. nákružkem D90</t>
  </si>
  <si>
    <t>2093484649</t>
  </si>
  <si>
    <t>8050xra</t>
  </si>
  <si>
    <t>PŘÍRUBA redukční  DN   80 /   50 XR TYP "A"</t>
  </si>
  <si>
    <t>952530572</t>
  </si>
  <si>
    <t>50pvv</t>
  </si>
  <si>
    <t>PŘÍRUBOVÝ VENTIL S VYPOUŠTENÍM DN50</t>
  </si>
  <si>
    <t>-1358806060</t>
  </si>
  <si>
    <t>š808d</t>
  </si>
  <si>
    <t>ŠOUPĚ přírubové DN   80,  L=180mm 8-D vč. ručního kola</t>
  </si>
  <si>
    <t>1556943422</t>
  </si>
  <si>
    <t>R883</t>
  </si>
  <si>
    <t>DESKA podkladní hydrantová</t>
  </si>
  <si>
    <t>282364456</t>
  </si>
  <si>
    <t>R881</t>
  </si>
  <si>
    <t>ŠOUPĚ přírubové DN   80</t>
  </si>
  <si>
    <t>-438024298</t>
  </si>
  <si>
    <t>R882</t>
  </si>
  <si>
    <t xml:space="preserve">HYDRANT podzemní DN   80 / 1250mm DUO dvoj.uzavírání </t>
  </si>
  <si>
    <t>797607662</t>
  </si>
  <si>
    <t>R823</t>
  </si>
  <si>
    <t>PODKLÁDKA šoupátková betonová 300x300x65mm, otvor 120mm</t>
  </si>
  <si>
    <t>-819881771</t>
  </si>
  <si>
    <t>899713111</t>
  </si>
  <si>
    <t>Orientační tabulky na sloupku betonovém nebo ocelovém</t>
  </si>
  <si>
    <t>-1034842446</t>
  </si>
  <si>
    <t>899721111</t>
  </si>
  <si>
    <t>Signalizační vodič DN do 150 mm na potrubí</t>
  </si>
  <si>
    <t>-1473888969</t>
  </si>
  <si>
    <t>potrubí*1,5</t>
  </si>
  <si>
    <t>899722114</t>
  </si>
  <si>
    <t>Krytí potrubí z plastů výstražnou fólií z PVC 40 cm</t>
  </si>
  <si>
    <t>-537186403</t>
  </si>
  <si>
    <t>vds</t>
  </si>
  <si>
    <t>vodoměrná šachta plastová 1184/1700mm vč.poklopu a žebříku</t>
  </si>
  <si>
    <t>-1665149927</t>
  </si>
  <si>
    <t>1088642497</t>
  </si>
  <si>
    <t>PSV</t>
  </si>
  <si>
    <t>Práce a dodávky PSV</t>
  </si>
  <si>
    <t>722</t>
  </si>
  <si>
    <t>Zdravotechnika - vnitřní vodovod</t>
  </si>
  <si>
    <t>50150</t>
  </si>
  <si>
    <t>FF-kus DN   50 /   150mm TL epoxid trouba přírubová  GSK</t>
  </si>
  <si>
    <t>-2074574431</t>
  </si>
  <si>
    <t>50250</t>
  </si>
  <si>
    <t>FF-kus DN   50 /   250mm TL epoxid trouba přírubová  GSK</t>
  </si>
  <si>
    <t>2118893930</t>
  </si>
  <si>
    <t>f80f</t>
  </si>
  <si>
    <t>FILTR přírubový DN   80</t>
  </si>
  <si>
    <t>203344158</t>
  </si>
  <si>
    <t>722219104</t>
  </si>
  <si>
    <t>Montáž armatur vodovodních přírubových DN 80 ostatní typ</t>
  </si>
  <si>
    <t>498235291</t>
  </si>
  <si>
    <t>potrubí150</t>
  </si>
  <si>
    <t>49,33</t>
  </si>
  <si>
    <t>potrubí250</t>
  </si>
  <si>
    <t>6,56</t>
  </si>
  <si>
    <t>30,898</t>
  </si>
  <si>
    <t>90,276</t>
  </si>
  <si>
    <t>127,734</t>
  </si>
  <si>
    <t>45,138</t>
  </si>
  <si>
    <t>004 - SO 303 PŘÍPOJKA SPLAŠKOVÉ KANALIZACE</t>
  </si>
  <si>
    <t>M - Práce a dodávky M</t>
  </si>
  <si>
    <t xml:space="preserve">    46-M - Zemní práce při extr.mont.pracích</t>
  </si>
  <si>
    <t>119001412</t>
  </si>
  <si>
    <t>Dočasné zajištění potrubí betonového, ŽB nebo kameninového DN přes 200 do 500 mm</t>
  </si>
  <si>
    <t>987231682</t>
  </si>
  <si>
    <t>119001422</t>
  </si>
  <si>
    <t>Dočasné zajištění kabelů a kabelových tratí z 6 volně ložených kabelů</t>
  </si>
  <si>
    <t>-169135938</t>
  </si>
  <si>
    <t>6*2</t>
  </si>
  <si>
    <t>984987964</t>
  </si>
  <si>
    <t>7*2</t>
  </si>
  <si>
    <t>1938152628</t>
  </si>
  <si>
    <t>1,15*12*2,5</t>
  </si>
  <si>
    <t>1,05*49,33*1,8</t>
  </si>
  <si>
    <t>151101101</t>
  </si>
  <si>
    <t>Zřízení příložného pažení a rozepření stěn rýh hl do 2 m</t>
  </si>
  <si>
    <t>-1845466790</t>
  </si>
  <si>
    <t>potrubí150*1,8*2</t>
  </si>
  <si>
    <t>151101102</t>
  </si>
  <si>
    <t>Zřízení příložného pažení a rozepření stěn rýh hl do 4 m</t>
  </si>
  <si>
    <t>-769943710</t>
  </si>
  <si>
    <t>potrubí250*2,5*2</t>
  </si>
  <si>
    <t>151101111</t>
  </si>
  <si>
    <t>Odstranění příložného pažení a rozepření stěn rýh hl do 2 m</t>
  </si>
  <si>
    <t>-714815863</t>
  </si>
  <si>
    <t>151101112</t>
  </si>
  <si>
    <t>Odstranění příložného pažení a rozepření stěn rýh hl přes 2 do 4 m</t>
  </si>
  <si>
    <t>-44503717</t>
  </si>
  <si>
    <t>1446814101</t>
  </si>
  <si>
    <t>rýhy-obsyp-lože-0,5*zásyp</t>
  </si>
  <si>
    <t>949557540</t>
  </si>
  <si>
    <t>-811584316</t>
  </si>
  <si>
    <t>328742204</t>
  </si>
  <si>
    <t>800612556</t>
  </si>
  <si>
    <t>rýhy-lože-obsyp</t>
  </si>
  <si>
    <t>992514459</t>
  </si>
  <si>
    <t>1,05*potrubí150*0,45+1,15*potrubí250*0,55</t>
  </si>
  <si>
    <t>619467484</t>
  </si>
  <si>
    <t>1116151747</t>
  </si>
  <si>
    <t>zásyp*1,9*0,5</t>
  </si>
  <si>
    <t>1650186111</t>
  </si>
  <si>
    <t>4*0,5*2*5</t>
  </si>
  <si>
    <t>-1065507373</t>
  </si>
  <si>
    <t>-541215128</t>
  </si>
  <si>
    <t>potrubí150*1,05*0,1+potrubí250*1,15*0,1</t>
  </si>
  <si>
    <t>-82798373</t>
  </si>
  <si>
    <t>-1005936472</t>
  </si>
  <si>
    <t>871363121</t>
  </si>
  <si>
    <t>Montáž kanalizačního potrubí z PVC těsněné gumovým kroužkem otevřený výkop sklon do 20 % DN 250</t>
  </si>
  <si>
    <t>915278707</t>
  </si>
  <si>
    <t>28611152</t>
  </si>
  <si>
    <t>trubka kanalizační PVC DN 250x1000mm SN8</t>
  </si>
  <si>
    <t>-1950242213</t>
  </si>
  <si>
    <t>12*1,03 'Přepočtené koeficientem množství</t>
  </si>
  <si>
    <t>1185392935</t>
  </si>
  <si>
    <t>892362121</t>
  </si>
  <si>
    <t>Tlaková zkouška vzduchem potrubí DN 250 těsnícím vakem ucpávkovým</t>
  </si>
  <si>
    <t>-865343544</t>
  </si>
  <si>
    <t>894411121</t>
  </si>
  <si>
    <t>Zřízení šachet kanalizačních z betonových dílců na potrubí DN nad 200 do 300 dno beton tř. C 25/30</t>
  </si>
  <si>
    <t>2081821133</t>
  </si>
  <si>
    <t>R156415</t>
  </si>
  <si>
    <t>poklop s rámem D400 - beton + litina, nevětraný vč. tlumící vložky</t>
  </si>
  <si>
    <t>-1265382009</t>
  </si>
  <si>
    <t>R131215</t>
  </si>
  <si>
    <t>šachtové dno v provedení - kyneta + nástupnice z betonu s nátěrem, DN1000mm, H=800mm</t>
  </si>
  <si>
    <t>-1942246566</t>
  </si>
  <si>
    <t>R112256</t>
  </si>
  <si>
    <t>betonová skruž 1000/500/120mm</t>
  </si>
  <si>
    <t>460435187</t>
  </si>
  <si>
    <t>R131214</t>
  </si>
  <si>
    <t>betonový konus 1000/625mm s kapsovým stupadlem</t>
  </si>
  <si>
    <t>-1937311992</t>
  </si>
  <si>
    <t>-349989165</t>
  </si>
  <si>
    <t>894812033</t>
  </si>
  <si>
    <t>Revizní a čistící šachta z PP DN 400 šachtová roura korugovaná bez hrdla světlé hloubky 2000 mm</t>
  </si>
  <si>
    <t>545174659</t>
  </si>
  <si>
    <t>-380595619</t>
  </si>
  <si>
    <t>894812061RR</t>
  </si>
  <si>
    <t>poklop litinový tř. E600 D400mm</t>
  </si>
  <si>
    <t>-1213070633</t>
  </si>
  <si>
    <t>899104112</t>
  </si>
  <si>
    <t>Osazení poklopů litinových nebo ocelových včetně rámů pro třídu zatížení D400, E600</t>
  </si>
  <si>
    <t>180589567</t>
  </si>
  <si>
    <t>R001sb</t>
  </si>
  <si>
    <t>napojení na stáv. sběrač jádrovým vrtáním d280mm vč. vodotěsné průchodky</t>
  </si>
  <si>
    <t>1900853185</t>
  </si>
  <si>
    <t>-1792504322</t>
  </si>
  <si>
    <t>Práce a dodávky M</t>
  </si>
  <si>
    <t>46-M</t>
  </si>
  <si>
    <t>Zemní práce při extr.mont.pracích</t>
  </si>
  <si>
    <t>460070753</t>
  </si>
  <si>
    <t>Hloubení nezapažených jam pro ostatní konstrukce ručně v hornině tř 3</t>
  </si>
  <si>
    <t>991012170</t>
  </si>
  <si>
    <t>ruční sondy</t>
  </si>
  <si>
    <t>6*1*1*1,5</t>
  </si>
  <si>
    <t>460791114</t>
  </si>
  <si>
    <t>Montáž trubek ochranných plastových uložených volně do rýhy tuhých D přes 90 do 110 mm uložených do rýhy</t>
  </si>
  <si>
    <t>-780455048</t>
  </si>
  <si>
    <t>3*2</t>
  </si>
  <si>
    <t>R46001</t>
  </si>
  <si>
    <t>dělená chránička z plastu D110mm</t>
  </si>
  <si>
    <t>128</t>
  </si>
  <si>
    <t>-577798323</t>
  </si>
  <si>
    <t>6*1,1</t>
  </si>
  <si>
    <t>dvr75</t>
  </si>
  <si>
    <t>294</t>
  </si>
  <si>
    <t>cyky410</t>
  </si>
  <si>
    <t>190</t>
  </si>
  <si>
    <t>zemnič</t>
  </si>
  <si>
    <t>cyky315</t>
  </si>
  <si>
    <t>87,5</t>
  </si>
  <si>
    <t>cyky325</t>
  </si>
  <si>
    <t>005 - SO 401 AREÁLOVÉ OSVĚTLENÍ</t>
  </si>
  <si>
    <t xml:space="preserve">    741 - Elektroinstalace - silnoproud</t>
  </si>
  <si>
    <t xml:space="preserve">    21-M - Elektromontáže</t>
  </si>
  <si>
    <t>741</t>
  </si>
  <si>
    <t>Elektroinstalace - silnoproud</t>
  </si>
  <si>
    <t>741128021</t>
  </si>
  <si>
    <t>Příplatek k montáži kabelů za zatažení vodiče a kabelu do 0,75 kg</t>
  </si>
  <si>
    <t>-506845859</t>
  </si>
  <si>
    <t>cyky410+cyky325+cyky315</t>
  </si>
  <si>
    <t>741130025</t>
  </si>
  <si>
    <t>Ukončení vodič izolovaný do 16 mm2 na svorkovnici</t>
  </si>
  <si>
    <t>-4609161</t>
  </si>
  <si>
    <t>dle D1.1.5.b.3</t>
  </si>
  <si>
    <t>4*14+3*2</t>
  </si>
  <si>
    <t>741210001</t>
  </si>
  <si>
    <t>Montáž rozvodnice oceloplechová nebo plastová běžná do 20 kg</t>
  </si>
  <si>
    <t>1672200380</t>
  </si>
  <si>
    <t>35711021</t>
  </si>
  <si>
    <t>rozvodnice nástěnná IP65/12 modulů, vč. N/pE, plná dvířka</t>
  </si>
  <si>
    <t>-935750900</t>
  </si>
  <si>
    <t>34555231</t>
  </si>
  <si>
    <t>zásuvka zápustná jednonásobná chráněná, s clonkami, víčkem, s drápky, IP44, šroubové svorky</t>
  </si>
  <si>
    <t>-1634869734</t>
  </si>
  <si>
    <t>741313082</t>
  </si>
  <si>
    <t>Montáž zásuvka chráněná v krabici šroubové připojení 2P+PE prostředí venkovní, mokré se zapojením vodičů</t>
  </si>
  <si>
    <t>794596211</t>
  </si>
  <si>
    <t>741420021</t>
  </si>
  <si>
    <t>Montáž svorka hromosvodná se 2 šrouby</t>
  </si>
  <si>
    <t>-2141643083</t>
  </si>
  <si>
    <t>3+5</t>
  </si>
  <si>
    <t>354420130</t>
  </si>
  <si>
    <t>svorka uzemnění  SS Cu spojovací</t>
  </si>
  <si>
    <t>-1721185370</t>
  </si>
  <si>
    <t>354420160</t>
  </si>
  <si>
    <t>svorka uzemnění  SP Cu  připojovací</t>
  </si>
  <si>
    <t>1672855749</t>
  </si>
  <si>
    <t>741810003</t>
  </si>
  <si>
    <t>Celková prohlídka elektrického rozvodu a zařízení do 1 milionu Kč</t>
  </si>
  <si>
    <t>-454471275</t>
  </si>
  <si>
    <t>741820102</t>
  </si>
  <si>
    <t>Měření intenzity osvětlení</t>
  </si>
  <si>
    <t>611075297</t>
  </si>
  <si>
    <t>21-M</t>
  </si>
  <si>
    <t>Elektromontáže</t>
  </si>
  <si>
    <t>210202013</t>
  </si>
  <si>
    <t>Montáž svítidlo výbojkové průmyslové nebo venkovní na výložník</t>
  </si>
  <si>
    <t>807238455</t>
  </si>
  <si>
    <t>3+4</t>
  </si>
  <si>
    <t>M003</t>
  </si>
  <si>
    <t>dodání LED svítidla "A"</t>
  </si>
  <si>
    <t>256</t>
  </si>
  <si>
    <t>1799935697</t>
  </si>
  <si>
    <t>M0055</t>
  </si>
  <si>
    <t>dodání LED svítidla "B"</t>
  </si>
  <si>
    <t>463043988</t>
  </si>
  <si>
    <t>210204011</t>
  </si>
  <si>
    <t>Montáž stožárů osvětlení ocelových samostatně stojících délky do 12 m</t>
  </si>
  <si>
    <t>928507509</t>
  </si>
  <si>
    <t>4+3</t>
  </si>
  <si>
    <t>M21st5</t>
  </si>
  <si>
    <t>dodání 3stupňového stožáru, jm. výšky 6,2m,  pozink, pro vetknutí</t>
  </si>
  <si>
    <t>-985973762</t>
  </si>
  <si>
    <t>210204103</t>
  </si>
  <si>
    <t>Montáž výložníků osvětlení jednoramenných sloupových hmotnosti do 35 kg</t>
  </si>
  <si>
    <t>-1424987220</t>
  </si>
  <si>
    <t>M00770</t>
  </si>
  <si>
    <t>dodání jednoramenného výložníku, vyložení 2,5m, pozink</t>
  </si>
  <si>
    <t>881458161</t>
  </si>
  <si>
    <t>210204203</t>
  </si>
  <si>
    <t>Montáž elektrovýzbroje stožárů osvětlení 3 okruhy</t>
  </si>
  <si>
    <t>937778843</t>
  </si>
  <si>
    <t>M004</t>
  </si>
  <si>
    <t>Dodávka výzbroje stožáru osvětlení se třemi obvody, chráněné pojistkami</t>
  </si>
  <si>
    <t>sada</t>
  </si>
  <si>
    <t>-993362543</t>
  </si>
  <si>
    <t>210220002</t>
  </si>
  <si>
    <t>Montáž uzemňovacích vedení vodičů FeZn pomocí svorek na povrchu drátem nebo lanem do 10 mm</t>
  </si>
  <si>
    <t>326636674</t>
  </si>
  <si>
    <t>354410730</t>
  </si>
  <si>
    <t>drát průměr 10 mm FeZn</t>
  </si>
  <si>
    <t>688357208</t>
  </si>
  <si>
    <t>Přepočteno koeficientem 1,05 (pro prořez 5%)</t>
  </si>
  <si>
    <t>0,62*zemnič</t>
  </si>
  <si>
    <t>117,8*1,05 'Přepočtené koeficientem množství</t>
  </si>
  <si>
    <t>210280211</t>
  </si>
  <si>
    <t>Měření zemních odporů zemniče prvního nebo samostatného</t>
  </si>
  <si>
    <t>-311360389</t>
  </si>
  <si>
    <t>210280215</t>
  </si>
  <si>
    <t>Připlatek k měření zemních odporů prvního zemniče za každý další zemnič v síti</t>
  </si>
  <si>
    <t>-10278438</t>
  </si>
  <si>
    <t>210280351</t>
  </si>
  <si>
    <t>Zkoušky kabelů silových do 1 kV, počtu a průřezu žil do 4x25 mm2</t>
  </si>
  <si>
    <t>-905317966</t>
  </si>
  <si>
    <t>210290891</t>
  </si>
  <si>
    <t>Doplnění orientačních štítků na kabel (při revizi)</t>
  </si>
  <si>
    <t>-827803543</t>
  </si>
  <si>
    <t>M005</t>
  </si>
  <si>
    <t>kabelový štítek</t>
  </si>
  <si>
    <t>892872899</t>
  </si>
  <si>
    <t>210812011</t>
  </si>
  <si>
    <t>Montáž kabelu Cu plného nebo laněného do 1 kV žíly 3x1,5 až 6 mm2 (např. CYKY) bez ukončení uloženého volně nebo v liště</t>
  </si>
  <si>
    <t>1180746410</t>
  </si>
  <si>
    <t>dle D1.1.5.b.2</t>
  </si>
  <si>
    <t>7*(8+2,5+2)</t>
  </si>
  <si>
    <t>34111030</t>
  </si>
  <si>
    <t>kabel instalační jádro Cu plné izolace PVC plášť PVC 450/750V (CYKY) 3x1,5mm2</t>
  </si>
  <si>
    <t>-604643513</t>
  </si>
  <si>
    <t>cyky315*1,15</t>
  </si>
  <si>
    <t>34111036</t>
  </si>
  <si>
    <t>kabel instalační jádro Cu plné izolace PVC plášť PVC 450/750V (CYKY) 3x2,5mm2</t>
  </si>
  <si>
    <t>1468888663</t>
  </si>
  <si>
    <t>42*1,15 'Přepočtené koeficientem množství</t>
  </si>
  <si>
    <t>210812033</t>
  </si>
  <si>
    <t>Montáž kabel Cu plný kulatý do 1 kV 4x6 až 10 mm2 uložený volně nebo v liště (CYKY)</t>
  </si>
  <si>
    <t>-1667827907</t>
  </si>
  <si>
    <t>3*22+23+41+30+30</t>
  </si>
  <si>
    <t>34111076</t>
  </si>
  <si>
    <t>kabel silový s Cu jádrem 1 kV 4x10mm2</t>
  </si>
  <si>
    <t>-1676299558</t>
  </si>
  <si>
    <t>cyky410*1,15</t>
  </si>
  <si>
    <t>460010024</t>
  </si>
  <si>
    <t>Vytyčení trasy vedení kabelového podzemního v zastavěném prostoru</t>
  </si>
  <si>
    <t>km</t>
  </si>
  <si>
    <t>-407022217</t>
  </si>
  <si>
    <t>0,001*(cyky325+cyky410)</t>
  </si>
  <si>
    <t>460080035</t>
  </si>
  <si>
    <t>Základové konstrukce ze ŽB tř. C 25/30</t>
  </si>
  <si>
    <t>342016832</t>
  </si>
  <si>
    <t>7*0,9*0,9*0,45</t>
  </si>
  <si>
    <t>7*pi*0,25*0,25*0,35</t>
  </si>
  <si>
    <t>-975419343</t>
  </si>
  <si>
    <t>7*pi*0,4*1,6</t>
  </si>
  <si>
    <t>28611146</t>
  </si>
  <si>
    <t>trubka kanalizační PVC DN 400x1000mm SN4</t>
  </si>
  <si>
    <t>-1273384267</t>
  </si>
  <si>
    <t>7*1,6</t>
  </si>
  <si>
    <t>460131113</t>
  </si>
  <si>
    <t>Hloubení nezapažených jam při elektromontážích ručně v hornině tř I skupiny 3</t>
  </si>
  <si>
    <t>-1627513806</t>
  </si>
  <si>
    <t>7*0,9*0,9*1,7</t>
  </si>
  <si>
    <t>460150163</t>
  </si>
  <si>
    <t>Hloubení kabelových zapažených i nezapažených rýh ručně š 35 cm, hl 80 cm, v hornině tř 3</t>
  </si>
  <si>
    <t>-1077071417</t>
  </si>
  <si>
    <t>460421101</t>
  </si>
  <si>
    <t>Lože kabelů z písku nebo štěrkopísku tl 10 cm nad kabel, bez zakrytí, šířky lože do 65 cm</t>
  </si>
  <si>
    <t>-1177890194</t>
  </si>
  <si>
    <t>460470011</t>
  </si>
  <si>
    <t>Provizorní zajištění kabelů ve výkopech při jejich křížení</t>
  </si>
  <si>
    <t>-1627447166</t>
  </si>
  <si>
    <t>460520173</t>
  </si>
  <si>
    <t>Montáž trubek ochranných plastových ohebných do 90 mm uložených do rýhy</t>
  </si>
  <si>
    <t>696428741</t>
  </si>
  <si>
    <t>345713530R</t>
  </si>
  <si>
    <t>trubka elektroinstalační ohebná d75mm</t>
  </si>
  <si>
    <t>623721164</t>
  </si>
  <si>
    <t>cyky410+cyky325+62</t>
  </si>
  <si>
    <t>294*1,05 'Přepočtené koeficientem množství</t>
  </si>
  <si>
    <t>460560163</t>
  </si>
  <si>
    <t>Zásyp rýh ručně šířky 35 cm, hloubky 80 cm, z horniny třídy 3</t>
  </si>
  <si>
    <t>1657611336</t>
  </si>
  <si>
    <t>460620013</t>
  </si>
  <si>
    <t>Provizorní úprava terénu se zhutněním, v hornině tř 3</t>
  </si>
  <si>
    <t>319039586</t>
  </si>
  <si>
    <t>2*dvr75</t>
  </si>
  <si>
    <t>460671111</t>
  </si>
  <si>
    <t>Výstražná fólie pro krytí kabelů šířky 20 cm</t>
  </si>
  <si>
    <t>743835854</t>
  </si>
  <si>
    <t>006 - SO 402 ROZVOD EL. NN A EZS</t>
  </si>
  <si>
    <t xml:space="preserve">    742 - Elektroinstalace - slaboproud</t>
  </si>
  <si>
    <t>557148810</t>
  </si>
  <si>
    <t>2023482280</t>
  </si>
  <si>
    <t>4*2</t>
  </si>
  <si>
    <t>1240075476</t>
  </si>
  <si>
    <t>-1746788923</t>
  </si>
  <si>
    <t>-999545447</t>
  </si>
  <si>
    <t>742</t>
  </si>
  <si>
    <t>Elektroinstalace - slaboproud</t>
  </si>
  <si>
    <t>742220002</t>
  </si>
  <si>
    <t>Montáž ústředny PZTS přes 16 do 48 zón a 8 podsystémů s komunikátorem na PCO a zdrojem</t>
  </si>
  <si>
    <t>-1281404537</t>
  </si>
  <si>
    <t>742220053</t>
  </si>
  <si>
    <t>Montáž krabice propojovací pro magnetický kontakt</t>
  </si>
  <si>
    <t>2081843010</t>
  </si>
  <si>
    <t>742220081</t>
  </si>
  <si>
    <t>Montáž čtečky bezkontaktních karet bez PIN</t>
  </si>
  <si>
    <t>1346589564</t>
  </si>
  <si>
    <t>742220232</t>
  </si>
  <si>
    <t>Montáž detektoru na stěnu nebo na strop</t>
  </si>
  <si>
    <t>1548617691</t>
  </si>
  <si>
    <t>742220235</t>
  </si>
  <si>
    <t>Montáž magnetického kontaktu povrchového</t>
  </si>
  <si>
    <t>-1096595433</t>
  </si>
  <si>
    <t>742220256</t>
  </si>
  <si>
    <t>Montáž zálohové sirény s majákem a s akumulátorem 1,2 Ah</t>
  </si>
  <si>
    <t>701175236</t>
  </si>
  <si>
    <t>742220401</t>
  </si>
  <si>
    <t>Programování základních parametrů ústředny PZTS</t>
  </si>
  <si>
    <t>-1839999508</t>
  </si>
  <si>
    <t>742220402</t>
  </si>
  <si>
    <t>Programování systému na jeden detektor PZTS</t>
  </si>
  <si>
    <t>-143118005</t>
  </si>
  <si>
    <t>742220411</t>
  </si>
  <si>
    <t>Oživení systému na jeden detektor PZTS</t>
  </si>
  <si>
    <t>-1846291579</t>
  </si>
  <si>
    <t>742220421</t>
  </si>
  <si>
    <t>Instalace přístupového SW PZTS</t>
  </si>
  <si>
    <t>-2040253459</t>
  </si>
  <si>
    <t>742220501</t>
  </si>
  <si>
    <t>Provedení zkoušky TIČR pro PZTS</t>
  </si>
  <si>
    <t>1040886065</t>
  </si>
  <si>
    <t>742220511</t>
  </si>
  <si>
    <t>Výchozí revize systému PZTS</t>
  </si>
  <si>
    <t>1196979728</t>
  </si>
  <si>
    <t>742230004</t>
  </si>
  <si>
    <t>Montáž vnitřní kamery</t>
  </si>
  <si>
    <t>462645662</t>
  </si>
  <si>
    <t>R74201</t>
  </si>
  <si>
    <t>Bezdrátový klávesnicový přístupový modul s ovládací klávesnicí a čtečkou RFID čipů pro ovládání zabezpečovacího systému. Rozšiřitelný o ovládací segmenty. Bateriový provoz</t>
  </si>
  <si>
    <t>1888654821</t>
  </si>
  <si>
    <t>R74202</t>
  </si>
  <si>
    <t>Zabudovatelný "neviditelný" bezdrátový magnetický detektor. Určeno pro hlídání plastových dveří a oken. Zabudovatelná montáž. Bateriové napájení, nastavení přes PC</t>
  </si>
  <si>
    <t>182006039</t>
  </si>
  <si>
    <t>R74203</t>
  </si>
  <si>
    <t>Bezdrátový detektor pohybu PIR s vestavěnou kamerou určený pro ochranu interiérů. Detekuje pohyb osob v prostoru a pořizuje snímky. Bateriové napájení. Obousměrná komunikace, nastavení přes PC</t>
  </si>
  <si>
    <t>-210309677</t>
  </si>
  <si>
    <t>R74204</t>
  </si>
  <si>
    <t>Venkovní bezdrátová siréna včetně elektroniky a nerezového krytu. Slouží pro venkovní indikaci poplachu</t>
  </si>
  <si>
    <t>972102319</t>
  </si>
  <si>
    <t>R74205</t>
  </si>
  <si>
    <t xml:space="preserve">Bezdotyková přístupová karta RFID. frekvence 125 kHz / Jedinečný kód </t>
  </si>
  <si>
    <t>-1891208453</t>
  </si>
  <si>
    <t>R74206</t>
  </si>
  <si>
    <t xml:space="preserve">Obousměrný dálkový ovladač čtyřtlačítkový </t>
  </si>
  <si>
    <t>-1615265715</t>
  </si>
  <si>
    <t>R74207</t>
  </si>
  <si>
    <t>olověný zapouzdřený a bezúdržbový akumulátor pro aplikace zálohování zabezpečovacích systémů a alarmů 12V, 2,2Ah</t>
  </si>
  <si>
    <t>128352453</t>
  </si>
  <si>
    <t>210220020</t>
  </si>
  <si>
    <t>Montáž uzemňovacího vedení vodičů FeZn pomocí svorek v zemi páskou do 120 mm2 ve městské zástavbě</t>
  </si>
  <si>
    <t>1606734778</t>
  </si>
  <si>
    <t>35442062</t>
  </si>
  <si>
    <t>pás zemnící 30x4mm FeZn</t>
  </si>
  <si>
    <t>1350720005</t>
  </si>
  <si>
    <t>1,15*cyky410*0,942</t>
  </si>
  <si>
    <t>1871057876</t>
  </si>
  <si>
    <t>-735971176</t>
  </si>
  <si>
    <t>-618571498</t>
  </si>
  <si>
    <t>-1907406277</t>
  </si>
  <si>
    <t>1318425972</t>
  </si>
  <si>
    <t>-1969520373</t>
  </si>
  <si>
    <t>1,15*cyky410</t>
  </si>
  <si>
    <t>-923615620</t>
  </si>
  <si>
    <t>0,001*cyky410</t>
  </si>
  <si>
    <t>848930</t>
  </si>
  <si>
    <t>-1964162051</t>
  </si>
  <si>
    <t>-1256684377</t>
  </si>
  <si>
    <t>-1257316519</t>
  </si>
  <si>
    <t>cyky410*1,1</t>
  </si>
  <si>
    <t>1383719364</t>
  </si>
  <si>
    <t>-1852648456</t>
  </si>
  <si>
    <t>2*cyky410</t>
  </si>
  <si>
    <t>229078896</t>
  </si>
  <si>
    <t>25,384</t>
  </si>
  <si>
    <t>drenáž</t>
  </si>
  <si>
    <t>55,59</t>
  </si>
  <si>
    <t>138,24</t>
  </si>
  <si>
    <t>6,671</t>
  </si>
  <si>
    <t>patky</t>
  </si>
  <si>
    <t>0,75</t>
  </si>
  <si>
    <t>pásy</t>
  </si>
  <si>
    <t>19,752</t>
  </si>
  <si>
    <t>19,429</t>
  </si>
  <si>
    <t>007 - SO 701 OBJEKT ZÁZEMÍ</t>
  </si>
  <si>
    <t>ruční</t>
  </si>
  <si>
    <t>1,26</t>
  </si>
  <si>
    <t>18,9</t>
  </si>
  <si>
    <t>46,073</t>
  </si>
  <si>
    <t>palubky</t>
  </si>
  <si>
    <t>48,472</t>
  </si>
  <si>
    <t>hranoly</t>
  </si>
  <si>
    <t>5,836</t>
  </si>
  <si>
    <t>zdivo250</t>
  </si>
  <si>
    <t>78,775</t>
  </si>
  <si>
    <t>zdivo175</t>
  </si>
  <si>
    <t>12,48</t>
  </si>
  <si>
    <t>zdivo115</t>
  </si>
  <si>
    <t>43,105</t>
  </si>
  <si>
    <t>omítkaint</t>
  </si>
  <si>
    <t>140,335</t>
  </si>
  <si>
    <t>xps</t>
  </si>
  <si>
    <t>15,84</t>
  </si>
  <si>
    <t>omítkaext</t>
  </si>
  <si>
    <t>99,334</t>
  </si>
  <si>
    <t>obklad</t>
  </si>
  <si>
    <t>4,04</t>
  </si>
  <si>
    <t>199,12</t>
  </si>
  <si>
    <t>cyky34</t>
  </si>
  <si>
    <t>cyky515</t>
  </si>
  <si>
    <t>cyky46</t>
  </si>
  <si>
    <t>ppr</t>
  </si>
  <si>
    <t xml:space="preserve">    6 - Úpravy povrchů, podlahy a osazování výplní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</si>
  <si>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</si>
  <si>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</si>
  <si>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</si>
  <si>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</si>
  <si>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</si>
  <si>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</si>
  <si>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</si>
  <si>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</si>
  <si>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</si>
  <si>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</si>
  <si>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</si>
  <si>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</si>
  <si>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</si>
  <si>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</si>
  <si>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</si>
  <si>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>2135277942</t>
  </si>
  <si>
    <t>dle D1.1.7.b.1</t>
  </si>
  <si>
    <t>11,6*13,6*0,2</t>
  </si>
  <si>
    <t>122351101</t>
  </si>
  <si>
    <t>Odkopávky a prokopávky nezapažené v hornině třídy těžitelnosti II skupiny 4 objem do 20 m3 strojně</t>
  </si>
  <si>
    <t>1276352855</t>
  </si>
  <si>
    <t>0,4*2,6*11,1</t>
  </si>
  <si>
    <t>0,1*6,5*12,13</t>
  </si>
  <si>
    <t>132351252</t>
  </si>
  <si>
    <t>Hloubení rýh nezapažených š do 2000 mm v hornině třídy těžitelnosti II skupiny 4 objem do 50 m3 strojně</t>
  </si>
  <si>
    <t>557162720</t>
  </si>
  <si>
    <t>1,1*2*(13,1+6,13)*0,6</t>
  </si>
  <si>
    <t>133312011</t>
  </si>
  <si>
    <t>Hloubení šachet v hornině třídy těžitelnosti II skupiny 4 plocha výkopu do 4 m2 ručně</t>
  </si>
  <si>
    <t>1448320339</t>
  </si>
  <si>
    <t>_patky</t>
  </si>
  <si>
    <t>0,7*0,6*0,6*5</t>
  </si>
  <si>
    <t>-305395768</t>
  </si>
  <si>
    <t>rýhy+odkop+ruční</t>
  </si>
  <si>
    <t>-299826515</t>
  </si>
  <si>
    <t>1688132572</t>
  </si>
  <si>
    <t>-403313324</t>
  </si>
  <si>
    <t>-977322852</t>
  </si>
  <si>
    <t>rýhy+odkop+ruční-obsyp-pásy-patky</t>
  </si>
  <si>
    <t>-6261908</t>
  </si>
  <si>
    <t>drenáž*0,3*0,4</t>
  </si>
  <si>
    <t>-1746730107</t>
  </si>
  <si>
    <t>58343930</t>
  </si>
  <si>
    <t>kamenivo drcené hrubé frakce 16/32</t>
  </si>
  <si>
    <t>-1960898609</t>
  </si>
  <si>
    <t>13,342*1,1845 'Přepočtené koeficientem množství</t>
  </si>
  <si>
    <t>212755214</t>
  </si>
  <si>
    <t>Trativody z drenážních trubek plastových flexibilních D 100 mm bez lože</t>
  </si>
  <si>
    <t>534332930</t>
  </si>
  <si>
    <t>2*9,6+3*12,13</t>
  </si>
  <si>
    <t>213141121</t>
  </si>
  <si>
    <t>Zřízení vrstvy z geotextilie ve sklonu přes 1:5 do 1:2 š do 3 m</t>
  </si>
  <si>
    <t>342472639</t>
  </si>
  <si>
    <t>9,6*12*1,2</t>
  </si>
  <si>
    <t>-209095110</t>
  </si>
  <si>
    <t>273313911</t>
  </si>
  <si>
    <t>Základové desky z betonu tř. C 30/37</t>
  </si>
  <si>
    <t>-1228457218</t>
  </si>
  <si>
    <t>deska</t>
  </si>
  <si>
    <t>11,13*6,13*0,1</t>
  </si>
  <si>
    <t>-1772989929</t>
  </si>
  <si>
    <t>2*0,1*(11,13+6,13)</t>
  </si>
  <si>
    <t>1069447605</t>
  </si>
  <si>
    <t>1189161700</t>
  </si>
  <si>
    <t>6,13*11,13*0,00445*1,2</t>
  </si>
  <si>
    <t>274313611</t>
  </si>
  <si>
    <t>Základové pásy z betonu tř. C 16/20</t>
  </si>
  <si>
    <t>936770687</t>
  </si>
  <si>
    <t>0,6*2*(11,13+5,33)</t>
  </si>
  <si>
    <t>274351121</t>
  </si>
  <si>
    <t>Zřízení bednění základových pasů rovného</t>
  </si>
  <si>
    <t>-1506476740</t>
  </si>
  <si>
    <t>0,6*2*(11,13+10,33+5,33+6,13)</t>
  </si>
  <si>
    <t>274351122</t>
  </si>
  <si>
    <t>Odstranění bednění základových pasů rovného</t>
  </si>
  <si>
    <t>-73947255</t>
  </si>
  <si>
    <t>275313611</t>
  </si>
  <si>
    <t>Základové patky z betonu tř. C 16/20</t>
  </si>
  <si>
    <t>-182957264</t>
  </si>
  <si>
    <t>dle D1.1.7.b.2</t>
  </si>
  <si>
    <t>0,5*0,5*0,6*5</t>
  </si>
  <si>
    <t>-1594607374</t>
  </si>
  <si>
    <t>0,3*4*0,5*5</t>
  </si>
  <si>
    <t>1477330863</t>
  </si>
  <si>
    <t>311235401</t>
  </si>
  <si>
    <t>Zdivo jednovrstvé z cihel broušených do P10 na zdicí pěnu tl 175 mm</t>
  </si>
  <si>
    <t>1393835956</t>
  </si>
  <si>
    <t>3*2,08*2</t>
  </si>
  <si>
    <t>311235445</t>
  </si>
  <si>
    <t>Zdivo jednovrstvé z cihel broušených přes P10 do P15 na zdicí pěnu tl 250 mm</t>
  </si>
  <si>
    <t>1217933433</t>
  </si>
  <si>
    <t>2,5*2*(6+11)+0,5*11+0,5*(0,9+0,4)*6*2</t>
  </si>
  <si>
    <t>-4*2,1-2,1*1*3-2,5*1</t>
  </si>
  <si>
    <t>-0,238*(1,5*3+3)</t>
  </si>
  <si>
    <t>-0,12*4,5</t>
  </si>
  <si>
    <t>317168012</t>
  </si>
  <si>
    <t>Překlad keramický plochý š 115 mm dl 1250 mm</t>
  </si>
  <si>
    <t>929459193</t>
  </si>
  <si>
    <t>317168016</t>
  </si>
  <si>
    <t>Překlad keramický plochý š 115 mm dl 2250 mm</t>
  </si>
  <si>
    <t>1621539359</t>
  </si>
  <si>
    <t>317168053</t>
  </si>
  <si>
    <t>Překlad keramický vysoký v 238 mm dl 1500 mm</t>
  </si>
  <si>
    <t>-630840112</t>
  </si>
  <si>
    <t>317168059</t>
  </si>
  <si>
    <t>Překlad keramický vysoký v 238 mm dl 3000 mm</t>
  </si>
  <si>
    <t>847263535</t>
  </si>
  <si>
    <t>342244241</t>
  </si>
  <si>
    <t>Příčka z cihel broušených na zdicí PUR pěnu tloušťky 115 mm</t>
  </si>
  <si>
    <t>1510425202</t>
  </si>
  <si>
    <t>3*(2*3,38+2,465*2+1,2*2+1,94*2)</t>
  </si>
  <si>
    <t>-0,115*(2*2,25+2*1,25)</t>
  </si>
  <si>
    <t>-0,8*2*4-0,9*2*2</t>
  </si>
  <si>
    <t>413941121</t>
  </si>
  <si>
    <t>Osazování ocelových válcovaných nosníků stropů I, IE, U, UE nebo L do č.12 nebo výšky do 120 mm</t>
  </si>
  <si>
    <t>-1484354974</t>
  </si>
  <si>
    <t>13010972</t>
  </si>
  <si>
    <t>ocel profilová jakost S235JR (11 375) průřez HEB 120</t>
  </si>
  <si>
    <t>-1368356069</t>
  </si>
  <si>
    <t>0,0267*2*4,5</t>
  </si>
  <si>
    <t>417321616</t>
  </si>
  <si>
    <t>Ztužující pásy a věnce ze ŽB tř. C 30/37</t>
  </si>
  <si>
    <t>38426785</t>
  </si>
  <si>
    <t>0,2*2*0,25*(11+5,46)</t>
  </si>
  <si>
    <t>417351115</t>
  </si>
  <si>
    <t>Zřízení bednění ztužujících věnců</t>
  </si>
  <si>
    <t>1413785703</t>
  </si>
  <si>
    <t>(11+10,46+6+5,46)*2*0,25</t>
  </si>
  <si>
    <t>417351116</t>
  </si>
  <si>
    <t>Odstranění bednění ztužujících věnců</t>
  </si>
  <si>
    <t>215133644</t>
  </si>
  <si>
    <t>417361821</t>
  </si>
  <si>
    <t>Výztuž ztužujících pásů a věnců betonářskou ocelí 10 505</t>
  </si>
  <si>
    <t>1040493433</t>
  </si>
  <si>
    <t>d12</t>
  </si>
  <si>
    <t>0,000888*(4*36+16*1)</t>
  </si>
  <si>
    <t>d8</t>
  </si>
  <si>
    <t>0,000395*116*0,94</t>
  </si>
  <si>
    <t>Úpravy povrchů, podlahy a osazování výplní</t>
  </si>
  <si>
    <t>642942111</t>
  </si>
  <si>
    <t>Osazování zárubní nebo rámů dveřních kovových do 2,5 m2 na MC</t>
  </si>
  <si>
    <t>1424331104</t>
  </si>
  <si>
    <t>55331486</t>
  </si>
  <si>
    <t>zárubeň jednokřídlá ocelová pro zdění tl stěny 110-150mm rozměru 700/1970, 2100mm</t>
  </si>
  <si>
    <t>322746632</t>
  </si>
  <si>
    <t>55331487</t>
  </si>
  <si>
    <t>zárubeň jednokřídlá ocelová pro zdění tl stěny 110-150mm rozměru 800/1970, 2100mm</t>
  </si>
  <si>
    <t>-215270338</t>
  </si>
  <si>
    <t>783823135</t>
  </si>
  <si>
    <t>Penetrační silikonový nátěr hladkých, tenkovrstvých zrnitých nebo štukových omítek</t>
  </si>
  <si>
    <t>-1540869953</t>
  </si>
  <si>
    <t>612131101</t>
  </si>
  <si>
    <t>Cementový postřik vnitřních stěn nanášený celoplošně ručně</t>
  </si>
  <si>
    <t>-1182066064</t>
  </si>
  <si>
    <t>612321141</t>
  </si>
  <si>
    <t>Vápenocementová omítka štuková dvouvrstvá vnitřních stěn nanášená ručně</t>
  </si>
  <si>
    <t>-1807451960</t>
  </si>
  <si>
    <t>zdivo250+zdivo175+zdivo115</t>
  </si>
  <si>
    <t>0,25*(1,5*3+3)+0,115*(2,25*2*2+1,25*2*2)</t>
  </si>
  <si>
    <t>0,54</t>
  </si>
  <si>
    <t>špalety</t>
  </si>
  <si>
    <t>0,1*(6*2+2*1+2,5+3*1)</t>
  </si>
  <si>
    <t>615142012</t>
  </si>
  <si>
    <t>Potažení vnitřních nosníků rabicovým pletivem</t>
  </si>
  <si>
    <t>2078118179</t>
  </si>
  <si>
    <t>0,12*4,5</t>
  </si>
  <si>
    <t>622131101</t>
  </si>
  <si>
    <t>Cementový postřik vnějších stěn nanášený celoplošně ručně</t>
  </si>
  <si>
    <t>-603765190</t>
  </si>
  <si>
    <t>622142001</t>
  </si>
  <si>
    <t>Potažení vnějších stěn sklovláknitým pletivem vtlačeným do tenkovrstvé hmoty</t>
  </si>
  <si>
    <t>-371621981</t>
  </si>
  <si>
    <t>622142012</t>
  </si>
  <si>
    <t>Potažení vnějších stěn rabicovým pletivem</t>
  </si>
  <si>
    <t>-144232259</t>
  </si>
  <si>
    <t>(0,12+0,27)*4,5</t>
  </si>
  <si>
    <t>622321131</t>
  </si>
  <si>
    <t>Potažení vnějších stěn vápenocementovým aktivovaným štukem tloušťky do 3 mm</t>
  </si>
  <si>
    <t>-1897117502</t>
  </si>
  <si>
    <t>622323111</t>
  </si>
  <si>
    <t>Vápenocementová omítka hladkých vnějších stěn tloušťky do 5 mm nanášená ručně</t>
  </si>
  <si>
    <t>-1713730120</t>
  </si>
  <si>
    <t>zdivo250+1,755+xps+0,1*(2*1+2,5+3*1)+0,27*(2*2,1+4)</t>
  </si>
  <si>
    <t>622531012</t>
  </si>
  <si>
    <t>Tenkovrstvá silikonová zrnitá omítka zrnitost 1,5 mm vnějších stěn</t>
  </si>
  <si>
    <t>-1756131639</t>
  </si>
  <si>
    <t>631311115</t>
  </si>
  <si>
    <t>Mazanina tl přes 50 do 80 mm z betonu prostého bez zvýšených nároků na prostředí tř. C 20/25</t>
  </si>
  <si>
    <t>168486145</t>
  </si>
  <si>
    <t>54*0,06</t>
  </si>
  <si>
    <t>631319011</t>
  </si>
  <si>
    <t>Příplatek k mazanině tl přes 50 do 80 mm za přehlazení povrchu</t>
  </si>
  <si>
    <t>1709951222</t>
  </si>
  <si>
    <t>631319195</t>
  </si>
  <si>
    <t>Příplatek k mazanině tl přes 50 do 80 mm za plochu do 5 m2</t>
  </si>
  <si>
    <t>-1284134748</t>
  </si>
  <si>
    <t>0,06*(3,5+2*4,4)</t>
  </si>
  <si>
    <t>877241122</t>
  </si>
  <si>
    <t>Montáž elektro navrtávacích T-kusů s 360° odbočkou na vodovodním potrubí z PE trub d 90/32</t>
  </si>
  <si>
    <t>-1970577784</t>
  </si>
  <si>
    <t>28614008</t>
  </si>
  <si>
    <t>tvarovka T-kus navrtávací s odbočkou 360° D 90-32mm</t>
  </si>
  <si>
    <t>461778049</t>
  </si>
  <si>
    <t>953961114</t>
  </si>
  <si>
    <t>Kotvy chemickým tmelem M 16 hl 125 mm do betonu, ŽB nebo kamene s vyvrtáním otvoru</t>
  </si>
  <si>
    <t>691863642</t>
  </si>
  <si>
    <t>2*12</t>
  </si>
  <si>
    <t>953965132</t>
  </si>
  <si>
    <t>Kotevní šroub pro chemické kotvy M 16 dl 260 mm</t>
  </si>
  <si>
    <t>-594653672</t>
  </si>
  <si>
    <t>971033241</t>
  </si>
  <si>
    <t>Vybourání otvorů ve zdivu cihelném pl do 0,0225 m2 na MVC nebo MV tl do 300 mm</t>
  </si>
  <si>
    <t>1387265968</t>
  </si>
  <si>
    <t>974032121</t>
  </si>
  <si>
    <t>Vysekání rýh ve stěnách nebo příčkách z dutých cihel nebo tvárnic hl do 30 mm š do 30 mm</t>
  </si>
  <si>
    <t>977426775</t>
  </si>
  <si>
    <t>elektro</t>
  </si>
  <si>
    <t>cyky46+cyky515+cyky325+cyky315+cyky34</t>
  </si>
  <si>
    <t>974032132</t>
  </si>
  <si>
    <t>Vysekání rýh ve stěnách nebo příčkách z dutých cihel nebo tvárnic hl do 50 mm š 70 mm</t>
  </si>
  <si>
    <t>-1880522707</t>
  </si>
  <si>
    <t>voda</t>
  </si>
  <si>
    <t>974032142</t>
  </si>
  <si>
    <t>Vysekání rýh ve stěnách nebo příčkách z dutých cihel nebo tvárnic hl do 70 mm š do 70 mm</t>
  </si>
  <si>
    <t>1020164099</t>
  </si>
  <si>
    <t>odpady</t>
  </si>
  <si>
    <t>3,5</t>
  </si>
  <si>
    <t>985622311</t>
  </si>
  <si>
    <t>Spínání objektů - vložení a dodání táhla ze závitových tyčí D do 20 mm</t>
  </si>
  <si>
    <t>2034587156</t>
  </si>
  <si>
    <t>0,72*12</t>
  </si>
  <si>
    <t>998011001</t>
  </si>
  <si>
    <t>Přesun hmot pro budovy zděné v do 6 m</t>
  </si>
  <si>
    <t>1565315620</t>
  </si>
  <si>
    <t>711</t>
  </si>
  <si>
    <t>Izolace proti vodě, vlhkosti a plynům</t>
  </si>
  <si>
    <t>711111001</t>
  </si>
  <si>
    <t>Provedení izolace proti zemní vlhkosti vodorovné za studena nátěrem penetračním</t>
  </si>
  <si>
    <t>-1706005180</t>
  </si>
  <si>
    <t>11,13*6,13</t>
  </si>
  <si>
    <t>711112001</t>
  </si>
  <si>
    <t>Provedení izolace proti zemní vlhkosti svislé za studena nátěrem penetračním</t>
  </si>
  <si>
    <t>-119128817</t>
  </si>
  <si>
    <t>0,4*2*(11,13+6,13)</t>
  </si>
  <si>
    <t>11163150</t>
  </si>
  <si>
    <t>lak penetrační asfaltový</t>
  </si>
  <si>
    <t>1707630413</t>
  </si>
  <si>
    <t>0,00033*11,13*6,13</t>
  </si>
  <si>
    <t>711141559</t>
  </si>
  <si>
    <t>Provedení izolace proti zemní vlhkosti pásy přitavením vodorovné NAIP</t>
  </si>
  <si>
    <t>-891815092</t>
  </si>
  <si>
    <t>711142559</t>
  </si>
  <si>
    <t>Provedení izolace proti zemní vlhkosti pásy přitavením svislé NAIP</t>
  </si>
  <si>
    <t>-325439705</t>
  </si>
  <si>
    <t>0,4*2*(6,13+11,13)</t>
  </si>
  <si>
    <t>62853003</t>
  </si>
  <si>
    <t>pás asfaltový natavitelný modifikovaný SBS tl 3,5mm s vložkou ze skleněné tkaniny a spalitelnou PE fólií nebo jemnozrnným minerálním posypem na horním povrchu</t>
  </si>
  <si>
    <t>45954729</t>
  </si>
  <si>
    <t>1,1*6,13*11,13</t>
  </si>
  <si>
    <t>0,4*2*(6,13+11,13)*1,1</t>
  </si>
  <si>
    <t>90,239*1,1655 'Přepočtené koeficientem množství</t>
  </si>
  <si>
    <t>998711201</t>
  </si>
  <si>
    <t>Přesun hmot procentní pro izolace proti vodě, vlhkosti a plynům v objektech v do 6 m</t>
  </si>
  <si>
    <t>%</t>
  </si>
  <si>
    <t>-869440508</t>
  </si>
  <si>
    <t>712</t>
  </si>
  <si>
    <t>Povlakové krytiny</t>
  </si>
  <si>
    <t>712361705</t>
  </si>
  <si>
    <t>Provedení povlakové krytiny střech do 10° fólií lepenou se svařovanými spoji</t>
  </si>
  <si>
    <t>2070571176</t>
  </si>
  <si>
    <t>(2*0,1+9,64)*11,6</t>
  </si>
  <si>
    <t>R712001</t>
  </si>
  <si>
    <t>krytina z EPDM folie tl. 1,5mm šedá</t>
  </si>
  <si>
    <t>446814758</t>
  </si>
  <si>
    <t>114,144*1,05</t>
  </si>
  <si>
    <t>713</t>
  </si>
  <si>
    <t>Izolace tepelné</t>
  </si>
  <si>
    <t>713111111</t>
  </si>
  <si>
    <t>Montáž izolace tepelné vrchem stropů volně kladenými rohožemi, pásy, dílci, deskami</t>
  </si>
  <si>
    <t>318455561</t>
  </si>
  <si>
    <t>10,46*5,46*2</t>
  </si>
  <si>
    <t>63152099</t>
  </si>
  <si>
    <t>pás tepelně izolační univerzální λ=0,032-0,033 tl 100mm</t>
  </si>
  <si>
    <t>-1110127484</t>
  </si>
  <si>
    <t>1,05*2*5,46*10,46</t>
  </si>
  <si>
    <t>713131141</t>
  </si>
  <si>
    <t>Montáž izolace tepelné stěn a základů lepením celoplošně rohoží, pásů, dílců, desek</t>
  </si>
  <si>
    <t>1033957308</t>
  </si>
  <si>
    <t>0,25*(1,5*3+3+4,5)</t>
  </si>
  <si>
    <t>0,35*11+0,25*(11+6+6)</t>
  </si>
  <si>
    <t>0,27*(2*2,5+3*1+4)</t>
  </si>
  <si>
    <t>28376416</t>
  </si>
  <si>
    <t>deska z polystyrénu XPS, hrana polodrážková a hladký povrch 300kPA tl 40mm</t>
  </si>
  <si>
    <t>1803061866</t>
  </si>
  <si>
    <t>1,05*15,84</t>
  </si>
  <si>
    <t>16,632*1,05 'Přepočtené koeficientem množství</t>
  </si>
  <si>
    <t>713191133R</t>
  </si>
  <si>
    <t>Montáž izolace tepelné podlah, stropů spodem nebo střech překrytí fólií s přelepeným spojem - parozábrana</t>
  </si>
  <si>
    <t>-1953638884</t>
  </si>
  <si>
    <t>FTR.32100569</t>
  </si>
  <si>
    <t>PE parozábrana FATRAPAR tl. 0,20 mm</t>
  </si>
  <si>
    <t>1264408406</t>
  </si>
  <si>
    <t>1,2*54</t>
  </si>
  <si>
    <t>998713201</t>
  </si>
  <si>
    <t>Přesun hmot procentní pro izolace tepelné v objektech v do 6 m</t>
  </si>
  <si>
    <t>-2043055343</t>
  </si>
  <si>
    <t>721</t>
  </si>
  <si>
    <t>Zdravotechnika - vnitřní kanalizace</t>
  </si>
  <si>
    <t>721173401</t>
  </si>
  <si>
    <t>Potrubí kanalizační z PVC SN 4 svodné DN 110</t>
  </si>
  <si>
    <t>-1504936663</t>
  </si>
  <si>
    <t>1,2+2*3+2,6</t>
  </si>
  <si>
    <t>721173403</t>
  </si>
  <si>
    <t>Potrubí kanalizační z PVC SN 4 svodné DN 160</t>
  </si>
  <si>
    <t>2138219046</t>
  </si>
  <si>
    <t>svodné p</t>
  </si>
  <si>
    <t>3,7</t>
  </si>
  <si>
    <t>chráničk1 vodovodu</t>
  </si>
  <si>
    <t>2*1</t>
  </si>
  <si>
    <t>721173404</t>
  </si>
  <si>
    <t>Potrubí kanalizační z PVC SN 4 svodné DN 200</t>
  </si>
  <si>
    <t>-921633315</t>
  </si>
  <si>
    <t>chráničky pod základy</t>
  </si>
  <si>
    <t>721174025</t>
  </si>
  <si>
    <t>Potrubí kanalizační z PP odpadní DN 110</t>
  </si>
  <si>
    <t>281804098</t>
  </si>
  <si>
    <t>3*1+2*1+4</t>
  </si>
  <si>
    <t>721174043</t>
  </si>
  <si>
    <t>Potrubí kanalizační z PP připojovací DN 50</t>
  </si>
  <si>
    <t>161547823</t>
  </si>
  <si>
    <t>umyvadla + dřez</t>
  </si>
  <si>
    <t>2*1+1,5</t>
  </si>
  <si>
    <t>721174045</t>
  </si>
  <si>
    <t>Potrubí kanalizační z PP připojovací DN 110</t>
  </si>
  <si>
    <t>1767343731</t>
  </si>
  <si>
    <t>4*1</t>
  </si>
  <si>
    <t>721242105</t>
  </si>
  <si>
    <t>Lapač střešních splavenin z PP se zápachovou klapkou a lapacím košem DN 110</t>
  </si>
  <si>
    <t>-202229217</t>
  </si>
  <si>
    <t>721274123</t>
  </si>
  <si>
    <t>Přivzdušňovací ventil vnitřní odpadních potrubí DN 100</t>
  </si>
  <si>
    <t>1745533018</t>
  </si>
  <si>
    <t>721290111</t>
  </si>
  <si>
    <t>Zkouška těsnosti potrubí kanalizace vodou DN do 125</t>
  </si>
  <si>
    <t>217661914</t>
  </si>
  <si>
    <t>1,2+2*3</t>
  </si>
  <si>
    <t>721290112</t>
  </si>
  <si>
    <t>Zkouška těsnosti potrubí kanalizace vodou DN 150/DN 200</t>
  </si>
  <si>
    <t>1035370951</t>
  </si>
  <si>
    <t>998721201</t>
  </si>
  <si>
    <t>Přesun hmot procentní pro vnitřní kanalizace v objektech v do 6 m</t>
  </si>
  <si>
    <t>1761225503</t>
  </si>
  <si>
    <t>722174001</t>
  </si>
  <si>
    <t>Potrubí vodovodní plastové PPR svar polyfúze PN 16 D 16x2,2 mm</t>
  </si>
  <si>
    <t>108144419</t>
  </si>
  <si>
    <t>6+1,5+1,5+1+3*0,5+2,5+8*0,5+1</t>
  </si>
  <si>
    <t>722179191</t>
  </si>
  <si>
    <t>Příplatek k rozvodu vody z plastů za malý rozsah prací na zakázce do 20 m</t>
  </si>
  <si>
    <t>-579496153</t>
  </si>
  <si>
    <t>722181231</t>
  </si>
  <si>
    <t>Ochrana vodovodního potrubí přilepenými termoizolačními trubicemi z PE tl přes 9 do 13 mm DN do 22 mm</t>
  </si>
  <si>
    <t>1139195082</t>
  </si>
  <si>
    <t>722220111</t>
  </si>
  <si>
    <t>Nástěnka pro výtokový ventil G 1/2" s jedním závitem</t>
  </si>
  <si>
    <t>39328248</t>
  </si>
  <si>
    <t>722220121</t>
  </si>
  <si>
    <t>Nástěnka pro baterii G 1/2" s jedním závitem</t>
  </si>
  <si>
    <t>pár</t>
  </si>
  <si>
    <t>-1541200713</t>
  </si>
  <si>
    <t>722224115</t>
  </si>
  <si>
    <t>Kohout plnicí nebo vypouštěcí G 1/2" PN 10 s jedním závitem</t>
  </si>
  <si>
    <t>-1908917130</t>
  </si>
  <si>
    <t>722240121</t>
  </si>
  <si>
    <t>Kohout kulový plastový PPR DN 16</t>
  </si>
  <si>
    <t>-1492715894</t>
  </si>
  <si>
    <t>722290215</t>
  </si>
  <si>
    <t>Zkouška těsnosti vodovodního potrubí hrdlového nebo přírubového DN do 100</t>
  </si>
  <si>
    <t>81986571</t>
  </si>
  <si>
    <t>722290234</t>
  </si>
  <si>
    <t>Proplach a dezinfekce vodovodního potrubí DN do 80</t>
  </si>
  <si>
    <t>-1947458289</t>
  </si>
  <si>
    <t>998722201</t>
  </si>
  <si>
    <t>Přesun hmot procentní pro vnitřní vodovod v objektech v do 6 m</t>
  </si>
  <si>
    <t>-1355500090</t>
  </si>
  <si>
    <t>725</t>
  </si>
  <si>
    <t>Zdravotechnika - zařizovací předměty</t>
  </si>
  <si>
    <t>725112022</t>
  </si>
  <si>
    <t>Klozet keramický závěsný na nosné stěny s hlubokým splachováním odpad vodorovný</t>
  </si>
  <si>
    <t>288486320</t>
  </si>
  <si>
    <t>725211603</t>
  </si>
  <si>
    <t>Umyvadlo keramické bílé šířky 600 mm bez krytu na sifon připevněné na stěnu šrouby</t>
  </si>
  <si>
    <t>-446654461</t>
  </si>
  <si>
    <t>725531101</t>
  </si>
  <si>
    <t>Elektrický ohřívač zásobníkový přepadový beztlakový 5 l / 2 kW</t>
  </si>
  <si>
    <t>374422351</t>
  </si>
  <si>
    <t>725532102</t>
  </si>
  <si>
    <t>Elektrický ohřívač zásobníkový akumulační závěsný svislý 15 l / 2 kW</t>
  </si>
  <si>
    <t>1992986272</t>
  </si>
  <si>
    <t>725813111</t>
  </si>
  <si>
    <t>Ventil rohový bez připojovací trubičky nebo flexi hadičky G 1/2"</t>
  </si>
  <si>
    <t>1343106846</t>
  </si>
  <si>
    <t>725861102</t>
  </si>
  <si>
    <t>Zápachová uzávěrka pro umyvadla DN 40</t>
  </si>
  <si>
    <t>1393565125</t>
  </si>
  <si>
    <t>725980123</t>
  </si>
  <si>
    <t>Dvířka 30/30</t>
  </si>
  <si>
    <t>1293878655</t>
  </si>
  <si>
    <t>Bariéra 3v1 150/170/200 x 200 cm, tartanový povrch, stavitelná</t>
  </si>
  <si>
    <t>483326164</t>
  </si>
  <si>
    <t>Bariéra 200 s oknem, tartanový povrch</t>
  </si>
  <si>
    <t>-1537347323</t>
  </si>
  <si>
    <t>Bariéra 70/200, tartanový povrch</t>
  </si>
  <si>
    <t>-595162</t>
  </si>
  <si>
    <t>V004</t>
  </si>
  <si>
    <t>Kladina pro požární sport,8 metrů, stavitelná, tartan</t>
  </si>
  <si>
    <t>-1444851344</t>
  </si>
  <si>
    <t>V005</t>
  </si>
  <si>
    <t>sklopný terč</t>
  </si>
  <si>
    <t>801267273</t>
  </si>
  <si>
    <t>V006</t>
  </si>
  <si>
    <t>Šatní lavička</t>
  </si>
  <si>
    <t>1735882331</t>
  </si>
  <si>
    <t>nástěnný věšák vč. ukotvení na zeď</t>
  </si>
  <si>
    <t>24882587</t>
  </si>
  <si>
    <t>998725201</t>
  </si>
  <si>
    <t>Přesun hmot procentní pro zařizovací předměty v objektech v do 6 m</t>
  </si>
  <si>
    <t>-1590497156</t>
  </si>
  <si>
    <t>726</t>
  </si>
  <si>
    <t>Zdravotechnika - předstěnové instalace</t>
  </si>
  <si>
    <t>117</t>
  </si>
  <si>
    <t>726131041</t>
  </si>
  <si>
    <t>Instalační předstěna - klozet závěsný v 1120 mm s ovládáním zepředu do lehkých stěn s kovovou kcí</t>
  </si>
  <si>
    <t>401938752</t>
  </si>
  <si>
    <t>118</t>
  </si>
  <si>
    <t>741112061</t>
  </si>
  <si>
    <t>Montáž krabice přístrojová zapuštěná plastová kruhová</t>
  </si>
  <si>
    <t>-1984219578</t>
  </si>
  <si>
    <t>3+5+1+8+3+1+1</t>
  </si>
  <si>
    <t>119</t>
  </si>
  <si>
    <t>34571450</t>
  </si>
  <si>
    <t>krabice pod omítku PVC přístrojová kruhová D 70mm</t>
  </si>
  <si>
    <t>-1561757726</t>
  </si>
  <si>
    <t>120</t>
  </si>
  <si>
    <t>34539059</t>
  </si>
  <si>
    <t>rámeček jednonásobný</t>
  </si>
  <si>
    <t>208447487</t>
  </si>
  <si>
    <t>121</t>
  </si>
  <si>
    <t>34539049</t>
  </si>
  <si>
    <t>kryt spínače jednoduchý</t>
  </si>
  <si>
    <t>426348822</t>
  </si>
  <si>
    <t>122</t>
  </si>
  <si>
    <t>ABB.3901GA00020B1</t>
  </si>
  <si>
    <t>Rámeček dvojnásobný, pro vodorovnou i svislou montáž</t>
  </si>
  <si>
    <t>-1215995559</t>
  </si>
  <si>
    <t>123</t>
  </si>
  <si>
    <t>741120001</t>
  </si>
  <si>
    <t>Montáž vodič Cu izolovaný plný a laněný žíla 0,35-6 mm2 pod omítku (např. CY)</t>
  </si>
  <si>
    <t>578002918</t>
  </si>
  <si>
    <t>cyky 3*1,5</t>
  </si>
  <si>
    <t>cyky 3*2,5</t>
  </si>
  <si>
    <t>23+17+10+42</t>
  </si>
  <si>
    <t>cyky 3*4</t>
  </si>
  <si>
    <t>cyky 5*1,5</t>
  </si>
  <si>
    <t>cyky 4*6</t>
  </si>
  <si>
    <t>124</t>
  </si>
  <si>
    <t>34111042</t>
  </si>
  <si>
    <t>kabel instalační jádro Cu plné izolace PVC plášť PVC 450/750V (CYKY) 3x4mm2</t>
  </si>
  <si>
    <t>110531706</t>
  </si>
  <si>
    <t>1,15*cyky34</t>
  </si>
  <si>
    <t>125</t>
  </si>
  <si>
    <t>-653482884</t>
  </si>
  <si>
    <t>1,15*cyky325</t>
  </si>
  <si>
    <t>126</t>
  </si>
  <si>
    <t>1034377396</t>
  </si>
  <si>
    <t>1,15*cyky315</t>
  </si>
  <si>
    <t>127</t>
  </si>
  <si>
    <t>34111072</t>
  </si>
  <si>
    <t>kabel instalační jádro Cu plné izolace PVC plášť PVC 450/750V (CYKY) 4x6mm2</t>
  </si>
  <si>
    <t>498220689</t>
  </si>
  <si>
    <t>1,15*cyky46</t>
  </si>
  <si>
    <t>34111090</t>
  </si>
  <si>
    <t>kabel instalační jádro Cu plné izolace PVC plášť PVC 450/750V (CYKY) 5x1,5mm2</t>
  </si>
  <si>
    <t>614392837</t>
  </si>
  <si>
    <t>1,15*cyky515</t>
  </si>
  <si>
    <t>129</t>
  </si>
  <si>
    <t>741310001</t>
  </si>
  <si>
    <t>Montáž vypínač nástěnný 1-jednopólový prostředí normální se zapojením vodičů</t>
  </si>
  <si>
    <t>322885768</t>
  </si>
  <si>
    <t>130</t>
  </si>
  <si>
    <t>34535015</t>
  </si>
  <si>
    <t>spínač nástěnný jednopólový, řazení 1, IP44, šroubové svorky</t>
  </si>
  <si>
    <t>1735905825</t>
  </si>
  <si>
    <t>131</t>
  </si>
  <si>
    <t>741310022</t>
  </si>
  <si>
    <t>Montáž přepínač nástěnný 6-střídavý prostředí normální se zapojením vodičů</t>
  </si>
  <si>
    <t>-1764473280</t>
  </si>
  <si>
    <t>132</t>
  </si>
  <si>
    <t>34535018</t>
  </si>
  <si>
    <t>přepínač nástěnný střídavý, řazení 6, IP44, šroubové svorky</t>
  </si>
  <si>
    <t>807549127</t>
  </si>
  <si>
    <t>133</t>
  </si>
  <si>
    <t>741310042</t>
  </si>
  <si>
    <t>Montáž přepínač nástěnný 6-střídavý prostředí venkovní/mokré se zapojením vodičů</t>
  </si>
  <si>
    <t>1244188719</t>
  </si>
  <si>
    <t>134</t>
  </si>
  <si>
    <t>34535032</t>
  </si>
  <si>
    <t>přepínač nástěnný střídavý, řazení 6, Al, IP66, šroubové svorky</t>
  </si>
  <si>
    <t>654130715</t>
  </si>
  <si>
    <t>135</t>
  </si>
  <si>
    <t>741313041</t>
  </si>
  <si>
    <t>Montáž zásuvka (polo)zapuštěná šroubové připojení 2P+PE se zapojením vodičů</t>
  </si>
  <si>
    <t>824933786</t>
  </si>
  <si>
    <t>136</t>
  </si>
  <si>
    <t>34555202</t>
  </si>
  <si>
    <t>zásuvka zápustná jednonásobná chráněná, šroubové svorky</t>
  </si>
  <si>
    <t>1214290297</t>
  </si>
  <si>
    <t>137</t>
  </si>
  <si>
    <t>34555229</t>
  </si>
  <si>
    <t>zásuvka nástěnná jednonásobná s víčkem, IP44, šroubové svorky</t>
  </si>
  <si>
    <t>-741684872</t>
  </si>
  <si>
    <t>138</t>
  </si>
  <si>
    <t>741313043</t>
  </si>
  <si>
    <t>Montáž zásuvka (polo)zapuštěná šroubové připojení 2x(2P + PE) dvojnásobná se zapojením vodičů</t>
  </si>
  <si>
    <t>-2058035897</t>
  </si>
  <si>
    <t>139</t>
  </si>
  <si>
    <t>34555201</t>
  </si>
  <si>
    <t>zásuvka zápustná dvojnásobná chráněná, šroubové svorky</t>
  </si>
  <si>
    <t>-1343898871</t>
  </si>
  <si>
    <t>140</t>
  </si>
  <si>
    <t>741313085</t>
  </si>
  <si>
    <t>Montáž zásuvek chráněných v krabici šroubové připojení 3P+N+PE prostředí venkovní, mokré se zapojením vodičů</t>
  </si>
  <si>
    <t>-1799264493</t>
  </si>
  <si>
    <t>141</t>
  </si>
  <si>
    <t>35811477</t>
  </si>
  <si>
    <t>zásuvka nástěnná 16A - 5pól, řazení 3P+N+PE IP44, šroubové svorky</t>
  </si>
  <si>
    <t>190603953</t>
  </si>
  <si>
    <t>142</t>
  </si>
  <si>
    <t>741372061</t>
  </si>
  <si>
    <t>Montáž svítidlo LED interiérové přisazené stropní hranaté nebo kruhové do 0,09 m2 se zapojením vodičů</t>
  </si>
  <si>
    <t>-387573798</t>
  </si>
  <si>
    <t>143</t>
  </si>
  <si>
    <t>34825001</t>
  </si>
  <si>
    <t>svítidlo interiérové stropní přisazené kruhové D 200-300mm 1300-2000lm</t>
  </si>
  <si>
    <t>858446065</t>
  </si>
  <si>
    <t>144</t>
  </si>
  <si>
    <t>741372062</t>
  </si>
  <si>
    <t>Montáž svítidlo LED interiérové přisazené stropní hranaté nebo kruhové přes 0,09 do 0,36 m2 se zapojením vodičů</t>
  </si>
  <si>
    <t>1986463092</t>
  </si>
  <si>
    <t>145</t>
  </si>
  <si>
    <t>34825003</t>
  </si>
  <si>
    <t>svítidlo interiérové stropní přisazené kruhové  D 300-450mm 1900-2500lm</t>
  </si>
  <si>
    <t>-211325907</t>
  </si>
  <si>
    <t>146</t>
  </si>
  <si>
    <t>741372063</t>
  </si>
  <si>
    <t>Montáž svítidlo LED exteriérové přisazené nástěnné hranaté nebo kruhové se zapojením vodičů</t>
  </si>
  <si>
    <t>-735058643</t>
  </si>
  <si>
    <t>147</t>
  </si>
  <si>
    <t>34845005</t>
  </si>
  <si>
    <t>svítidlo exteriérová nástěnné přisazené LED 1000-1500lm</t>
  </si>
  <si>
    <t>2015871854</t>
  </si>
  <si>
    <t>148</t>
  </si>
  <si>
    <t>R001elp</t>
  </si>
  <si>
    <t>Elektrický přímotop - konvektorový ohřívač 2000 W</t>
  </si>
  <si>
    <t>-1683556122</t>
  </si>
  <si>
    <t>751</t>
  </si>
  <si>
    <t>Vzduchotechnika</t>
  </si>
  <si>
    <t>149</t>
  </si>
  <si>
    <t>751111011</t>
  </si>
  <si>
    <t>Montáž ventilátoru axiálního nízkotlakého nástěnného základního D do 100 mm</t>
  </si>
  <si>
    <t>-193811724</t>
  </si>
  <si>
    <t>150</t>
  </si>
  <si>
    <t>42914110</t>
  </si>
  <si>
    <t>ventilátor axiální stěnový skříň z plastu IP44 17W D 100mm</t>
  </si>
  <si>
    <t>276956033</t>
  </si>
  <si>
    <t>151</t>
  </si>
  <si>
    <t>751377012</t>
  </si>
  <si>
    <t>Montáž odsávacího zákrytu (digestoř) bytového komínového</t>
  </si>
  <si>
    <t>-1201924150</t>
  </si>
  <si>
    <t>762</t>
  </si>
  <si>
    <t>Konstrukce tesařské</t>
  </si>
  <si>
    <t>152</t>
  </si>
  <si>
    <t>762332131</t>
  </si>
  <si>
    <t>Montáž vázaných kcí krovů pravidelných z hraněného řeziva průřezové pl do 120 cm2</t>
  </si>
  <si>
    <t>1436582152</t>
  </si>
  <si>
    <t>sloupky</t>
  </si>
  <si>
    <t>2,44*5</t>
  </si>
  <si>
    <t>153</t>
  </si>
  <si>
    <t>762332132</t>
  </si>
  <si>
    <t>Montáž vázaných kcí krovů pravidelných z hraněného řeziva průřezové pl přes 120 do 224 cm2</t>
  </si>
  <si>
    <t>1577438479</t>
  </si>
  <si>
    <t>pozednice, vaznice</t>
  </si>
  <si>
    <t>3*11,6</t>
  </si>
  <si>
    <t>krokve</t>
  </si>
  <si>
    <t>23*9,59</t>
  </si>
  <si>
    <t>ztužení</t>
  </si>
  <si>
    <t>11*4</t>
  </si>
  <si>
    <t>154</t>
  </si>
  <si>
    <t>60516102</t>
  </si>
  <si>
    <t>řezivo smrkové sušené tl 60-70mm</t>
  </si>
  <si>
    <t>1763967585</t>
  </si>
  <si>
    <t>fošny 28/6cm</t>
  </si>
  <si>
    <t>0,28*0,06*23*9,59</t>
  </si>
  <si>
    <t>155</t>
  </si>
  <si>
    <t>60516101</t>
  </si>
  <si>
    <t>řezivo smrkové sušené tl 50mm</t>
  </si>
  <si>
    <t>-710256556</t>
  </si>
  <si>
    <t>výztuhy 250/50cm</t>
  </si>
  <si>
    <t>4*11*0,25*0,05</t>
  </si>
  <si>
    <t>156</t>
  </si>
  <si>
    <t>60512125</t>
  </si>
  <si>
    <t>hranol stavební řezivo průřezu do 120cm2 do dl 6m</t>
  </si>
  <si>
    <t>-248380181</t>
  </si>
  <si>
    <t>2,44*0,1*0,1*5</t>
  </si>
  <si>
    <t>157</t>
  </si>
  <si>
    <t>60512132</t>
  </si>
  <si>
    <t>hranol stavební řezivo průřezu do 224cm2 přes dl 8m</t>
  </si>
  <si>
    <t>1746017807</t>
  </si>
  <si>
    <t>3*11,6*0,14*0,16</t>
  </si>
  <si>
    <t>158</t>
  </si>
  <si>
    <t>762341027</t>
  </si>
  <si>
    <t>Bednění střech rovných sklon do 60° z desek OSB tl 25 mm na pero a drážku šroubovaných na krokve</t>
  </si>
  <si>
    <t>-1511512205</t>
  </si>
  <si>
    <t>9,64*11,6</t>
  </si>
  <si>
    <t>159</t>
  </si>
  <si>
    <t>762395000</t>
  </si>
  <si>
    <t>Spojovací prostředky krovů, bednění, laťování, nadstřešních konstrukcí</t>
  </si>
  <si>
    <t>1174090818</t>
  </si>
  <si>
    <t>3,706+0,55+0,122+0,78</t>
  </si>
  <si>
    <t>160</t>
  </si>
  <si>
    <t>762421024</t>
  </si>
  <si>
    <t>Obložení stropu z desek OSB tl 18 mm nebroušených na pero a drážku šroubovaných</t>
  </si>
  <si>
    <t>1986524012</t>
  </si>
  <si>
    <t>podhled</t>
  </si>
  <si>
    <t>(3,38+0,3)*11,6+(2*0,3*9,64)</t>
  </si>
  <si>
    <t>svislé okraje</t>
  </si>
  <si>
    <t>0,31*(9,64*2+2*11,6)</t>
  </si>
  <si>
    <t>161</t>
  </si>
  <si>
    <t>998762201</t>
  </si>
  <si>
    <t>Přesun hmot procentní pro kce tesařské v objektech v do 6 m</t>
  </si>
  <si>
    <t>112103099</t>
  </si>
  <si>
    <t>763</t>
  </si>
  <si>
    <t>Konstrukce suché výstavby</t>
  </si>
  <si>
    <t>162</t>
  </si>
  <si>
    <t>763131451</t>
  </si>
  <si>
    <t>SDK podhled deska 1xH2 12,5 bez izolace dvouvrstvá spodní kce profil CD+UD</t>
  </si>
  <si>
    <t>-779351249</t>
  </si>
  <si>
    <t>163</t>
  </si>
  <si>
    <t>998763401</t>
  </si>
  <si>
    <t>Přesun hmot procentní pro sádrokartonové konstrukce v objektech v do 6 m</t>
  </si>
  <si>
    <t>990550307</t>
  </si>
  <si>
    <t>764</t>
  </si>
  <si>
    <t>Konstrukce klempířské</t>
  </si>
  <si>
    <t>164</t>
  </si>
  <si>
    <t>764242407</t>
  </si>
  <si>
    <t>Oplechování štítu závětrnou lištou z TiZn předzvětralého plechu rš 670 mm</t>
  </si>
  <si>
    <t>-1770583092</t>
  </si>
  <si>
    <t>9,64*2</t>
  </si>
  <si>
    <t>165</t>
  </si>
  <si>
    <t>764242434</t>
  </si>
  <si>
    <t>Oplechování rovné okapové hrany z TiZn předzvětralého plechu rš 330 mm</t>
  </si>
  <si>
    <t>1962720665</t>
  </si>
  <si>
    <t>11,6*2</t>
  </si>
  <si>
    <t>166</t>
  </si>
  <si>
    <t>764246443</t>
  </si>
  <si>
    <t>Oplechování parapetů rovných celoplošně lepené z TiZn předzvětralého plechu rš 250 mm</t>
  </si>
  <si>
    <t>125443302</t>
  </si>
  <si>
    <t>167</t>
  </si>
  <si>
    <t>764541405</t>
  </si>
  <si>
    <t>Žlab podokapní půlkruhový z TiZn předzvětralého plechu rš 330 mm</t>
  </si>
  <si>
    <t>1051351328</t>
  </si>
  <si>
    <t>168</t>
  </si>
  <si>
    <t>764548423</t>
  </si>
  <si>
    <t>Svody kruhové včetně objímek, kolen, odskoků z TiZn předzvětralého plechu průměru 100 mm</t>
  </si>
  <si>
    <t>41570681</t>
  </si>
  <si>
    <t>2x svod</t>
  </si>
  <si>
    <t>2*3</t>
  </si>
  <si>
    <t>169</t>
  </si>
  <si>
    <t>998764201</t>
  </si>
  <si>
    <t>Přesun hmot procentní pro konstrukce klempířské v objektech v do 6 m</t>
  </si>
  <si>
    <t>1184830744</t>
  </si>
  <si>
    <t>766</t>
  </si>
  <si>
    <t>Konstrukce truhlářské</t>
  </si>
  <si>
    <t>170</t>
  </si>
  <si>
    <t>766421214</t>
  </si>
  <si>
    <t>Montáž obložení podhledů jednoduchých palubkami z měkkého dřeva š přes 100 mm</t>
  </si>
  <si>
    <t>1990957493</t>
  </si>
  <si>
    <t>venkovní podhled</t>
  </si>
  <si>
    <t>(3,38+0,3)*11,6</t>
  </si>
  <si>
    <t>2*0,3*9,64</t>
  </si>
  <si>
    <t>171</t>
  </si>
  <si>
    <t>61191161</t>
  </si>
  <si>
    <t>palubky obkladové sibiřský modrín profil klasický 20x146mm jakost A/B</t>
  </si>
  <si>
    <t>418539665</t>
  </si>
  <si>
    <t>1,05*48,472</t>
  </si>
  <si>
    <t>172</t>
  </si>
  <si>
    <t>766622132</t>
  </si>
  <si>
    <t>Montáž plastových oken plochy přes 1 m2 otevíravých v do 2,5 m s rámem do zdiva</t>
  </si>
  <si>
    <t>-738617019</t>
  </si>
  <si>
    <t>173</t>
  </si>
  <si>
    <t>611R40051R</t>
  </si>
  <si>
    <t>okno plastové dělené, posuvné, dvojsklo, dl. 2,5m, v. 1m</t>
  </si>
  <si>
    <t>-303477515</t>
  </si>
  <si>
    <t>174</t>
  </si>
  <si>
    <t>766660001</t>
  </si>
  <si>
    <t>Montáž dveřních křídel otvíravých jednokřídlových š do 0,8 m do ocelové zárubně</t>
  </si>
  <si>
    <t>1217877448</t>
  </si>
  <si>
    <t>175</t>
  </si>
  <si>
    <t>61162013</t>
  </si>
  <si>
    <t>dveře jednokřídlé voštinové povrch fóliový plné 700x1970-2100mm</t>
  </si>
  <si>
    <t>1811989856</t>
  </si>
  <si>
    <t>176</t>
  </si>
  <si>
    <t>61162014</t>
  </si>
  <si>
    <t>dveře jednokřídlé voštinové povrch fóliový plné 800x1970-2100mm</t>
  </si>
  <si>
    <t>411758667</t>
  </si>
  <si>
    <t>177</t>
  </si>
  <si>
    <t>766660411</t>
  </si>
  <si>
    <t>Montáž vchodových dveří jednokřídlových bez nadsvětlíku do zdiva</t>
  </si>
  <si>
    <t>-197404234</t>
  </si>
  <si>
    <t>178</t>
  </si>
  <si>
    <t>61140500</t>
  </si>
  <si>
    <t>dveře jednokřídlé plastové bílé plné max rozměru otvoru 2,42m2 bezpečnostní třídy RC2</t>
  </si>
  <si>
    <t>447113025</t>
  </si>
  <si>
    <t>3*1,8 'Přepočtené koeficientem množství</t>
  </si>
  <si>
    <t>179</t>
  </si>
  <si>
    <t>766694113</t>
  </si>
  <si>
    <t>Montáž parapetních desek dřevěných nebo plastových š do 30 cm dl přes 1,6 do 2,6 m</t>
  </si>
  <si>
    <t>-1501635288</t>
  </si>
  <si>
    <t>180</t>
  </si>
  <si>
    <t>61140077</t>
  </si>
  <si>
    <t>parapet plastový vnitřní – š 150mm, barva bílá</t>
  </si>
  <si>
    <t>1387540315</t>
  </si>
  <si>
    <t>181</t>
  </si>
  <si>
    <t>766811115</t>
  </si>
  <si>
    <t>Montáž korpusu kuchyňských skříněk spodních na nožičky š do 600 mm</t>
  </si>
  <si>
    <t>790549416</t>
  </si>
  <si>
    <t>182</t>
  </si>
  <si>
    <t>R725kl</t>
  </si>
  <si>
    <t>Rohová kuchyně o rozměru 190×230 cm</t>
  </si>
  <si>
    <t>-2141652111</t>
  </si>
  <si>
    <t>183</t>
  </si>
  <si>
    <t>R725ps</t>
  </si>
  <si>
    <t>plynový sporák se 4 hořáky a plynovou troubou</t>
  </si>
  <si>
    <t>412864939</t>
  </si>
  <si>
    <t>184</t>
  </si>
  <si>
    <t>R725dg</t>
  </si>
  <si>
    <t>digestoř kominová nerez</t>
  </si>
  <si>
    <t>-1944473586</t>
  </si>
  <si>
    <t>185</t>
  </si>
  <si>
    <t>R725mw</t>
  </si>
  <si>
    <t>mikrovlnná trouba</t>
  </si>
  <si>
    <t>570272912</t>
  </si>
  <si>
    <t>186</t>
  </si>
  <si>
    <t>R725dr</t>
  </si>
  <si>
    <t>nerez dřez s odkapávačem 100/50cm</t>
  </si>
  <si>
    <t>-1003414426</t>
  </si>
  <si>
    <t>187</t>
  </si>
  <si>
    <t>R725pb</t>
  </si>
  <si>
    <t>lahev na propan/butan vč. regulační sady</t>
  </si>
  <si>
    <t>-749351080</t>
  </si>
  <si>
    <t>188</t>
  </si>
  <si>
    <t>766811116</t>
  </si>
  <si>
    <t>Montáž korpusu kuchyňských skříněk spodních na nožičky š přes 600 do 1200 mm</t>
  </si>
  <si>
    <t>-1416602249</t>
  </si>
  <si>
    <t>189</t>
  </si>
  <si>
    <t>766811151</t>
  </si>
  <si>
    <t>Montáž korpusu kuchyňských skříněk horních na stěnu š do 600 mm</t>
  </si>
  <si>
    <t>-2139597752</t>
  </si>
  <si>
    <t>766811152</t>
  </si>
  <si>
    <t>Montáž korpusu kuchyňských skříněk horních na stěnu š přes 600 do 1200 mm</t>
  </si>
  <si>
    <t>-2092840374</t>
  </si>
  <si>
    <t>191</t>
  </si>
  <si>
    <t>766811213</t>
  </si>
  <si>
    <t>Montáž kuchyňské pracovní desky bez výřezu dl přes 2000 do 4000 mm</t>
  </si>
  <si>
    <t>1077703051</t>
  </si>
  <si>
    <t>192</t>
  </si>
  <si>
    <t>766811221</t>
  </si>
  <si>
    <t>Příplatek k montáži kuchyňské pracovní desky za vyřezání otvoru</t>
  </si>
  <si>
    <t>1893449540</t>
  </si>
  <si>
    <t>193</t>
  </si>
  <si>
    <t>766811223</t>
  </si>
  <si>
    <t>Příplatek k montáži kuchyňské pracovní desky za usazení dřezu</t>
  </si>
  <si>
    <t>-63998550</t>
  </si>
  <si>
    <t>194</t>
  </si>
  <si>
    <t>766811251</t>
  </si>
  <si>
    <t>Montáž poliček do kuchyňských skříněk spodních do předvrtaných dírek</t>
  </si>
  <si>
    <t>1436640931</t>
  </si>
  <si>
    <t>195</t>
  </si>
  <si>
    <t>766811252</t>
  </si>
  <si>
    <t>Montáž poliček do kuchyňských skříněk horních do předvrtaných dírek</t>
  </si>
  <si>
    <t>-169130183</t>
  </si>
  <si>
    <t>196</t>
  </si>
  <si>
    <t>766811311</t>
  </si>
  <si>
    <t>Montáž plných dvířek na kuchyňských skříňkách spodních</t>
  </si>
  <si>
    <t>1145238899</t>
  </si>
  <si>
    <t>197</t>
  </si>
  <si>
    <t>766811351</t>
  </si>
  <si>
    <t>Montáž plných dvířek na kuchyňských skříňkách horních</t>
  </si>
  <si>
    <t>542004248</t>
  </si>
  <si>
    <t>198</t>
  </si>
  <si>
    <t>766811352</t>
  </si>
  <si>
    <t>Montáž částečně prosklených dvířek na kuchyňských skříňkách horních</t>
  </si>
  <si>
    <t>910299955</t>
  </si>
  <si>
    <t>199</t>
  </si>
  <si>
    <t>766811411</t>
  </si>
  <si>
    <t>Montáž úchytů dvířek kuchyňských skříněk spodních</t>
  </si>
  <si>
    <t>1178733277</t>
  </si>
  <si>
    <t>200</t>
  </si>
  <si>
    <t>766811412</t>
  </si>
  <si>
    <t>Montáž úchytů dvířek kuchyňských skříněk horních</t>
  </si>
  <si>
    <t>-190523097</t>
  </si>
  <si>
    <t>201</t>
  </si>
  <si>
    <t>766811421</t>
  </si>
  <si>
    <t>Montáž lišt plastových zaklapávacích na kuchyňských linkách</t>
  </si>
  <si>
    <t>-1877356983</t>
  </si>
  <si>
    <t>202</t>
  </si>
  <si>
    <t>766811461</t>
  </si>
  <si>
    <t>Montáž výsuvů zásuvky</t>
  </si>
  <si>
    <t>-2013388461</t>
  </si>
  <si>
    <t>203</t>
  </si>
  <si>
    <t>766811462</t>
  </si>
  <si>
    <t>Montáž tlumiče zásuvky</t>
  </si>
  <si>
    <t>-393113198</t>
  </si>
  <si>
    <t>204</t>
  </si>
  <si>
    <t>R725ul</t>
  </si>
  <si>
    <t>zakončovací lišta kuch. linky</t>
  </si>
  <si>
    <t>591276640</t>
  </si>
  <si>
    <t>767</t>
  </si>
  <si>
    <t>Konstrukce zámečnické</t>
  </si>
  <si>
    <t>205</t>
  </si>
  <si>
    <t>767651112</t>
  </si>
  <si>
    <t>Montáž vrat garážových sekčních zajížděcích pod strop pl přes 6 do 9 m2</t>
  </si>
  <si>
    <t>1610930466</t>
  </si>
  <si>
    <t>206</t>
  </si>
  <si>
    <t>55345870</t>
  </si>
  <si>
    <t>vrata garážová sekční zateplená lamela typ M 4,0x2,0m</t>
  </si>
  <si>
    <t>-1191382292</t>
  </si>
  <si>
    <t>207</t>
  </si>
  <si>
    <t>767662210</t>
  </si>
  <si>
    <t>Montáž mříží otvíravých</t>
  </si>
  <si>
    <t>188297016</t>
  </si>
  <si>
    <t>2,7*1</t>
  </si>
  <si>
    <t>208</t>
  </si>
  <si>
    <t>R767m</t>
  </si>
  <si>
    <t>vyklápěcí dvoudílná mříž 2,7/1m vč. kotvení do fasády</t>
  </si>
  <si>
    <t>-601647992</t>
  </si>
  <si>
    <t>771</t>
  </si>
  <si>
    <t>Podlahy z dlaždic</t>
  </si>
  <si>
    <t>209</t>
  </si>
  <si>
    <t>771111011</t>
  </si>
  <si>
    <t>Vysátí podkladu před pokládkou dlažby</t>
  </si>
  <si>
    <t>2111730735</t>
  </si>
  <si>
    <t>210</t>
  </si>
  <si>
    <t>771121011</t>
  </si>
  <si>
    <t>Nátěr penetrační na podlahu</t>
  </si>
  <si>
    <t>-1709173481</t>
  </si>
  <si>
    <t>211</t>
  </si>
  <si>
    <t>771474112</t>
  </si>
  <si>
    <t>Montáž soklů z dlaždic keramických rovných flexibilní lepidlo v přes 65 do 90 mm</t>
  </si>
  <si>
    <t>-955152917</t>
  </si>
  <si>
    <t>2*(6,18+5,46+3,38+1+3,38+3+1,94+1,125+1,94+1,125+4*0,9+4*1,2)</t>
  </si>
  <si>
    <t>-4-3*1-4*0,9-8*0,8</t>
  </si>
  <si>
    <t>212</t>
  </si>
  <si>
    <t>771574111</t>
  </si>
  <si>
    <t>Montáž podlah keramických hladkých lepených flexibilním lepidlem do 9 ks/m2</t>
  </si>
  <si>
    <t>999510618</t>
  </si>
  <si>
    <t>213</t>
  </si>
  <si>
    <t>R771001</t>
  </si>
  <si>
    <t>keramická dlažba - formát 400/400mm, tloušťka – 9,5 (10)mm, kalibrovaná, světle šedá</t>
  </si>
  <si>
    <t>-670614711</t>
  </si>
  <si>
    <t>1,1*54+56,86*0,07*1,1</t>
  </si>
  <si>
    <t>214</t>
  </si>
  <si>
    <t>998771201</t>
  </si>
  <si>
    <t>Přesun hmot procentní pro podlahy z dlaždic v objektech v do 6 m</t>
  </si>
  <si>
    <t>-415729387</t>
  </si>
  <si>
    <t>781</t>
  </si>
  <si>
    <t>Dokončovací práce - obklady</t>
  </si>
  <si>
    <t>215</t>
  </si>
  <si>
    <t>781111011</t>
  </si>
  <si>
    <t>Ometení (oprášení) stěny při přípravě podkladu</t>
  </si>
  <si>
    <t>-1552295203</t>
  </si>
  <si>
    <t>0,5*(3+2*0,25+3,38+2*0,6)</t>
  </si>
  <si>
    <t>216</t>
  </si>
  <si>
    <t>781121011</t>
  </si>
  <si>
    <t>Nátěr penetrační na stěnu</t>
  </si>
  <si>
    <t>-919100211</t>
  </si>
  <si>
    <t>217</t>
  </si>
  <si>
    <t>781474154</t>
  </si>
  <si>
    <t>Montáž obkladů vnitřních keramických velkoformátových hladkých přes 4 do 6 ks/m2 lepených flexibilním lepidlem</t>
  </si>
  <si>
    <t>-1926858771</t>
  </si>
  <si>
    <t>218</t>
  </si>
  <si>
    <t>59761001</t>
  </si>
  <si>
    <t>obklad velkoformátový keramický hladký přes 4 do 6ks/m2</t>
  </si>
  <si>
    <t>682212693</t>
  </si>
  <si>
    <t>1,15*obklad</t>
  </si>
  <si>
    <t>219</t>
  </si>
  <si>
    <t>998781201</t>
  </si>
  <si>
    <t>Přesun hmot procentní pro obklady keramické v objektech v do 6 m</t>
  </si>
  <si>
    <t>1100289579</t>
  </si>
  <si>
    <t>783</t>
  </si>
  <si>
    <t>Dokončovací práce - nátěry</t>
  </si>
  <si>
    <t>220</t>
  </si>
  <si>
    <t>783101203</t>
  </si>
  <si>
    <t>Jemné obroušení podkladu truhlářských konstrukcí před provedením nátěru</t>
  </si>
  <si>
    <t>2106655310</t>
  </si>
  <si>
    <t>221</t>
  </si>
  <si>
    <t>783101401</t>
  </si>
  <si>
    <t>Ometení podkladu truhlářských konstrukcí před provedením nátěru</t>
  </si>
  <si>
    <t>-628231735</t>
  </si>
  <si>
    <t>11,6*(0,16*2+0,14)+4*0,1*0,25*5</t>
  </si>
  <si>
    <t>222</t>
  </si>
  <si>
    <t>783123121</t>
  </si>
  <si>
    <t>Dvojnásobný napouštěcí fungicidní akrylátový nátěr truhlářských konstrukcí</t>
  </si>
  <si>
    <t>-1365667014</t>
  </si>
  <si>
    <t>palubky+hranoly</t>
  </si>
  <si>
    <t>223</t>
  </si>
  <si>
    <t>783124101</t>
  </si>
  <si>
    <t>Základní jednonásobný akrylátový nátěr truhlářských konstrukcí</t>
  </si>
  <si>
    <t>-1178961045</t>
  </si>
  <si>
    <t>224</t>
  </si>
  <si>
    <t>783128101</t>
  </si>
  <si>
    <t>Lazurovací jednonásobný akrylátový nátěr truhlářských konstrukcí</t>
  </si>
  <si>
    <t>-967691628</t>
  </si>
  <si>
    <t>225</t>
  </si>
  <si>
    <t>783132101</t>
  </si>
  <si>
    <t>Lokální tmelení truhlářských konstrukcí včetně přebroušení epoxidovým tmelem plochy do 10%</t>
  </si>
  <si>
    <t>1322833642</t>
  </si>
  <si>
    <t>226</t>
  </si>
  <si>
    <t>783301313</t>
  </si>
  <si>
    <t>Odmaštění zámečnických konstrukcí ředidlovým odmašťovačem</t>
  </si>
  <si>
    <t>1271743498</t>
  </si>
  <si>
    <t>227</t>
  </si>
  <si>
    <t>783301401</t>
  </si>
  <si>
    <t>Ometení zámečnických konstrukcí</t>
  </si>
  <si>
    <t>-2002806211</t>
  </si>
  <si>
    <t>1,5*6</t>
  </si>
  <si>
    <t>228</t>
  </si>
  <si>
    <t>783314101</t>
  </si>
  <si>
    <t>Základní jednonásobný syntetický nátěr zámečnických konstrukcí</t>
  </si>
  <si>
    <t>1575210113</t>
  </si>
  <si>
    <t>229</t>
  </si>
  <si>
    <t>783315101</t>
  </si>
  <si>
    <t>Mezinátěr jednonásobný syntetický standardní zámečnických konstrukcí</t>
  </si>
  <si>
    <t>508752240</t>
  </si>
  <si>
    <t>230</t>
  </si>
  <si>
    <t>783317101</t>
  </si>
  <si>
    <t>Krycí jednonásobný syntetický standardní nátěr zámečnických konstrukcí</t>
  </si>
  <si>
    <t>345785421</t>
  </si>
  <si>
    <t>231</t>
  </si>
  <si>
    <t>783801505</t>
  </si>
  <si>
    <t>Omytí omítek s odmaštěním před provedením nátěru</t>
  </si>
  <si>
    <t>-1868778971</t>
  </si>
  <si>
    <t>232</t>
  </si>
  <si>
    <t>783826615</t>
  </si>
  <si>
    <t>Hydrofobizační transparentní silikonový nátěr omítek stupně členitosti 1 a 2</t>
  </si>
  <si>
    <t>881964500</t>
  </si>
  <si>
    <t>WC</t>
  </si>
  <si>
    <t>1,5*2*2*(1,125+1,94+2*1,2+2*0,9)</t>
  </si>
  <si>
    <t>-1,5*(0,9*2+8*0,8)</t>
  </si>
  <si>
    <t>233</t>
  </si>
  <si>
    <t>210100001</t>
  </si>
  <si>
    <t>Ukončení vodičů v rozváděči nebo na přístroji včetně zapojení průřezu žíly do 2,5 mm2</t>
  </si>
  <si>
    <t>756966608</t>
  </si>
  <si>
    <t>15+39+11*3+5*3+5*3+2*3</t>
  </si>
  <si>
    <t>234</t>
  </si>
  <si>
    <t>210100002</t>
  </si>
  <si>
    <t>Ukončení vodičů v rozváděči nebo na přístroji včetně zapojení průřezu žíly do 6 mm2</t>
  </si>
  <si>
    <t>1834516141</t>
  </si>
  <si>
    <t>235</t>
  </si>
  <si>
    <t>210100013</t>
  </si>
  <si>
    <t>Ukončení vodičů v rozváděči nebo na přístroji včetně zapojení průřezu žíly do 4 mm2</t>
  </si>
  <si>
    <t>-636157036</t>
  </si>
  <si>
    <t>3*3</t>
  </si>
  <si>
    <t>236</t>
  </si>
  <si>
    <t>210100014</t>
  </si>
  <si>
    <t>Ukončení vodičů v rozváděči nebo na přístroji včetně zapojení průřezu žíly do 10 mm2</t>
  </si>
  <si>
    <t>-405580994</t>
  </si>
  <si>
    <t>4*4</t>
  </si>
  <si>
    <t>237</t>
  </si>
  <si>
    <t>210220001</t>
  </si>
  <si>
    <t>Montáž uzemňovacího vedení vodičů FeZn pomocí svorek na povrchu páskou do 120 mm2</t>
  </si>
  <si>
    <t>-1150173101</t>
  </si>
  <si>
    <t>uzemnění v základech</t>
  </si>
  <si>
    <t>fezn</t>
  </si>
  <si>
    <t>2*(11,1+6,1)</t>
  </si>
  <si>
    <t>238</t>
  </si>
  <si>
    <t>210220102</t>
  </si>
  <si>
    <t>Montáž hromosvodného vedení svodových vodičů s podpěrami průměru přes 10 mm</t>
  </si>
  <si>
    <t>1675164994</t>
  </si>
  <si>
    <t>11,6+9,6+3</t>
  </si>
  <si>
    <t>239</t>
  </si>
  <si>
    <t>210220211</t>
  </si>
  <si>
    <t>Montáž tyčí jímacích délky do 3 m na konstrukci dřevěnou</t>
  </si>
  <si>
    <t>-203924876</t>
  </si>
  <si>
    <t>240</t>
  </si>
  <si>
    <t>35442268</t>
  </si>
  <si>
    <t>držák jímací tyče na krov horní, Fezn, 350 mm</t>
  </si>
  <si>
    <t>-366757023</t>
  </si>
  <si>
    <t>241</t>
  </si>
  <si>
    <t>35441836</t>
  </si>
  <si>
    <t>držák ochranného úhelníku do zdiva, FeZn</t>
  </si>
  <si>
    <t>-489926056</t>
  </si>
  <si>
    <t>242</t>
  </si>
  <si>
    <t>35441415</t>
  </si>
  <si>
    <t>podpěra vedení FeZn do zdiva 150mm</t>
  </si>
  <si>
    <t>1089928593</t>
  </si>
  <si>
    <t>243</t>
  </si>
  <si>
    <t>35442251</t>
  </si>
  <si>
    <t>podpěra vedení na ploché střechy k nalepení výšky 55 mm, FeZn, základna 100x100 mm</t>
  </si>
  <si>
    <t>2089343052</t>
  </si>
  <si>
    <t>244</t>
  </si>
  <si>
    <t>35441860</t>
  </si>
  <si>
    <t>svorka FeZn k jímací tyči - 4 šrouby</t>
  </si>
  <si>
    <t>871260918</t>
  </si>
  <si>
    <t>245</t>
  </si>
  <si>
    <t>35441905</t>
  </si>
  <si>
    <t>svorka připojovací k připojení okapových žlabů</t>
  </si>
  <si>
    <t>-489554504</t>
  </si>
  <si>
    <t>246</t>
  </si>
  <si>
    <t>35431031</t>
  </si>
  <si>
    <t>svorka uzemnění AlMgSi k jímací tyči, 72 x40 mm</t>
  </si>
  <si>
    <t>125933334</t>
  </si>
  <si>
    <t>247</t>
  </si>
  <si>
    <t>35431039</t>
  </si>
  <si>
    <t>svorka uzemnění AlMgSi na okapové žlaby</t>
  </si>
  <si>
    <t>49222241</t>
  </si>
  <si>
    <t>248</t>
  </si>
  <si>
    <t>35441127</t>
  </si>
  <si>
    <t>tyč jímací s kovaným hrotem 1000mm nerez</t>
  </si>
  <si>
    <t>-390856538</t>
  </si>
  <si>
    <t>249</t>
  </si>
  <si>
    <t>35441830</t>
  </si>
  <si>
    <t>úhelník ochranný na ochranu svodu - 1700mm, FeZn</t>
  </si>
  <si>
    <t>676027281</t>
  </si>
  <si>
    <t>250</t>
  </si>
  <si>
    <t>210220302</t>
  </si>
  <si>
    <t>Montáž svorek hromosvodných se 3 a více šrouby</t>
  </si>
  <si>
    <t>878799755</t>
  </si>
  <si>
    <t>251</t>
  </si>
  <si>
    <t>210220303</t>
  </si>
  <si>
    <t>Montáž svorek hromosvodných na okapové žlaby</t>
  </si>
  <si>
    <t>241257759</t>
  </si>
  <si>
    <t>252</t>
  </si>
  <si>
    <t>210220372</t>
  </si>
  <si>
    <t>Montáž ochranných prvků hromosvodného vedení - úhelníků nebo trubek do zdiva</t>
  </si>
  <si>
    <t>-1896334205</t>
  </si>
  <si>
    <t>253</t>
  </si>
  <si>
    <t>210280002</t>
  </si>
  <si>
    <t>Zkoušky a prohlídky el rozvodů a zařízení celková prohlídka pro objem montážních prací přes 100 do 500 tis Kč</t>
  </si>
  <si>
    <t>-2064182550</t>
  </si>
  <si>
    <t>254</t>
  </si>
  <si>
    <t>158708810</t>
  </si>
  <si>
    <t>0,94*1,1*34,4</t>
  </si>
  <si>
    <t>255</t>
  </si>
  <si>
    <t>Montáž kabelu Cu plného nebo laněného do 1 kV žíly 4x6 až 10 mm2 (např. CYKY) bez ukončení uloženého volně nebo v liště</t>
  </si>
  <si>
    <t>-1210902131</t>
  </si>
  <si>
    <t>4x10</t>
  </si>
  <si>
    <t>5,12+2+2+89+101</t>
  </si>
  <si>
    <t>kabel instalační jádro Cu plné izolace PVC plášť PVC 450/750V (CYKY) 4x10mm2</t>
  </si>
  <si>
    <t>1562530104</t>
  </si>
  <si>
    <t>257</t>
  </si>
  <si>
    <t>R21RH</t>
  </si>
  <si>
    <t>rozváděč RH - dodání + montáž (dle výkresu D1.4.b.2)</t>
  </si>
  <si>
    <t>169719388</t>
  </si>
  <si>
    <t>258</t>
  </si>
  <si>
    <t>R21TK</t>
  </si>
  <si>
    <t>samoregulační topný kabel osazený na vodovodním potrubí - připojení do zásuvky</t>
  </si>
  <si>
    <t>-628686358</t>
  </si>
  <si>
    <t>SEZNAM FIGUR</t>
  </si>
  <si>
    <t>Výměra</t>
  </si>
  <si>
    <t xml:space="preserve"> 001</t>
  </si>
  <si>
    <t>Použití figury:</t>
  </si>
  <si>
    <t>multif. hřiště</t>
  </si>
  <si>
    <t xml:space="preserve"> 002</t>
  </si>
  <si>
    <t xml:space="preserve"> 003</t>
  </si>
  <si>
    <t xml:space="preserve"> 004</t>
  </si>
  <si>
    <t xml:space="preserve"> 005</t>
  </si>
  <si>
    <t>ayky435</t>
  </si>
  <si>
    <t>cyky416</t>
  </si>
  <si>
    <t>dvk110</t>
  </si>
  <si>
    <t>hdpe40</t>
  </si>
  <si>
    <t xml:space="preserve"> 006</t>
  </si>
  <si>
    <t xml:space="preserve">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</si>
</sst>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opLeftCell="A7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2"/>
      <c r="AQ5" s="22"/>
      <c r="AR5" s="20"/>
      <c r="BE5" s="29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2"/>
      <c r="AQ6" s="22"/>
      <c r="AR6" s="20"/>
      <c r="BE6" s="29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4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4"/>
      <c r="BS13" s="17" t="s">
        <v>6</v>
      </c>
    </row>
    <row r="14" spans="1:74" ht="12.75">
      <c r="B14" s="21"/>
      <c r="C14" s="22"/>
      <c r="D14" s="22"/>
      <c r="E14" s="299" t="s">
        <v>29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4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4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4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4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4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4"/>
    </row>
    <row r="23" spans="1:71" s="1" customFormat="1" ht="16.5" customHeight="1">
      <c r="B23" s="21"/>
      <c r="C23" s="22"/>
      <c r="D23" s="22"/>
      <c r="E23" s="301" t="s">
        <v>1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2"/>
      <c r="AP23" s="22"/>
      <c r="AQ23" s="22"/>
      <c r="AR23" s="20"/>
      <c r="BE23" s="29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4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2">
        <f>ROUND(AG94,2)</f>
        <v>0</v>
      </c>
      <c r="AL26" s="303"/>
      <c r="AM26" s="303"/>
      <c r="AN26" s="303"/>
      <c r="AO26" s="303"/>
      <c r="AP26" s="36"/>
      <c r="AQ26" s="36"/>
      <c r="AR26" s="39"/>
      <c r="BE26" s="29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4" t="s">
        <v>37</v>
      </c>
      <c r="M28" s="304"/>
      <c r="N28" s="304"/>
      <c r="O28" s="304"/>
      <c r="P28" s="304"/>
      <c r="Q28" s="36"/>
      <c r="R28" s="36"/>
      <c r="S28" s="36"/>
      <c r="T28" s="36"/>
      <c r="U28" s="36"/>
      <c r="V28" s="36"/>
      <c r="W28" s="304" t="s">
        <v>38</v>
      </c>
      <c r="X28" s="304"/>
      <c r="Y28" s="304"/>
      <c r="Z28" s="304"/>
      <c r="AA28" s="304"/>
      <c r="AB28" s="304"/>
      <c r="AC28" s="304"/>
      <c r="AD28" s="304"/>
      <c r="AE28" s="304"/>
      <c r="AF28" s="36"/>
      <c r="AG28" s="36"/>
      <c r="AH28" s="36"/>
      <c r="AI28" s="36"/>
      <c r="AJ28" s="36"/>
      <c r="AK28" s="304" t="s">
        <v>39</v>
      </c>
      <c r="AL28" s="304"/>
      <c r="AM28" s="304"/>
      <c r="AN28" s="304"/>
      <c r="AO28" s="304"/>
      <c r="AP28" s="36"/>
      <c r="AQ28" s="36"/>
      <c r="AR28" s="39"/>
      <c r="BE28" s="294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307">
        <v>0.21</v>
      </c>
      <c r="M29" s="306"/>
      <c r="N29" s="306"/>
      <c r="O29" s="306"/>
      <c r="P29" s="306"/>
      <c r="Q29" s="41"/>
      <c r="R29" s="41"/>
      <c r="S29" s="41"/>
      <c r="T29" s="41"/>
      <c r="U29" s="41"/>
      <c r="V29" s="41"/>
      <c r="W29" s="305">
        <f>ROUND(AZ94, 2)</f>
        <v>0</v>
      </c>
      <c r="X29" s="306"/>
      <c r="Y29" s="306"/>
      <c r="Z29" s="306"/>
      <c r="AA29" s="306"/>
      <c r="AB29" s="306"/>
      <c r="AC29" s="306"/>
      <c r="AD29" s="306"/>
      <c r="AE29" s="306"/>
      <c r="AF29" s="41"/>
      <c r="AG29" s="41"/>
      <c r="AH29" s="41"/>
      <c r="AI29" s="41"/>
      <c r="AJ29" s="41"/>
      <c r="AK29" s="305">
        <f>ROUND(AV94, 2)</f>
        <v>0</v>
      </c>
      <c r="AL29" s="306"/>
      <c r="AM29" s="306"/>
      <c r="AN29" s="306"/>
      <c r="AO29" s="306"/>
      <c r="AP29" s="41"/>
      <c r="AQ29" s="41"/>
      <c r="AR29" s="42"/>
      <c r="BE29" s="295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307">
        <v>0.15</v>
      </c>
      <c r="M30" s="306"/>
      <c r="N30" s="306"/>
      <c r="O30" s="306"/>
      <c r="P30" s="306"/>
      <c r="Q30" s="41"/>
      <c r="R30" s="41"/>
      <c r="S30" s="41"/>
      <c r="T30" s="41"/>
      <c r="U30" s="41"/>
      <c r="V30" s="41"/>
      <c r="W30" s="305">
        <f>ROUND(BA94, 2)</f>
        <v>0</v>
      </c>
      <c r="X30" s="306"/>
      <c r="Y30" s="306"/>
      <c r="Z30" s="306"/>
      <c r="AA30" s="306"/>
      <c r="AB30" s="306"/>
      <c r="AC30" s="306"/>
      <c r="AD30" s="306"/>
      <c r="AE30" s="306"/>
      <c r="AF30" s="41"/>
      <c r="AG30" s="41"/>
      <c r="AH30" s="41"/>
      <c r="AI30" s="41"/>
      <c r="AJ30" s="41"/>
      <c r="AK30" s="305">
        <f>ROUND(AW94, 2)</f>
        <v>0</v>
      </c>
      <c r="AL30" s="306"/>
      <c r="AM30" s="306"/>
      <c r="AN30" s="306"/>
      <c r="AO30" s="306"/>
      <c r="AP30" s="41"/>
      <c r="AQ30" s="41"/>
      <c r="AR30" s="42"/>
      <c r="BE30" s="295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307">
        <v>0.21</v>
      </c>
      <c r="M31" s="306"/>
      <c r="N31" s="306"/>
      <c r="O31" s="306"/>
      <c r="P31" s="306"/>
      <c r="Q31" s="41"/>
      <c r="R31" s="41"/>
      <c r="S31" s="41"/>
      <c r="T31" s="41"/>
      <c r="U31" s="41"/>
      <c r="V31" s="41"/>
      <c r="W31" s="305">
        <f>ROUND(BB94, 2)</f>
        <v>0</v>
      </c>
      <c r="X31" s="306"/>
      <c r="Y31" s="306"/>
      <c r="Z31" s="306"/>
      <c r="AA31" s="306"/>
      <c r="AB31" s="306"/>
      <c r="AC31" s="306"/>
      <c r="AD31" s="306"/>
      <c r="AE31" s="306"/>
      <c r="AF31" s="41"/>
      <c r="AG31" s="41"/>
      <c r="AH31" s="41"/>
      <c r="AI31" s="41"/>
      <c r="AJ31" s="41"/>
      <c r="AK31" s="305">
        <v>0</v>
      </c>
      <c r="AL31" s="306"/>
      <c r="AM31" s="306"/>
      <c r="AN31" s="306"/>
      <c r="AO31" s="306"/>
      <c r="AP31" s="41"/>
      <c r="AQ31" s="41"/>
      <c r="AR31" s="42"/>
      <c r="BE31" s="295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307">
        <v>0.15</v>
      </c>
      <c r="M32" s="306"/>
      <c r="N32" s="306"/>
      <c r="O32" s="306"/>
      <c r="P32" s="306"/>
      <c r="Q32" s="41"/>
      <c r="R32" s="41"/>
      <c r="S32" s="41"/>
      <c r="T32" s="41"/>
      <c r="U32" s="41"/>
      <c r="V32" s="41"/>
      <c r="W32" s="305">
        <f>ROUND(BC94, 2)</f>
        <v>0</v>
      </c>
      <c r="X32" s="306"/>
      <c r="Y32" s="306"/>
      <c r="Z32" s="306"/>
      <c r="AA32" s="306"/>
      <c r="AB32" s="306"/>
      <c r="AC32" s="306"/>
      <c r="AD32" s="306"/>
      <c r="AE32" s="306"/>
      <c r="AF32" s="41"/>
      <c r="AG32" s="41"/>
      <c r="AH32" s="41"/>
      <c r="AI32" s="41"/>
      <c r="AJ32" s="41"/>
      <c r="AK32" s="305">
        <v>0</v>
      </c>
      <c r="AL32" s="306"/>
      <c r="AM32" s="306"/>
      <c r="AN32" s="306"/>
      <c r="AO32" s="306"/>
      <c r="AP32" s="41"/>
      <c r="AQ32" s="41"/>
      <c r="AR32" s="42"/>
      <c r="BE32" s="295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307">
        <v>0</v>
      </c>
      <c r="M33" s="306"/>
      <c r="N33" s="306"/>
      <c r="O33" s="306"/>
      <c r="P33" s="306"/>
      <c r="Q33" s="41"/>
      <c r="R33" s="41"/>
      <c r="S33" s="41"/>
      <c r="T33" s="41"/>
      <c r="U33" s="41"/>
      <c r="V33" s="41"/>
      <c r="W33" s="305">
        <f>ROUND(BD94, 2)</f>
        <v>0</v>
      </c>
      <c r="X33" s="306"/>
      <c r="Y33" s="306"/>
      <c r="Z33" s="306"/>
      <c r="AA33" s="306"/>
      <c r="AB33" s="306"/>
      <c r="AC33" s="306"/>
      <c r="AD33" s="306"/>
      <c r="AE33" s="306"/>
      <c r="AF33" s="41"/>
      <c r="AG33" s="41"/>
      <c r="AH33" s="41"/>
      <c r="AI33" s="41"/>
      <c r="AJ33" s="41"/>
      <c r="AK33" s="305">
        <v>0</v>
      </c>
      <c r="AL33" s="306"/>
      <c r="AM33" s="306"/>
      <c r="AN33" s="306"/>
      <c r="AO33" s="306"/>
      <c r="AP33" s="41"/>
      <c r="AQ33" s="41"/>
      <c r="AR33" s="42"/>
      <c r="BE33" s="29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4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311" t="s">
        <v>48</v>
      </c>
      <c r="Y35" s="309"/>
      <c r="Z35" s="309"/>
      <c r="AA35" s="309"/>
      <c r="AB35" s="309"/>
      <c r="AC35" s="45"/>
      <c r="AD35" s="45"/>
      <c r="AE35" s="45"/>
      <c r="AF35" s="45"/>
      <c r="AG35" s="45"/>
      <c r="AH35" s="45"/>
      <c r="AI35" s="45"/>
      <c r="AJ35" s="45"/>
      <c r="AK35" s="308">
        <f>SUM(AK26:AK33)</f>
        <v>0</v>
      </c>
      <c r="AL35" s="309"/>
      <c r="AM35" s="309"/>
      <c r="AN35" s="309"/>
      <c r="AO35" s="31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20210727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2" t="str">
        <f>K6</f>
        <v>Rekonstrukce hřiště na ul. Dolní, Ostrava-Zábřeh – areál V Zálomu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areál V Zálomu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4" t="str">
        <f>IF(AN8= "","",AN8)</f>
        <v>8. 1. 2022</v>
      </c>
      <c r="AN87" s="27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5" t="str">
        <f>IF(E17="","",E17)</f>
        <v>FILDMAN PROJEKT s.r.o.</v>
      </c>
      <c r="AN89" s="276"/>
      <c r="AO89" s="276"/>
      <c r="AP89" s="276"/>
      <c r="AQ89" s="36"/>
      <c r="AR89" s="39"/>
      <c r="AS89" s="277" t="s">
        <v>56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5" t="str">
        <f>IF(E20="","",E20)</f>
        <v>Ing. Bc. Roman Fildán</v>
      </c>
      <c r="AN90" s="276"/>
      <c r="AO90" s="276"/>
      <c r="AP90" s="276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3" t="s">
        <v>57</v>
      </c>
      <c r="D92" s="284"/>
      <c r="E92" s="284"/>
      <c r="F92" s="284"/>
      <c r="G92" s="284"/>
      <c r="H92" s="73"/>
      <c r="I92" s="286" t="s">
        <v>58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5" t="s">
        <v>59</v>
      </c>
      <c r="AH92" s="284"/>
      <c r="AI92" s="284"/>
      <c r="AJ92" s="284"/>
      <c r="AK92" s="284"/>
      <c r="AL92" s="284"/>
      <c r="AM92" s="284"/>
      <c r="AN92" s="286" t="s">
        <v>60</v>
      </c>
      <c r="AO92" s="284"/>
      <c r="AP92" s="287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1">
        <f>ROUND(SUM(AG95:AG102),2)</f>
        <v>0</v>
      </c>
      <c r="AH94" s="291"/>
      <c r="AI94" s="291"/>
      <c r="AJ94" s="291"/>
      <c r="AK94" s="291"/>
      <c r="AL94" s="291"/>
      <c r="AM94" s="291"/>
      <c r="AN94" s="292">
        <f t="shared" ref="AN94:AN102" si="0">SUM(AG94,AT94)</f>
        <v>0</v>
      </c>
      <c r="AO94" s="292"/>
      <c r="AP94" s="292"/>
      <c r="AQ94" s="85" t="s">
        <v>1</v>
      </c>
      <c r="AR94" s="86"/>
      <c r="AS94" s="87">
        <f>ROUND(SUM(AS95:AS102),2)</f>
        <v>0</v>
      </c>
      <c r="AT94" s="88">
        <f t="shared" ref="AT94:AT102" si="1">ROUND(SUM(AV94:AW94),2)</f>
        <v>0</v>
      </c>
      <c r="AU94" s="89">
        <f>ROUND(SUM(AU95:AU102),5)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ROUND(SUM(AZ95:AZ102),2)</f>
        <v>0</v>
      </c>
      <c r="BA94" s="88">
        <f>ROUND(SUM(BA95:BA102),2)</f>
        <v>0</v>
      </c>
      <c r="BB94" s="88">
        <f>ROUND(SUM(BB95:BB102),2)</f>
        <v>0</v>
      </c>
      <c r="BC94" s="88">
        <f>ROUND(SUM(BC95:BC102),2)</f>
        <v>0</v>
      </c>
      <c r="BD94" s="90">
        <f>ROUND(SUM(BD95:BD102),2)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88" t="s">
        <v>81</v>
      </c>
      <c r="E95" s="288"/>
      <c r="F95" s="288"/>
      <c r="G95" s="288"/>
      <c r="H95" s="288"/>
      <c r="I95" s="96"/>
      <c r="J95" s="288" t="s">
        <v>82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9">
        <f>'000 - vedlejší rozpočtové...'!J30</f>
        <v>0</v>
      </c>
      <c r="AH95" s="290"/>
      <c r="AI95" s="290"/>
      <c r="AJ95" s="290"/>
      <c r="AK95" s="290"/>
      <c r="AL95" s="290"/>
      <c r="AM95" s="290"/>
      <c r="AN95" s="289">
        <f t="shared" si="0"/>
        <v>0</v>
      </c>
      <c r="AO95" s="290"/>
      <c r="AP95" s="290"/>
      <c r="AQ95" s="97" t="s">
        <v>83</v>
      </c>
      <c r="AR95" s="98"/>
      <c r="AS95" s="99">
        <v>0</v>
      </c>
      <c r="AT95" s="100">
        <f t="shared" si="1"/>
        <v>0</v>
      </c>
      <c r="AU95" s="101">
        <f>'000 - vedlejší rozpočtové...'!P118</f>
        <v>0</v>
      </c>
      <c r="AV95" s="100">
        <f>'000 - vedlejší rozpočtové...'!J33</f>
        <v>0</v>
      </c>
      <c r="AW95" s="100">
        <f>'000 - vedlejší rozpočtové...'!J34</f>
        <v>0</v>
      </c>
      <c r="AX95" s="100">
        <f>'000 - vedlejší rozpočtové...'!J35</f>
        <v>0</v>
      </c>
      <c r="AY95" s="100">
        <f>'000 - vedlejší rozpočtové...'!J36</f>
        <v>0</v>
      </c>
      <c r="AZ95" s="100">
        <f>'000 - vedlejší rozpočtové...'!F33</f>
        <v>0</v>
      </c>
      <c r="BA95" s="100">
        <f>'000 - vedlejší rozpočtové...'!F34</f>
        <v>0</v>
      </c>
      <c r="BB95" s="100">
        <f>'000 - vedlejší rozpočtové...'!F35</f>
        <v>0</v>
      </c>
      <c r="BC95" s="100">
        <f>'000 - vedlejší rozpočtové...'!F36</f>
        <v>0</v>
      </c>
      <c r="BD95" s="102">
        <f>'000 - vedlejší rozpočtové...'!F37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16.5" customHeight="1">
      <c r="A96" s="93" t="s">
        <v>80</v>
      </c>
      <c r="B96" s="94"/>
      <c r="C96" s="95"/>
      <c r="D96" s="288" t="s">
        <v>87</v>
      </c>
      <c r="E96" s="288"/>
      <c r="F96" s="288"/>
      <c r="G96" s="288"/>
      <c r="H96" s="288"/>
      <c r="I96" s="96"/>
      <c r="J96" s="288" t="s">
        <v>88</v>
      </c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89">
        <f>'001 - SO 101 HŘIŠTĚ '!J30</f>
        <v>0</v>
      </c>
      <c r="AH96" s="290"/>
      <c r="AI96" s="290"/>
      <c r="AJ96" s="290"/>
      <c r="AK96" s="290"/>
      <c r="AL96" s="290"/>
      <c r="AM96" s="290"/>
      <c r="AN96" s="289">
        <f t="shared" si="0"/>
        <v>0</v>
      </c>
      <c r="AO96" s="290"/>
      <c r="AP96" s="290"/>
      <c r="AQ96" s="97" t="s">
        <v>83</v>
      </c>
      <c r="AR96" s="98"/>
      <c r="AS96" s="99">
        <v>0</v>
      </c>
      <c r="AT96" s="100">
        <f t="shared" si="1"/>
        <v>0</v>
      </c>
      <c r="AU96" s="101">
        <f>'001 - SO 101 HŘIŠTĚ '!P126</f>
        <v>0</v>
      </c>
      <c r="AV96" s="100">
        <f>'001 - SO 101 HŘIŠTĚ '!J33</f>
        <v>0</v>
      </c>
      <c r="AW96" s="100">
        <f>'001 - SO 101 HŘIŠTĚ '!J34</f>
        <v>0</v>
      </c>
      <c r="AX96" s="100">
        <f>'001 - SO 101 HŘIŠTĚ '!J35</f>
        <v>0</v>
      </c>
      <c r="AY96" s="100">
        <f>'001 - SO 101 HŘIŠTĚ '!J36</f>
        <v>0</v>
      </c>
      <c r="AZ96" s="100">
        <f>'001 - SO 101 HŘIŠTĚ '!F33</f>
        <v>0</v>
      </c>
      <c r="BA96" s="100">
        <f>'001 - SO 101 HŘIŠTĚ '!F34</f>
        <v>0</v>
      </c>
      <c r="BB96" s="100">
        <f>'001 - SO 101 HŘIŠTĚ '!F35</f>
        <v>0</v>
      </c>
      <c r="BC96" s="100">
        <f>'001 - SO 101 HŘIŠTĚ '!F36</f>
        <v>0</v>
      </c>
      <c r="BD96" s="102">
        <f>'001 - SO 101 HŘIŠTĚ '!F37</f>
        <v>0</v>
      </c>
      <c r="BT96" s="103" t="s">
        <v>84</v>
      </c>
      <c r="BV96" s="103" t="s">
        <v>78</v>
      </c>
      <c r="BW96" s="103" t="s">
        <v>89</v>
      </c>
      <c r="BX96" s="103" t="s">
        <v>5</v>
      </c>
      <c r="CL96" s="103" t="s">
        <v>1</v>
      </c>
      <c r="CM96" s="103" t="s">
        <v>86</v>
      </c>
    </row>
    <row r="97" spans="1:91" s="7" customFormat="1" ht="16.5" customHeight="1">
      <c r="A97" s="93" t="s">
        <v>80</v>
      </c>
      <c r="B97" s="94"/>
      <c r="C97" s="95"/>
      <c r="D97" s="288" t="s">
        <v>90</v>
      </c>
      <c r="E97" s="288"/>
      <c r="F97" s="288"/>
      <c r="G97" s="288"/>
      <c r="H97" s="288"/>
      <c r="I97" s="96"/>
      <c r="J97" s="288" t="s">
        <v>91</v>
      </c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89">
        <f>'002 - SO 301 ODVODNĚNÍ'!J30</f>
        <v>0</v>
      </c>
      <c r="AH97" s="290"/>
      <c r="AI97" s="290"/>
      <c r="AJ97" s="290"/>
      <c r="AK97" s="290"/>
      <c r="AL97" s="290"/>
      <c r="AM97" s="290"/>
      <c r="AN97" s="289">
        <f t="shared" si="0"/>
        <v>0</v>
      </c>
      <c r="AO97" s="290"/>
      <c r="AP97" s="290"/>
      <c r="AQ97" s="97" t="s">
        <v>83</v>
      </c>
      <c r="AR97" s="98"/>
      <c r="AS97" s="99">
        <v>0</v>
      </c>
      <c r="AT97" s="100">
        <f t="shared" si="1"/>
        <v>0</v>
      </c>
      <c r="AU97" s="101">
        <f>'002 - SO 301 ODVODNĚNÍ'!P124</f>
        <v>0</v>
      </c>
      <c r="AV97" s="100">
        <f>'002 - SO 301 ODVODNĚNÍ'!J33</f>
        <v>0</v>
      </c>
      <c r="AW97" s="100">
        <f>'002 - SO 301 ODVODNĚNÍ'!J34</f>
        <v>0</v>
      </c>
      <c r="AX97" s="100">
        <f>'002 - SO 301 ODVODNĚNÍ'!J35</f>
        <v>0</v>
      </c>
      <c r="AY97" s="100">
        <f>'002 - SO 301 ODVODNĚNÍ'!J36</f>
        <v>0</v>
      </c>
      <c r="AZ97" s="100">
        <f>'002 - SO 301 ODVODNĚNÍ'!F33</f>
        <v>0</v>
      </c>
      <c r="BA97" s="100">
        <f>'002 - SO 301 ODVODNĚNÍ'!F34</f>
        <v>0</v>
      </c>
      <c r="BB97" s="100">
        <f>'002 - SO 301 ODVODNĚNÍ'!F35</f>
        <v>0</v>
      </c>
      <c r="BC97" s="100">
        <f>'002 - SO 301 ODVODNĚNÍ'!F36</f>
        <v>0</v>
      </c>
      <c r="BD97" s="102">
        <f>'002 - SO 301 ODVODNĚNÍ'!F37</f>
        <v>0</v>
      </c>
      <c r="BT97" s="103" t="s">
        <v>84</v>
      </c>
      <c r="BV97" s="103" t="s">
        <v>78</v>
      </c>
      <c r="BW97" s="103" t="s">
        <v>92</v>
      </c>
      <c r="BX97" s="103" t="s">
        <v>5</v>
      </c>
      <c r="CL97" s="103" t="s">
        <v>1</v>
      </c>
      <c r="CM97" s="103" t="s">
        <v>86</v>
      </c>
    </row>
    <row r="98" spans="1:91" s="7" customFormat="1" ht="16.5" customHeight="1">
      <c r="A98" s="93" t="s">
        <v>80</v>
      </c>
      <c r="B98" s="94"/>
      <c r="C98" s="95"/>
      <c r="D98" s="288" t="s">
        <v>93</v>
      </c>
      <c r="E98" s="288"/>
      <c r="F98" s="288"/>
      <c r="G98" s="288"/>
      <c r="H98" s="288"/>
      <c r="I98" s="96"/>
      <c r="J98" s="288" t="s">
        <v>94</v>
      </c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89">
        <f>'003 - SO 302 PŘÍPOJKA A R...'!J30</f>
        <v>0</v>
      </c>
      <c r="AH98" s="290"/>
      <c r="AI98" s="290"/>
      <c r="AJ98" s="290"/>
      <c r="AK98" s="290"/>
      <c r="AL98" s="290"/>
      <c r="AM98" s="290"/>
      <c r="AN98" s="289">
        <f t="shared" si="0"/>
        <v>0</v>
      </c>
      <c r="AO98" s="290"/>
      <c r="AP98" s="290"/>
      <c r="AQ98" s="97" t="s">
        <v>83</v>
      </c>
      <c r="AR98" s="98"/>
      <c r="AS98" s="99">
        <v>0</v>
      </c>
      <c r="AT98" s="100">
        <f t="shared" si="1"/>
        <v>0</v>
      </c>
      <c r="AU98" s="101">
        <f>'003 - SO 302 PŘÍPOJKA A R...'!P125</f>
        <v>0</v>
      </c>
      <c r="AV98" s="100">
        <f>'003 - SO 302 PŘÍPOJKA A R...'!J33</f>
        <v>0</v>
      </c>
      <c r="AW98" s="100">
        <f>'003 - SO 302 PŘÍPOJKA A R...'!J34</f>
        <v>0</v>
      </c>
      <c r="AX98" s="100">
        <f>'003 - SO 302 PŘÍPOJKA A R...'!J35</f>
        <v>0</v>
      </c>
      <c r="AY98" s="100">
        <f>'003 - SO 302 PŘÍPOJKA A R...'!J36</f>
        <v>0</v>
      </c>
      <c r="AZ98" s="100">
        <f>'003 - SO 302 PŘÍPOJKA A R...'!F33</f>
        <v>0</v>
      </c>
      <c r="BA98" s="100">
        <f>'003 - SO 302 PŘÍPOJKA A R...'!F34</f>
        <v>0</v>
      </c>
      <c r="BB98" s="100">
        <f>'003 - SO 302 PŘÍPOJKA A R...'!F35</f>
        <v>0</v>
      </c>
      <c r="BC98" s="100">
        <f>'003 - SO 302 PŘÍPOJKA A R...'!F36</f>
        <v>0</v>
      </c>
      <c r="BD98" s="102">
        <f>'003 - SO 302 PŘÍPOJKA A R...'!F37</f>
        <v>0</v>
      </c>
      <c r="BT98" s="103" t="s">
        <v>84</v>
      </c>
      <c r="BV98" s="103" t="s">
        <v>78</v>
      </c>
      <c r="BW98" s="103" t="s">
        <v>95</v>
      </c>
      <c r="BX98" s="103" t="s">
        <v>5</v>
      </c>
      <c r="CL98" s="103" t="s">
        <v>1</v>
      </c>
      <c r="CM98" s="103" t="s">
        <v>86</v>
      </c>
    </row>
    <row r="99" spans="1:91" s="7" customFormat="1" ht="24.75" customHeight="1">
      <c r="A99" s="93" t="s">
        <v>80</v>
      </c>
      <c r="B99" s="94"/>
      <c r="C99" s="95"/>
      <c r="D99" s="288" t="s">
        <v>96</v>
      </c>
      <c r="E99" s="288"/>
      <c r="F99" s="288"/>
      <c r="G99" s="288"/>
      <c r="H99" s="288"/>
      <c r="I99" s="96"/>
      <c r="J99" s="288" t="s">
        <v>97</v>
      </c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  <c r="AG99" s="289">
        <f>'004 - SO 303 PŘÍPOJKA SPL...'!J30</f>
        <v>0</v>
      </c>
      <c r="AH99" s="290"/>
      <c r="AI99" s="290"/>
      <c r="AJ99" s="290"/>
      <c r="AK99" s="290"/>
      <c r="AL99" s="290"/>
      <c r="AM99" s="290"/>
      <c r="AN99" s="289">
        <f t="shared" si="0"/>
        <v>0</v>
      </c>
      <c r="AO99" s="290"/>
      <c r="AP99" s="290"/>
      <c r="AQ99" s="97" t="s">
        <v>83</v>
      </c>
      <c r="AR99" s="98"/>
      <c r="AS99" s="99">
        <v>0</v>
      </c>
      <c r="AT99" s="100">
        <f t="shared" si="1"/>
        <v>0</v>
      </c>
      <c r="AU99" s="101">
        <f>'004 - SO 303 PŘÍPOJKA SPL...'!P123</f>
        <v>0</v>
      </c>
      <c r="AV99" s="100">
        <f>'004 - SO 303 PŘÍPOJKA SPL...'!J33</f>
        <v>0</v>
      </c>
      <c r="AW99" s="100">
        <f>'004 - SO 303 PŘÍPOJKA SPL...'!J34</f>
        <v>0</v>
      </c>
      <c r="AX99" s="100">
        <f>'004 - SO 303 PŘÍPOJKA SPL...'!J35</f>
        <v>0</v>
      </c>
      <c r="AY99" s="100">
        <f>'004 - SO 303 PŘÍPOJKA SPL...'!J36</f>
        <v>0</v>
      </c>
      <c r="AZ99" s="100">
        <f>'004 - SO 303 PŘÍPOJKA SPL...'!F33</f>
        <v>0</v>
      </c>
      <c r="BA99" s="100">
        <f>'004 - SO 303 PŘÍPOJKA SPL...'!F34</f>
        <v>0</v>
      </c>
      <c r="BB99" s="100">
        <f>'004 - SO 303 PŘÍPOJKA SPL...'!F35</f>
        <v>0</v>
      </c>
      <c r="BC99" s="100">
        <f>'004 - SO 303 PŘÍPOJKA SPL...'!F36</f>
        <v>0</v>
      </c>
      <c r="BD99" s="102">
        <f>'004 - SO 303 PŘÍPOJKA SPL...'!F37</f>
        <v>0</v>
      </c>
      <c r="BT99" s="103" t="s">
        <v>84</v>
      </c>
      <c r="BV99" s="103" t="s">
        <v>78</v>
      </c>
      <c r="BW99" s="103" t="s">
        <v>98</v>
      </c>
      <c r="BX99" s="103" t="s">
        <v>5</v>
      </c>
      <c r="CL99" s="103" t="s">
        <v>1</v>
      </c>
      <c r="CM99" s="103" t="s">
        <v>86</v>
      </c>
    </row>
    <row r="100" spans="1:91" s="7" customFormat="1" ht="16.5" customHeight="1">
      <c r="A100" s="93" t="s">
        <v>80</v>
      </c>
      <c r="B100" s="94"/>
      <c r="C100" s="95"/>
      <c r="D100" s="288" t="s">
        <v>99</v>
      </c>
      <c r="E100" s="288"/>
      <c r="F100" s="288"/>
      <c r="G100" s="288"/>
      <c r="H100" s="288"/>
      <c r="I100" s="96"/>
      <c r="J100" s="288" t="s">
        <v>100</v>
      </c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  <c r="AG100" s="289">
        <f>'005 - SO 401 AREÁLOVÉ OSV...'!J30</f>
        <v>0</v>
      </c>
      <c r="AH100" s="290"/>
      <c r="AI100" s="290"/>
      <c r="AJ100" s="290"/>
      <c r="AK100" s="290"/>
      <c r="AL100" s="290"/>
      <c r="AM100" s="290"/>
      <c r="AN100" s="289">
        <f t="shared" si="0"/>
        <v>0</v>
      </c>
      <c r="AO100" s="290"/>
      <c r="AP100" s="290"/>
      <c r="AQ100" s="97" t="s">
        <v>83</v>
      </c>
      <c r="AR100" s="98"/>
      <c r="AS100" s="99">
        <v>0</v>
      </c>
      <c r="AT100" s="100">
        <f t="shared" si="1"/>
        <v>0</v>
      </c>
      <c r="AU100" s="101">
        <f>'005 - SO 401 AREÁLOVÉ OSV...'!P121</f>
        <v>0</v>
      </c>
      <c r="AV100" s="100">
        <f>'005 - SO 401 AREÁLOVÉ OSV...'!J33</f>
        <v>0</v>
      </c>
      <c r="AW100" s="100">
        <f>'005 - SO 401 AREÁLOVÉ OSV...'!J34</f>
        <v>0</v>
      </c>
      <c r="AX100" s="100">
        <f>'005 - SO 401 AREÁLOVÉ OSV...'!J35</f>
        <v>0</v>
      </c>
      <c r="AY100" s="100">
        <f>'005 - SO 401 AREÁLOVÉ OSV...'!J36</f>
        <v>0</v>
      </c>
      <c r="AZ100" s="100">
        <f>'005 - SO 401 AREÁLOVÉ OSV...'!F33</f>
        <v>0</v>
      </c>
      <c r="BA100" s="100">
        <f>'005 - SO 401 AREÁLOVÉ OSV...'!F34</f>
        <v>0</v>
      </c>
      <c r="BB100" s="100">
        <f>'005 - SO 401 AREÁLOVÉ OSV...'!F35</f>
        <v>0</v>
      </c>
      <c r="BC100" s="100">
        <f>'005 - SO 401 AREÁLOVÉ OSV...'!F36</f>
        <v>0</v>
      </c>
      <c r="BD100" s="102">
        <f>'005 - SO 401 AREÁLOVÉ OSV...'!F37</f>
        <v>0</v>
      </c>
      <c r="BT100" s="103" t="s">
        <v>84</v>
      </c>
      <c r="BV100" s="103" t="s">
        <v>78</v>
      </c>
      <c r="BW100" s="103" t="s">
        <v>101</v>
      </c>
      <c r="BX100" s="103" t="s">
        <v>5</v>
      </c>
      <c r="CL100" s="103" t="s">
        <v>1</v>
      </c>
      <c r="CM100" s="103" t="s">
        <v>86</v>
      </c>
    </row>
    <row r="101" spans="1:91" s="7" customFormat="1" ht="16.5" customHeight="1">
      <c r="A101" s="93" t="s">
        <v>80</v>
      </c>
      <c r="B101" s="94"/>
      <c r="C101" s="95"/>
      <c r="D101" s="288" t="s">
        <v>102</v>
      </c>
      <c r="E101" s="288"/>
      <c r="F101" s="288"/>
      <c r="G101" s="288"/>
      <c r="H101" s="288"/>
      <c r="I101" s="96"/>
      <c r="J101" s="288" t="s">
        <v>103</v>
      </c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  <c r="AG101" s="289">
        <f>'006 - SO 402 ROZVOD EL. N...'!J30</f>
        <v>0</v>
      </c>
      <c r="AH101" s="290"/>
      <c r="AI101" s="290"/>
      <c r="AJ101" s="290"/>
      <c r="AK101" s="290"/>
      <c r="AL101" s="290"/>
      <c r="AM101" s="290"/>
      <c r="AN101" s="289">
        <f t="shared" si="0"/>
        <v>0</v>
      </c>
      <c r="AO101" s="290"/>
      <c r="AP101" s="290"/>
      <c r="AQ101" s="97" t="s">
        <v>83</v>
      </c>
      <c r="AR101" s="98"/>
      <c r="AS101" s="99">
        <v>0</v>
      </c>
      <c r="AT101" s="100">
        <f t="shared" si="1"/>
        <v>0</v>
      </c>
      <c r="AU101" s="101">
        <f>'006 - SO 402 ROZVOD EL. N...'!P122</f>
        <v>0</v>
      </c>
      <c r="AV101" s="100">
        <f>'006 - SO 402 ROZVOD EL. N...'!J33</f>
        <v>0</v>
      </c>
      <c r="AW101" s="100">
        <f>'006 - SO 402 ROZVOD EL. N...'!J34</f>
        <v>0</v>
      </c>
      <c r="AX101" s="100">
        <f>'006 - SO 402 ROZVOD EL. N...'!J35</f>
        <v>0</v>
      </c>
      <c r="AY101" s="100">
        <f>'006 - SO 402 ROZVOD EL. N...'!J36</f>
        <v>0</v>
      </c>
      <c r="AZ101" s="100">
        <f>'006 - SO 402 ROZVOD EL. N...'!F33</f>
        <v>0</v>
      </c>
      <c r="BA101" s="100">
        <f>'006 - SO 402 ROZVOD EL. N...'!F34</f>
        <v>0</v>
      </c>
      <c r="BB101" s="100">
        <f>'006 - SO 402 ROZVOD EL. N...'!F35</f>
        <v>0</v>
      </c>
      <c r="BC101" s="100">
        <f>'006 - SO 402 ROZVOD EL. N...'!F36</f>
        <v>0</v>
      </c>
      <c r="BD101" s="102">
        <f>'006 - SO 402 ROZVOD EL. N...'!F37</f>
        <v>0</v>
      </c>
      <c r="BT101" s="103" t="s">
        <v>84</v>
      </c>
      <c r="BV101" s="103" t="s">
        <v>78</v>
      </c>
      <c r="BW101" s="103" t="s">
        <v>104</v>
      </c>
      <c r="BX101" s="103" t="s">
        <v>5</v>
      </c>
      <c r="CL101" s="103" t="s">
        <v>1</v>
      </c>
      <c r="CM101" s="103" t="s">
        <v>86</v>
      </c>
    </row>
    <row r="102" spans="1:91" s="7" customFormat="1" ht="16.5" customHeight="1">
      <c r="A102" s="93" t="s">
        <v>80</v>
      </c>
      <c r="B102" s="94"/>
      <c r="C102" s="95"/>
      <c r="D102" s="288" t="s">
        <v>105</v>
      </c>
      <c r="E102" s="288"/>
      <c r="F102" s="288"/>
      <c r="G102" s="288"/>
      <c r="H102" s="288"/>
      <c r="I102" s="96"/>
      <c r="J102" s="288" t="s">
        <v>106</v>
      </c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  <c r="AG102" s="289">
        <f>'007 - SO 701 OBJEKT ZÁZEMÍ'!J30</f>
        <v>0</v>
      </c>
      <c r="AH102" s="290"/>
      <c r="AI102" s="290"/>
      <c r="AJ102" s="290"/>
      <c r="AK102" s="290"/>
      <c r="AL102" s="290"/>
      <c r="AM102" s="290"/>
      <c r="AN102" s="289">
        <f t="shared" si="0"/>
        <v>0</v>
      </c>
      <c r="AO102" s="290"/>
      <c r="AP102" s="290"/>
      <c r="AQ102" s="97" t="s">
        <v>83</v>
      </c>
      <c r="AR102" s="98"/>
      <c r="AS102" s="104">
        <v>0</v>
      </c>
      <c r="AT102" s="105">
        <f t="shared" si="1"/>
        <v>0</v>
      </c>
      <c r="AU102" s="106">
        <f>'007 - SO 701 OBJEKT ZÁZEMÍ'!P145</f>
        <v>0</v>
      </c>
      <c r="AV102" s="105">
        <f>'007 - SO 701 OBJEKT ZÁZEMÍ'!J33</f>
        <v>0</v>
      </c>
      <c r="AW102" s="105">
        <f>'007 - SO 701 OBJEKT ZÁZEMÍ'!J34</f>
        <v>0</v>
      </c>
      <c r="AX102" s="105">
        <f>'007 - SO 701 OBJEKT ZÁZEMÍ'!J35</f>
        <v>0</v>
      </c>
      <c r="AY102" s="105">
        <f>'007 - SO 701 OBJEKT ZÁZEMÍ'!J36</f>
        <v>0</v>
      </c>
      <c r="AZ102" s="105">
        <f>'007 - SO 701 OBJEKT ZÁZEMÍ'!F33</f>
        <v>0</v>
      </c>
      <c r="BA102" s="105">
        <f>'007 - SO 701 OBJEKT ZÁZEMÍ'!F34</f>
        <v>0</v>
      </c>
      <c r="BB102" s="105">
        <f>'007 - SO 701 OBJEKT ZÁZEMÍ'!F35</f>
        <v>0</v>
      </c>
      <c r="BC102" s="105">
        <f>'007 - SO 701 OBJEKT ZÁZEMÍ'!F36</f>
        <v>0</v>
      </c>
      <c r="BD102" s="107">
        <f>'007 - SO 701 OBJEKT ZÁZEMÍ'!F37</f>
        <v>0</v>
      </c>
      <c r="BT102" s="103" t="s">
        <v>84</v>
      </c>
      <c r="BV102" s="103" t="s">
        <v>78</v>
      </c>
      <c r="BW102" s="103" t="s">
        <v>107</v>
      </c>
      <c r="BX102" s="103" t="s">
        <v>5</v>
      </c>
      <c r="CL102" s="103" t="s">
        <v>1</v>
      </c>
      <c r="CM102" s="103" t="s">
        <v>86</v>
      </c>
    </row>
    <row r="103" spans="1:91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algorithmName="SHA-512" hashValue="4aLg0ru+yUHUUO/7ytJrcfpqovCmGpXC+ff5Jh7rZxpY/fBjGGBpUJuFshlb7RSfYRCCmrw1HSqLPx9+St4Nsw==" saltValue="wP6Y7aVlrIAqPYwMzxgTfLXEHzWJ5oxYTIBoRMalzAnfAVq0Y6R9/xEPn07/0ZN+w5OdtoxKxT8uKxWDH//vU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0 - vedlejší rozpočtové...'!C2" display="/"/>
    <hyperlink ref="A96" location="'001 - SO 101 HŘIŠTĚ '!C2" display="/"/>
    <hyperlink ref="A97" location="'002 - SO 301 ODVODNĚNÍ'!C2" display="/"/>
    <hyperlink ref="A98" location="'003 - SO 302 PŘÍPOJKA A R...'!C2" display="/"/>
    <hyperlink ref="A99" location="'004 - SO 303 PŘÍPOJKA SPL...'!C2" display="/"/>
    <hyperlink ref="A100" location="'005 - SO 401 AREÁLOVÉ OSV...'!C2" display="/"/>
    <hyperlink ref="A101" location="'006 - SO 402 ROZVOD EL. N...'!C2" display="/"/>
    <hyperlink ref="A102" location="'007 - SO 701 OBJEKT ZÁZEMÍ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8"/>
      <c r="C3" s="109"/>
      <c r="D3" s="109"/>
      <c r="E3" s="109"/>
      <c r="F3" s="109"/>
      <c r="G3" s="109"/>
      <c r="H3" s="20"/>
    </row>
    <row r="4" spans="1:8" s="1" customFormat="1" ht="24.95" customHeight="1">
      <c r="B4" s="20"/>
      <c r="C4" s="110" t="s">
        <v>2579</v>
      </c>
      <c r="H4" s="20"/>
    </row>
    <row r="5" spans="1:8" s="1" customFormat="1" ht="12" customHeight="1">
      <c r="B5" s="20"/>
      <c r="C5" s="258" t="s">
        <v>13</v>
      </c>
      <c r="D5" s="319" t="s">
        <v>14</v>
      </c>
      <c r="E5" s="312"/>
      <c r="F5" s="312"/>
      <c r="H5" s="20"/>
    </row>
    <row r="6" spans="1:8" s="1" customFormat="1" ht="36.950000000000003" customHeight="1">
      <c r="B6" s="20"/>
      <c r="C6" s="259" t="s">
        <v>16</v>
      </c>
      <c r="D6" s="323" t="s">
        <v>17</v>
      </c>
      <c r="E6" s="312"/>
      <c r="F6" s="312"/>
      <c r="H6" s="20"/>
    </row>
    <row r="7" spans="1:8" s="1" customFormat="1" ht="16.5" customHeight="1">
      <c r="B7" s="20"/>
      <c r="C7" s="112" t="s">
        <v>22</v>
      </c>
      <c r="D7" s="114" t="str">
        <f>'Rekapitulace stavby'!AN8</f>
        <v>8. 1. 2022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59"/>
      <c r="B9" s="260"/>
      <c r="C9" s="261" t="s">
        <v>57</v>
      </c>
      <c r="D9" s="262" t="s">
        <v>58</v>
      </c>
      <c r="E9" s="262" t="s">
        <v>120</v>
      </c>
      <c r="F9" s="263" t="s">
        <v>2580</v>
      </c>
      <c r="G9" s="159"/>
      <c r="H9" s="260"/>
    </row>
    <row r="10" spans="1:8" s="2" customFormat="1" ht="26.45" customHeight="1">
      <c r="A10" s="34"/>
      <c r="B10" s="39"/>
      <c r="C10" s="264" t="s">
        <v>2581</v>
      </c>
      <c r="D10" s="264" t="s">
        <v>88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5" t="s">
        <v>230</v>
      </c>
      <c r="D11" s="266" t="s">
        <v>230</v>
      </c>
      <c r="E11" s="267" t="s">
        <v>231</v>
      </c>
      <c r="F11" s="268">
        <v>302.7</v>
      </c>
      <c r="G11" s="34"/>
      <c r="H11" s="39"/>
    </row>
    <row r="12" spans="1:8" s="2" customFormat="1" ht="16.899999999999999" customHeight="1">
      <c r="A12" s="34"/>
      <c r="B12" s="39"/>
      <c r="C12" s="269" t="s">
        <v>1</v>
      </c>
      <c r="D12" s="269" t="s">
        <v>269</v>
      </c>
      <c r="E12" s="17" t="s">
        <v>1</v>
      </c>
      <c r="F12" s="270">
        <v>0</v>
      </c>
      <c r="G12" s="34"/>
      <c r="H12" s="39"/>
    </row>
    <row r="13" spans="1:8" s="2" customFormat="1" ht="16.899999999999999" customHeight="1">
      <c r="A13" s="34"/>
      <c r="B13" s="39"/>
      <c r="C13" s="269" t="s">
        <v>230</v>
      </c>
      <c r="D13" s="269" t="s">
        <v>697</v>
      </c>
      <c r="E13" s="17" t="s">
        <v>1</v>
      </c>
      <c r="F13" s="270">
        <v>302.7</v>
      </c>
      <c r="G13" s="34"/>
      <c r="H13" s="39"/>
    </row>
    <row r="14" spans="1:8" s="2" customFormat="1" ht="16.899999999999999" customHeight="1">
      <c r="A14" s="34"/>
      <c r="B14" s="39"/>
      <c r="C14" s="271" t="s">
        <v>2582</v>
      </c>
      <c r="D14" s="34"/>
      <c r="E14" s="34"/>
      <c r="F14" s="34"/>
      <c r="G14" s="34"/>
      <c r="H14" s="39"/>
    </row>
    <row r="15" spans="1:8" s="2" customFormat="1" ht="22.5">
      <c r="A15" s="34"/>
      <c r="B15" s="39"/>
      <c r="C15" s="269" t="s">
        <v>694</v>
      </c>
      <c r="D15" s="269" t="s">
        <v>695</v>
      </c>
      <c r="E15" s="17" t="s">
        <v>231</v>
      </c>
      <c r="F15" s="270">
        <v>302.7</v>
      </c>
      <c r="G15" s="34"/>
      <c r="H15" s="39"/>
    </row>
    <row r="16" spans="1:8" s="2" customFormat="1" ht="16.899999999999999" customHeight="1">
      <c r="A16" s="34"/>
      <c r="B16" s="39"/>
      <c r="C16" s="269" t="s">
        <v>627</v>
      </c>
      <c r="D16" s="269" t="s">
        <v>628</v>
      </c>
      <c r="E16" s="17" t="s">
        <v>210</v>
      </c>
      <c r="F16" s="270">
        <v>1527.51</v>
      </c>
      <c r="G16" s="34"/>
      <c r="H16" s="39"/>
    </row>
    <row r="17" spans="1:8" s="2" customFormat="1" ht="16.899999999999999" customHeight="1">
      <c r="A17" s="34"/>
      <c r="B17" s="39"/>
      <c r="C17" s="269" t="s">
        <v>699</v>
      </c>
      <c r="D17" s="269" t="s">
        <v>700</v>
      </c>
      <c r="E17" s="17" t="s">
        <v>231</v>
      </c>
      <c r="F17" s="270">
        <v>317.83499999999998</v>
      </c>
      <c r="G17" s="34"/>
      <c r="H17" s="39"/>
    </row>
    <row r="18" spans="1:8" s="2" customFormat="1" ht="16.899999999999999" customHeight="1">
      <c r="A18" s="34"/>
      <c r="B18" s="39"/>
      <c r="C18" s="265" t="s">
        <v>209</v>
      </c>
      <c r="D18" s="266" t="s">
        <v>209</v>
      </c>
      <c r="E18" s="267" t="s">
        <v>210</v>
      </c>
      <c r="F18" s="268">
        <v>800</v>
      </c>
      <c r="G18" s="34"/>
      <c r="H18" s="39"/>
    </row>
    <row r="19" spans="1:8" s="2" customFormat="1" ht="16.899999999999999" customHeight="1">
      <c r="A19" s="34"/>
      <c r="B19" s="39"/>
      <c r="C19" s="269" t="s">
        <v>1</v>
      </c>
      <c r="D19" s="269" t="s">
        <v>2583</v>
      </c>
      <c r="E19" s="17" t="s">
        <v>1</v>
      </c>
      <c r="F19" s="270">
        <v>0</v>
      </c>
      <c r="G19" s="34"/>
      <c r="H19" s="39"/>
    </row>
    <row r="20" spans="1:8" s="2" customFormat="1" ht="16.899999999999999" customHeight="1">
      <c r="A20" s="34"/>
      <c r="B20" s="39"/>
      <c r="C20" s="269" t="s">
        <v>209</v>
      </c>
      <c r="D20" s="269" t="s">
        <v>211</v>
      </c>
      <c r="E20" s="17" t="s">
        <v>1</v>
      </c>
      <c r="F20" s="270">
        <v>800</v>
      </c>
      <c r="G20" s="34"/>
      <c r="H20" s="39"/>
    </row>
    <row r="21" spans="1:8" s="2" customFormat="1" ht="16.899999999999999" customHeight="1">
      <c r="A21" s="34"/>
      <c r="B21" s="39"/>
      <c r="C21" s="271" t="s">
        <v>2582</v>
      </c>
      <c r="D21" s="34"/>
      <c r="E21" s="34"/>
      <c r="F21" s="34"/>
      <c r="G21" s="34"/>
      <c r="H21" s="39"/>
    </row>
    <row r="22" spans="1:8" s="2" customFormat="1" ht="22.5">
      <c r="A22" s="34"/>
      <c r="B22" s="39"/>
      <c r="C22" s="269" t="s">
        <v>291</v>
      </c>
      <c r="D22" s="269" t="s">
        <v>292</v>
      </c>
      <c r="E22" s="17" t="s">
        <v>217</v>
      </c>
      <c r="F22" s="270">
        <v>858.274</v>
      </c>
      <c r="G22" s="34"/>
      <c r="H22" s="39"/>
    </row>
    <row r="23" spans="1:8" s="2" customFormat="1" ht="16.899999999999999" customHeight="1">
      <c r="A23" s="34"/>
      <c r="B23" s="39"/>
      <c r="C23" s="269" t="s">
        <v>365</v>
      </c>
      <c r="D23" s="269" t="s">
        <v>366</v>
      </c>
      <c r="E23" s="17" t="s">
        <v>210</v>
      </c>
      <c r="F23" s="270">
        <v>1436.7</v>
      </c>
      <c r="G23" s="34"/>
      <c r="H23" s="39"/>
    </row>
    <row r="24" spans="1:8" s="2" customFormat="1" ht="16.899999999999999" customHeight="1">
      <c r="A24" s="34"/>
      <c r="B24" s="39"/>
      <c r="C24" s="269" t="s">
        <v>447</v>
      </c>
      <c r="D24" s="269" t="s">
        <v>448</v>
      </c>
      <c r="E24" s="17" t="s">
        <v>210</v>
      </c>
      <c r="F24" s="270">
        <v>3381.2</v>
      </c>
      <c r="G24" s="34"/>
      <c r="H24" s="39"/>
    </row>
    <row r="25" spans="1:8" s="2" customFormat="1" ht="16.899999999999999" customHeight="1">
      <c r="A25" s="34"/>
      <c r="B25" s="39"/>
      <c r="C25" s="269" t="s">
        <v>610</v>
      </c>
      <c r="D25" s="269" t="s">
        <v>611</v>
      </c>
      <c r="E25" s="17" t="s">
        <v>210</v>
      </c>
      <c r="F25" s="270">
        <v>800</v>
      </c>
      <c r="G25" s="34"/>
      <c r="H25" s="39"/>
    </row>
    <row r="26" spans="1:8" s="2" customFormat="1" ht="16.899999999999999" customHeight="1">
      <c r="A26" s="34"/>
      <c r="B26" s="39"/>
      <c r="C26" s="269" t="s">
        <v>623</v>
      </c>
      <c r="D26" s="269" t="s">
        <v>624</v>
      </c>
      <c r="E26" s="17" t="s">
        <v>210</v>
      </c>
      <c r="F26" s="270">
        <v>800</v>
      </c>
      <c r="G26" s="34"/>
      <c r="H26" s="39"/>
    </row>
    <row r="27" spans="1:8" s="2" customFormat="1" ht="16.899999999999999" customHeight="1">
      <c r="A27" s="34"/>
      <c r="B27" s="39"/>
      <c r="C27" s="269" t="s">
        <v>627</v>
      </c>
      <c r="D27" s="269" t="s">
        <v>628</v>
      </c>
      <c r="E27" s="17" t="s">
        <v>210</v>
      </c>
      <c r="F27" s="270">
        <v>1527.51</v>
      </c>
      <c r="G27" s="34"/>
      <c r="H27" s="39"/>
    </row>
    <row r="28" spans="1:8" s="2" customFormat="1" ht="22.5">
      <c r="A28" s="34"/>
      <c r="B28" s="39"/>
      <c r="C28" s="269" t="s">
        <v>645</v>
      </c>
      <c r="D28" s="269" t="s">
        <v>646</v>
      </c>
      <c r="E28" s="17" t="s">
        <v>210</v>
      </c>
      <c r="F28" s="270">
        <v>800</v>
      </c>
      <c r="G28" s="34"/>
      <c r="H28" s="39"/>
    </row>
    <row r="29" spans="1:8" s="2" customFormat="1" ht="16.899999999999999" customHeight="1">
      <c r="A29" s="34"/>
      <c r="B29" s="39"/>
      <c r="C29" s="269" t="s">
        <v>704</v>
      </c>
      <c r="D29" s="269" t="s">
        <v>705</v>
      </c>
      <c r="E29" s="17" t="s">
        <v>210</v>
      </c>
      <c r="F29" s="270">
        <v>1030.7</v>
      </c>
      <c r="G29" s="34"/>
      <c r="H29" s="39"/>
    </row>
    <row r="30" spans="1:8" s="2" customFormat="1" ht="16.899999999999999" customHeight="1">
      <c r="A30" s="34"/>
      <c r="B30" s="39"/>
      <c r="C30" s="265" t="s">
        <v>212</v>
      </c>
      <c r="D30" s="266" t="s">
        <v>212</v>
      </c>
      <c r="E30" s="267" t="s">
        <v>210</v>
      </c>
      <c r="F30" s="268">
        <v>3381.2</v>
      </c>
      <c r="G30" s="34"/>
      <c r="H30" s="39"/>
    </row>
    <row r="31" spans="1:8" s="2" customFormat="1" ht="16.899999999999999" customHeight="1">
      <c r="A31" s="34"/>
      <c r="B31" s="39"/>
      <c r="C31" s="269" t="s">
        <v>212</v>
      </c>
      <c r="D31" s="269" t="s">
        <v>450</v>
      </c>
      <c r="E31" s="17" t="s">
        <v>1</v>
      </c>
      <c r="F31" s="270">
        <v>3381.2</v>
      </c>
      <c r="G31" s="34"/>
      <c r="H31" s="39"/>
    </row>
    <row r="32" spans="1:8" s="2" customFormat="1" ht="16.899999999999999" customHeight="1">
      <c r="A32" s="34"/>
      <c r="B32" s="39"/>
      <c r="C32" s="271" t="s">
        <v>2582</v>
      </c>
      <c r="D32" s="34"/>
      <c r="E32" s="34"/>
      <c r="F32" s="34"/>
      <c r="G32" s="34"/>
      <c r="H32" s="39"/>
    </row>
    <row r="33" spans="1:8" s="2" customFormat="1" ht="16.899999999999999" customHeight="1">
      <c r="A33" s="34"/>
      <c r="B33" s="39"/>
      <c r="C33" s="269" t="s">
        <v>447</v>
      </c>
      <c r="D33" s="269" t="s">
        <v>448</v>
      </c>
      <c r="E33" s="17" t="s">
        <v>210</v>
      </c>
      <c r="F33" s="270">
        <v>3381.2</v>
      </c>
      <c r="G33" s="34"/>
      <c r="H33" s="39"/>
    </row>
    <row r="34" spans="1:8" s="2" customFormat="1" ht="16.899999999999999" customHeight="1">
      <c r="A34" s="34"/>
      <c r="B34" s="39"/>
      <c r="C34" s="269" t="s">
        <v>452</v>
      </c>
      <c r="D34" s="269" t="s">
        <v>453</v>
      </c>
      <c r="E34" s="17" t="s">
        <v>210</v>
      </c>
      <c r="F34" s="270">
        <v>4806.0379999999996</v>
      </c>
      <c r="G34" s="34"/>
      <c r="H34" s="39"/>
    </row>
    <row r="35" spans="1:8" s="2" customFormat="1" ht="16.899999999999999" customHeight="1">
      <c r="A35" s="34"/>
      <c r="B35" s="39"/>
      <c r="C35" s="265" t="s">
        <v>228</v>
      </c>
      <c r="D35" s="266" t="s">
        <v>228</v>
      </c>
      <c r="E35" s="267" t="s">
        <v>210</v>
      </c>
      <c r="F35" s="268">
        <v>32</v>
      </c>
      <c r="G35" s="34"/>
      <c r="H35" s="39"/>
    </row>
    <row r="36" spans="1:8" s="2" customFormat="1" ht="16.899999999999999" customHeight="1">
      <c r="A36" s="34"/>
      <c r="B36" s="39"/>
      <c r="C36" s="269" t="s">
        <v>1</v>
      </c>
      <c r="D36" s="269" t="s">
        <v>274</v>
      </c>
      <c r="E36" s="17" t="s">
        <v>1</v>
      </c>
      <c r="F36" s="270">
        <v>0</v>
      </c>
      <c r="G36" s="34"/>
      <c r="H36" s="39"/>
    </row>
    <row r="37" spans="1:8" s="2" customFormat="1" ht="16.899999999999999" customHeight="1">
      <c r="A37" s="34"/>
      <c r="B37" s="39"/>
      <c r="C37" s="269" t="s">
        <v>228</v>
      </c>
      <c r="D37" s="269" t="s">
        <v>229</v>
      </c>
      <c r="E37" s="17" t="s">
        <v>1</v>
      </c>
      <c r="F37" s="270">
        <v>32</v>
      </c>
      <c r="G37" s="34"/>
      <c r="H37" s="39"/>
    </row>
    <row r="38" spans="1:8" s="2" customFormat="1" ht="16.899999999999999" customHeight="1">
      <c r="A38" s="34"/>
      <c r="B38" s="39"/>
      <c r="C38" s="271" t="s">
        <v>2582</v>
      </c>
      <c r="D38" s="34"/>
      <c r="E38" s="34"/>
      <c r="F38" s="34"/>
      <c r="G38" s="34"/>
      <c r="H38" s="39"/>
    </row>
    <row r="39" spans="1:8" s="2" customFormat="1" ht="16.899999999999999" customHeight="1">
      <c r="A39" s="34"/>
      <c r="B39" s="39"/>
      <c r="C39" s="269" t="s">
        <v>271</v>
      </c>
      <c r="D39" s="269" t="s">
        <v>272</v>
      </c>
      <c r="E39" s="17" t="s">
        <v>210</v>
      </c>
      <c r="F39" s="270">
        <v>42</v>
      </c>
      <c r="G39" s="34"/>
      <c r="H39" s="39"/>
    </row>
    <row r="40" spans="1:8" s="2" customFormat="1" ht="16.899999999999999" customHeight="1">
      <c r="A40" s="34"/>
      <c r="B40" s="39"/>
      <c r="C40" s="269" t="s">
        <v>276</v>
      </c>
      <c r="D40" s="269" t="s">
        <v>277</v>
      </c>
      <c r="E40" s="17" t="s">
        <v>210</v>
      </c>
      <c r="F40" s="270">
        <v>32</v>
      </c>
      <c r="G40" s="34"/>
      <c r="H40" s="39"/>
    </row>
    <row r="41" spans="1:8" s="2" customFormat="1" ht="16.899999999999999" customHeight="1">
      <c r="A41" s="34"/>
      <c r="B41" s="39"/>
      <c r="C41" s="265" t="s">
        <v>226</v>
      </c>
      <c r="D41" s="266" t="s">
        <v>226</v>
      </c>
      <c r="E41" s="267" t="s">
        <v>210</v>
      </c>
      <c r="F41" s="268">
        <v>406</v>
      </c>
      <c r="G41" s="34"/>
      <c r="H41" s="39"/>
    </row>
    <row r="42" spans="1:8" s="2" customFormat="1" ht="16.899999999999999" customHeight="1">
      <c r="A42" s="34"/>
      <c r="B42" s="39"/>
      <c r="C42" s="269" t="s">
        <v>226</v>
      </c>
      <c r="D42" s="269" t="s">
        <v>227</v>
      </c>
      <c r="E42" s="17" t="s">
        <v>1</v>
      </c>
      <c r="F42" s="270">
        <v>406</v>
      </c>
      <c r="G42" s="34"/>
      <c r="H42" s="39"/>
    </row>
    <row r="43" spans="1:8" s="2" customFormat="1" ht="16.899999999999999" customHeight="1">
      <c r="A43" s="34"/>
      <c r="B43" s="39"/>
      <c r="C43" s="271" t="s">
        <v>2582</v>
      </c>
      <c r="D43" s="34"/>
      <c r="E43" s="34"/>
      <c r="F43" s="34"/>
      <c r="G43" s="34"/>
      <c r="H43" s="39"/>
    </row>
    <row r="44" spans="1:8" s="2" customFormat="1" ht="16.899999999999999" customHeight="1">
      <c r="A44" s="34"/>
      <c r="B44" s="39"/>
      <c r="C44" s="269" t="s">
        <v>619</v>
      </c>
      <c r="D44" s="269" t="s">
        <v>620</v>
      </c>
      <c r="E44" s="17" t="s">
        <v>210</v>
      </c>
      <c r="F44" s="270">
        <v>430.4</v>
      </c>
      <c r="G44" s="34"/>
      <c r="H44" s="39"/>
    </row>
    <row r="45" spans="1:8" s="2" customFormat="1" ht="22.5">
      <c r="A45" s="34"/>
      <c r="B45" s="39"/>
      <c r="C45" s="269" t="s">
        <v>291</v>
      </c>
      <c r="D45" s="269" t="s">
        <v>292</v>
      </c>
      <c r="E45" s="17" t="s">
        <v>217</v>
      </c>
      <c r="F45" s="270">
        <v>858.274</v>
      </c>
      <c r="G45" s="34"/>
      <c r="H45" s="39"/>
    </row>
    <row r="46" spans="1:8" s="2" customFormat="1" ht="16.899999999999999" customHeight="1">
      <c r="A46" s="34"/>
      <c r="B46" s="39"/>
      <c r="C46" s="269" t="s">
        <v>365</v>
      </c>
      <c r="D46" s="269" t="s">
        <v>366</v>
      </c>
      <c r="E46" s="17" t="s">
        <v>210</v>
      </c>
      <c r="F46" s="270">
        <v>1436.7</v>
      </c>
      <c r="G46" s="34"/>
      <c r="H46" s="39"/>
    </row>
    <row r="47" spans="1:8" s="2" customFormat="1" ht="16.899999999999999" customHeight="1">
      <c r="A47" s="34"/>
      <c r="B47" s="39"/>
      <c r="C47" s="269" t="s">
        <v>447</v>
      </c>
      <c r="D47" s="269" t="s">
        <v>448</v>
      </c>
      <c r="E47" s="17" t="s">
        <v>210</v>
      </c>
      <c r="F47" s="270">
        <v>3381.2</v>
      </c>
      <c r="G47" s="34"/>
      <c r="H47" s="39"/>
    </row>
    <row r="48" spans="1:8" s="2" customFormat="1" ht="16.899999999999999" customHeight="1">
      <c r="A48" s="34"/>
      <c r="B48" s="39"/>
      <c r="C48" s="269" t="s">
        <v>627</v>
      </c>
      <c r="D48" s="269" t="s">
        <v>628</v>
      </c>
      <c r="E48" s="17" t="s">
        <v>210</v>
      </c>
      <c r="F48" s="270">
        <v>1527.51</v>
      </c>
      <c r="G48" s="34"/>
      <c r="H48" s="39"/>
    </row>
    <row r="49" spans="1:8" s="2" customFormat="1" ht="16.899999999999999" customHeight="1">
      <c r="A49" s="34"/>
      <c r="B49" s="39"/>
      <c r="C49" s="265" t="s">
        <v>214</v>
      </c>
      <c r="D49" s="266" t="s">
        <v>214</v>
      </c>
      <c r="E49" s="267" t="s">
        <v>210</v>
      </c>
      <c r="F49" s="268">
        <v>858.274</v>
      </c>
      <c r="G49" s="34"/>
      <c r="H49" s="39"/>
    </row>
    <row r="50" spans="1:8" s="2" customFormat="1" ht="16.899999999999999" customHeight="1">
      <c r="A50" s="34"/>
      <c r="B50" s="39"/>
      <c r="C50" s="269" t="s">
        <v>214</v>
      </c>
      <c r="D50" s="269" t="s">
        <v>294</v>
      </c>
      <c r="E50" s="17" t="s">
        <v>1</v>
      </c>
      <c r="F50" s="270">
        <v>858.274</v>
      </c>
      <c r="G50" s="34"/>
      <c r="H50" s="39"/>
    </row>
    <row r="51" spans="1:8" s="2" customFormat="1" ht="16.899999999999999" customHeight="1">
      <c r="A51" s="34"/>
      <c r="B51" s="39"/>
      <c r="C51" s="271" t="s">
        <v>2582</v>
      </c>
      <c r="D51" s="34"/>
      <c r="E51" s="34"/>
      <c r="F51" s="34"/>
      <c r="G51" s="34"/>
      <c r="H51" s="39"/>
    </row>
    <row r="52" spans="1:8" s="2" customFormat="1" ht="22.5">
      <c r="A52" s="34"/>
      <c r="B52" s="39"/>
      <c r="C52" s="269" t="s">
        <v>291</v>
      </c>
      <c r="D52" s="269" t="s">
        <v>292</v>
      </c>
      <c r="E52" s="17" t="s">
        <v>217</v>
      </c>
      <c r="F52" s="270">
        <v>858.274</v>
      </c>
      <c r="G52" s="34"/>
      <c r="H52" s="39"/>
    </row>
    <row r="53" spans="1:8" s="2" customFormat="1" ht="22.5">
      <c r="A53" s="34"/>
      <c r="B53" s="39"/>
      <c r="C53" s="269" t="s">
        <v>323</v>
      </c>
      <c r="D53" s="269" t="s">
        <v>324</v>
      </c>
      <c r="E53" s="17" t="s">
        <v>217</v>
      </c>
      <c r="F53" s="270">
        <v>904.11400000000003</v>
      </c>
      <c r="G53" s="34"/>
      <c r="H53" s="39"/>
    </row>
    <row r="54" spans="1:8" s="2" customFormat="1" ht="16.899999999999999" customHeight="1">
      <c r="A54" s="34"/>
      <c r="B54" s="39"/>
      <c r="C54" s="265" t="s">
        <v>216</v>
      </c>
      <c r="D54" s="266" t="s">
        <v>216</v>
      </c>
      <c r="E54" s="267" t="s">
        <v>217</v>
      </c>
      <c r="F54" s="268">
        <v>904.11400000000003</v>
      </c>
      <c r="G54" s="34"/>
      <c r="H54" s="39"/>
    </row>
    <row r="55" spans="1:8" s="2" customFormat="1" ht="16.899999999999999" customHeight="1">
      <c r="A55" s="34"/>
      <c r="B55" s="39"/>
      <c r="C55" s="269" t="s">
        <v>216</v>
      </c>
      <c r="D55" s="269" t="s">
        <v>326</v>
      </c>
      <c r="E55" s="17" t="s">
        <v>1</v>
      </c>
      <c r="F55" s="270">
        <v>904.11400000000003</v>
      </c>
      <c r="G55" s="34"/>
      <c r="H55" s="39"/>
    </row>
    <row r="56" spans="1:8" s="2" customFormat="1" ht="16.899999999999999" customHeight="1">
      <c r="A56" s="34"/>
      <c r="B56" s="39"/>
      <c r="C56" s="271" t="s">
        <v>2582</v>
      </c>
      <c r="D56" s="34"/>
      <c r="E56" s="34"/>
      <c r="F56" s="34"/>
      <c r="G56" s="34"/>
      <c r="H56" s="39"/>
    </row>
    <row r="57" spans="1:8" s="2" customFormat="1" ht="22.5">
      <c r="A57" s="34"/>
      <c r="B57" s="39"/>
      <c r="C57" s="269" t="s">
        <v>323</v>
      </c>
      <c r="D57" s="269" t="s">
        <v>324</v>
      </c>
      <c r="E57" s="17" t="s">
        <v>217</v>
      </c>
      <c r="F57" s="270">
        <v>904.11400000000003</v>
      </c>
      <c r="G57" s="34"/>
      <c r="H57" s="39"/>
    </row>
    <row r="58" spans="1:8" s="2" customFormat="1" ht="16.899999999999999" customHeight="1">
      <c r="A58" s="34"/>
      <c r="B58" s="39"/>
      <c r="C58" s="269" t="s">
        <v>328</v>
      </c>
      <c r="D58" s="269" t="s">
        <v>329</v>
      </c>
      <c r="E58" s="17" t="s">
        <v>217</v>
      </c>
      <c r="F58" s="270">
        <v>904.11400000000003</v>
      </c>
      <c r="G58" s="34"/>
      <c r="H58" s="39"/>
    </row>
    <row r="59" spans="1:8" s="2" customFormat="1" ht="16.899999999999999" customHeight="1">
      <c r="A59" s="34"/>
      <c r="B59" s="39"/>
      <c r="C59" s="269" t="s">
        <v>331</v>
      </c>
      <c r="D59" s="269" t="s">
        <v>332</v>
      </c>
      <c r="E59" s="17" t="s">
        <v>217</v>
      </c>
      <c r="F59" s="270">
        <v>904.11400000000003</v>
      </c>
      <c r="G59" s="34"/>
      <c r="H59" s="39"/>
    </row>
    <row r="60" spans="1:8" s="2" customFormat="1" ht="22.5">
      <c r="A60" s="34"/>
      <c r="B60" s="39"/>
      <c r="C60" s="269" t="s">
        <v>335</v>
      </c>
      <c r="D60" s="269" t="s">
        <v>336</v>
      </c>
      <c r="E60" s="17" t="s">
        <v>337</v>
      </c>
      <c r="F60" s="270">
        <v>1536.9939999999999</v>
      </c>
      <c r="G60" s="34"/>
      <c r="H60" s="39"/>
    </row>
    <row r="61" spans="1:8" s="2" customFormat="1" ht="16.899999999999999" customHeight="1">
      <c r="A61" s="34"/>
      <c r="B61" s="39"/>
      <c r="C61" s="265" t="s">
        <v>237</v>
      </c>
      <c r="D61" s="266" t="s">
        <v>237</v>
      </c>
      <c r="E61" s="267" t="s">
        <v>217</v>
      </c>
      <c r="F61" s="268">
        <v>287.33999999999997</v>
      </c>
      <c r="G61" s="34"/>
      <c r="H61" s="39"/>
    </row>
    <row r="62" spans="1:8" s="2" customFormat="1" ht="16.899999999999999" customHeight="1">
      <c r="A62" s="34"/>
      <c r="B62" s="39"/>
      <c r="C62" s="269" t="s">
        <v>237</v>
      </c>
      <c r="D62" s="269" t="s">
        <v>290</v>
      </c>
      <c r="E62" s="17" t="s">
        <v>1</v>
      </c>
      <c r="F62" s="270">
        <v>287.33999999999997</v>
      </c>
      <c r="G62" s="34"/>
      <c r="H62" s="39"/>
    </row>
    <row r="63" spans="1:8" s="2" customFormat="1" ht="16.899999999999999" customHeight="1">
      <c r="A63" s="34"/>
      <c r="B63" s="39"/>
      <c r="C63" s="271" t="s">
        <v>2582</v>
      </c>
      <c r="D63" s="34"/>
      <c r="E63" s="34"/>
      <c r="F63" s="34"/>
      <c r="G63" s="34"/>
      <c r="H63" s="39"/>
    </row>
    <row r="64" spans="1:8" s="2" customFormat="1" ht="16.899999999999999" customHeight="1">
      <c r="A64" s="34"/>
      <c r="B64" s="39"/>
      <c r="C64" s="269" t="s">
        <v>287</v>
      </c>
      <c r="D64" s="269" t="s">
        <v>288</v>
      </c>
      <c r="E64" s="17" t="s">
        <v>217</v>
      </c>
      <c r="F64" s="270">
        <v>287.33999999999997</v>
      </c>
      <c r="G64" s="34"/>
      <c r="H64" s="39"/>
    </row>
    <row r="65" spans="1:8" s="2" customFormat="1" ht="22.5">
      <c r="A65" s="34"/>
      <c r="B65" s="39"/>
      <c r="C65" s="269" t="s">
        <v>319</v>
      </c>
      <c r="D65" s="269" t="s">
        <v>320</v>
      </c>
      <c r="E65" s="17" t="s">
        <v>217</v>
      </c>
      <c r="F65" s="270">
        <v>574.67999999999995</v>
      </c>
      <c r="G65" s="34"/>
      <c r="H65" s="39"/>
    </row>
    <row r="66" spans="1:8" s="2" customFormat="1" ht="16.899999999999999" customHeight="1">
      <c r="A66" s="34"/>
      <c r="B66" s="39"/>
      <c r="C66" s="265" t="s">
        <v>235</v>
      </c>
      <c r="D66" s="266" t="s">
        <v>235</v>
      </c>
      <c r="E66" s="267" t="s">
        <v>210</v>
      </c>
      <c r="F66" s="268">
        <v>1436.7</v>
      </c>
      <c r="G66" s="34"/>
      <c r="H66" s="39"/>
    </row>
    <row r="67" spans="1:8" s="2" customFormat="1" ht="16.899999999999999" customHeight="1">
      <c r="A67" s="34"/>
      <c r="B67" s="39"/>
      <c r="C67" s="269" t="s">
        <v>235</v>
      </c>
      <c r="D67" s="269" t="s">
        <v>368</v>
      </c>
      <c r="E67" s="17" t="s">
        <v>1</v>
      </c>
      <c r="F67" s="270">
        <v>1436.7</v>
      </c>
      <c r="G67" s="34"/>
      <c r="H67" s="39"/>
    </row>
    <row r="68" spans="1:8" s="2" customFormat="1" ht="16.899999999999999" customHeight="1">
      <c r="A68" s="34"/>
      <c r="B68" s="39"/>
      <c r="C68" s="271" t="s">
        <v>2582</v>
      </c>
      <c r="D68" s="34"/>
      <c r="E68" s="34"/>
      <c r="F68" s="34"/>
      <c r="G68" s="34"/>
      <c r="H68" s="39"/>
    </row>
    <row r="69" spans="1:8" s="2" customFormat="1" ht="16.899999999999999" customHeight="1">
      <c r="A69" s="34"/>
      <c r="B69" s="39"/>
      <c r="C69" s="269" t="s">
        <v>365</v>
      </c>
      <c r="D69" s="269" t="s">
        <v>366</v>
      </c>
      <c r="E69" s="17" t="s">
        <v>210</v>
      </c>
      <c r="F69" s="270">
        <v>1436.7</v>
      </c>
      <c r="G69" s="34"/>
      <c r="H69" s="39"/>
    </row>
    <row r="70" spans="1:8" s="2" customFormat="1" ht="16.899999999999999" customHeight="1">
      <c r="A70" s="34"/>
      <c r="B70" s="39"/>
      <c r="C70" s="269" t="s">
        <v>252</v>
      </c>
      <c r="D70" s="269" t="s">
        <v>253</v>
      </c>
      <c r="E70" s="17" t="s">
        <v>210</v>
      </c>
      <c r="F70" s="270">
        <v>2136.6999999999998</v>
      </c>
      <c r="G70" s="34"/>
      <c r="H70" s="39"/>
    </row>
    <row r="71" spans="1:8" s="2" customFormat="1" ht="16.899999999999999" customHeight="1">
      <c r="A71" s="34"/>
      <c r="B71" s="39"/>
      <c r="C71" s="269" t="s">
        <v>287</v>
      </c>
      <c r="D71" s="269" t="s">
        <v>288</v>
      </c>
      <c r="E71" s="17" t="s">
        <v>217</v>
      </c>
      <c r="F71" s="270">
        <v>287.33999999999997</v>
      </c>
      <c r="G71" s="34"/>
      <c r="H71" s="39"/>
    </row>
    <row r="72" spans="1:8" s="2" customFormat="1" ht="16.899999999999999" customHeight="1">
      <c r="A72" s="34"/>
      <c r="B72" s="39"/>
      <c r="C72" s="265" t="s">
        <v>219</v>
      </c>
      <c r="D72" s="266" t="s">
        <v>219</v>
      </c>
      <c r="E72" s="267" t="s">
        <v>210</v>
      </c>
      <c r="F72" s="268">
        <v>151.30000000000001</v>
      </c>
      <c r="G72" s="34"/>
      <c r="H72" s="39"/>
    </row>
    <row r="73" spans="1:8" s="2" customFormat="1" ht="16.899999999999999" customHeight="1">
      <c r="A73" s="34"/>
      <c r="B73" s="39"/>
      <c r="C73" s="269" t="s">
        <v>219</v>
      </c>
      <c r="D73" s="269" t="s">
        <v>220</v>
      </c>
      <c r="E73" s="17" t="s">
        <v>1</v>
      </c>
      <c r="F73" s="270">
        <v>151.30000000000001</v>
      </c>
      <c r="G73" s="34"/>
      <c r="H73" s="39"/>
    </row>
    <row r="74" spans="1:8" s="2" customFormat="1" ht="16.899999999999999" customHeight="1">
      <c r="A74" s="34"/>
      <c r="B74" s="39"/>
      <c r="C74" s="271" t="s">
        <v>2582</v>
      </c>
      <c r="D74" s="34"/>
      <c r="E74" s="34"/>
      <c r="F74" s="34"/>
      <c r="G74" s="34"/>
      <c r="H74" s="39"/>
    </row>
    <row r="75" spans="1:8" s="2" customFormat="1" ht="22.5">
      <c r="A75" s="34"/>
      <c r="B75" s="39"/>
      <c r="C75" s="269" t="s">
        <v>641</v>
      </c>
      <c r="D75" s="269" t="s">
        <v>642</v>
      </c>
      <c r="E75" s="17" t="s">
        <v>210</v>
      </c>
      <c r="F75" s="270">
        <v>175.7</v>
      </c>
      <c r="G75" s="34"/>
      <c r="H75" s="39"/>
    </row>
    <row r="76" spans="1:8" s="2" customFormat="1" ht="22.5">
      <c r="A76" s="34"/>
      <c r="B76" s="39"/>
      <c r="C76" s="269" t="s">
        <v>291</v>
      </c>
      <c r="D76" s="269" t="s">
        <v>292</v>
      </c>
      <c r="E76" s="17" t="s">
        <v>217</v>
      </c>
      <c r="F76" s="270">
        <v>858.274</v>
      </c>
      <c r="G76" s="34"/>
      <c r="H76" s="39"/>
    </row>
    <row r="77" spans="1:8" s="2" customFormat="1" ht="16.899999999999999" customHeight="1">
      <c r="A77" s="34"/>
      <c r="B77" s="39"/>
      <c r="C77" s="269" t="s">
        <v>365</v>
      </c>
      <c r="D77" s="269" t="s">
        <v>366</v>
      </c>
      <c r="E77" s="17" t="s">
        <v>210</v>
      </c>
      <c r="F77" s="270">
        <v>1436.7</v>
      </c>
      <c r="G77" s="34"/>
      <c r="H77" s="39"/>
    </row>
    <row r="78" spans="1:8" s="2" customFormat="1" ht="16.899999999999999" customHeight="1">
      <c r="A78" s="34"/>
      <c r="B78" s="39"/>
      <c r="C78" s="269" t="s">
        <v>447</v>
      </c>
      <c r="D78" s="269" t="s">
        <v>448</v>
      </c>
      <c r="E78" s="17" t="s">
        <v>210</v>
      </c>
      <c r="F78" s="270">
        <v>3381.2</v>
      </c>
      <c r="G78" s="34"/>
      <c r="H78" s="39"/>
    </row>
    <row r="79" spans="1:8" s="2" customFormat="1" ht="16.899999999999999" customHeight="1">
      <c r="A79" s="34"/>
      <c r="B79" s="39"/>
      <c r="C79" s="269" t="s">
        <v>614</v>
      </c>
      <c r="D79" s="269" t="s">
        <v>615</v>
      </c>
      <c r="E79" s="17" t="s">
        <v>210</v>
      </c>
      <c r="F79" s="270">
        <v>382</v>
      </c>
      <c r="G79" s="34"/>
      <c r="H79" s="39"/>
    </row>
    <row r="80" spans="1:8" s="2" customFormat="1" ht="16.899999999999999" customHeight="1">
      <c r="A80" s="34"/>
      <c r="B80" s="39"/>
      <c r="C80" s="269" t="s">
        <v>627</v>
      </c>
      <c r="D80" s="269" t="s">
        <v>628</v>
      </c>
      <c r="E80" s="17" t="s">
        <v>210</v>
      </c>
      <c r="F80" s="270">
        <v>1527.51</v>
      </c>
      <c r="G80" s="34"/>
      <c r="H80" s="39"/>
    </row>
    <row r="81" spans="1:8" s="2" customFormat="1" ht="16.899999999999999" customHeight="1">
      <c r="A81" s="34"/>
      <c r="B81" s="39"/>
      <c r="C81" s="269" t="s">
        <v>632</v>
      </c>
      <c r="D81" s="269" t="s">
        <v>633</v>
      </c>
      <c r="E81" s="17" t="s">
        <v>210</v>
      </c>
      <c r="F81" s="270">
        <v>175.7</v>
      </c>
      <c r="G81" s="34"/>
      <c r="H81" s="39"/>
    </row>
    <row r="82" spans="1:8" s="2" customFormat="1" ht="16.899999999999999" customHeight="1">
      <c r="A82" s="34"/>
      <c r="B82" s="39"/>
      <c r="C82" s="269" t="s">
        <v>637</v>
      </c>
      <c r="D82" s="269" t="s">
        <v>638</v>
      </c>
      <c r="E82" s="17" t="s">
        <v>210</v>
      </c>
      <c r="F82" s="270">
        <v>175.7</v>
      </c>
      <c r="G82" s="34"/>
      <c r="H82" s="39"/>
    </row>
    <row r="83" spans="1:8" s="2" customFormat="1" ht="16.899999999999999" customHeight="1">
      <c r="A83" s="34"/>
      <c r="B83" s="39"/>
      <c r="C83" s="269" t="s">
        <v>704</v>
      </c>
      <c r="D83" s="269" t="s">
        <v>705</v>
      </c>
      <c r="E83" s="17" t="s">
        <v>210</v>
      </c>
      <c r="F83" s="270">
        <v>1030.7</v>
      </c>
      <c r="G83" s="34"/>
      <c r="H83" s="39"/>
    </row>
    <row r="84" spans="1:8" s="2" customFormat="1" ht="16.899999999999999" customHeight="1">
      <c r="A84" s="34"/>
      <c r="B84" s="39"/>
      <c r="C84" s="265" t="s">
        <v>221</v>
      </c>
      <c r="D84" s="266" t="s">
        <v>221</v>
      </c>
      <c r="E84" s="267" t="s">
        <v>210</v>
      </c>
      <c r="F84" s="268">
        <v>24.4</v>
      </c>
      <c r="G84" s="34"/>
      <c r="H84" s="39"/>
    </row>
    <row r="85" spans="1:8" s="2" customFormat="1" ht="16.899999999999999" customHeight="1">
      <c r="A85" s="34"/>
      <c r="B85" s="39"/>
      <c r="C85" s="269" t="s">
        <v>221</v>
      </c>
      <c r="D85" s="269" t="s">
        <v>222</v>
      </c>
      <c r="E85" s="17" t="s">
        <v>1</v>
      </c>
      <c r="F85" s="270">
        <v>24.4</v>
      </c>
      <c r="G85" s="34"/>
      <c r="H85" s="39"/>
    </row>
    <row r="86" spans="1:8" s="2" customFormat="1" ht="16.899999999999999" customHeight="1">
      <c r="A86" s="34"/>
      <c r="B86" s="39"/>
      <c r="C86" s="271" t="s">
        <v>2582</v>
      </c>
      <c r="D86" s="34"/>
      <c r="E86" s="34"/>
      <c r="F86" s="34"/>
      <c r="G86" s="34"/>
      <c r="H86" s="39"/>
    </row>
    <row r="87" spans="1:8" s="2" customFormat="1" ht="22.5">
      <c r="A87" s="34"/>
      <c r="B87" s="39"/>
      <c r="C87" s="269" t="s">
        <v>641</v>
      </c>
      <c r="D87" s="269" t="s">
        <v>642</v>
      </c>
      <c r="E87" s="17" t="s">
        <v>210</v>
      </c>
      <c r="F87" s="270">
        <v>175.7</v>
      </c>
      <c r="G87" s="34"/>
      <c r="H87" s="39"/>
    </row>
    <row r="88" spans="1:8" s="2" customFormat="1" ht="22.5">
      <c r="A88" s="34"/>
      <c r="B88" s="39"/>
      <c r="C88" s="269" t="s">
        <v>291</v>
      </c>
      <c r="D88" s="269" t="s">
        <v>292</v>
      </c>
      <c r="E88" s="17" t="s">
        <v>217</v>
      </c>
      <c r="F88" s="270">
        <v>858.274</v>
      </c>
      <c r="G88" s="34"/>
      <c r="H88" s="39"/>
    </row>
    <row r="89" spans="1:8" s="2" customFormat="1" ht="16.899999999999999" customHeight="1">
      <c r="A89" s="34"/>
      <c r="B89" s="39"/>
      <c r="C89" s="269" t="s">
        <v>365</v>
      </c>
      <c r="D89" s="269" t="s">
        <v>366</v>
      </c>
      <c r="E89" s="17" t="s">
        <v>210</v>
      </c>
      <c r="F89" s="270">
        <v>1436.7</v>
      </c>
      <c r="G89" s="34"/>
      <c r="H89" s="39"/>
    </row>
    <row r="90" spans="1:8" s="2" customFormat="1" ht="16.899999999999999" customHeight="1">
      <c r="A90" s="34"/>
      <c r="B90" s="39"/>
      <c r="C90" s="269" t="s">
        <v>447</v>
      </c>
      <c r="D90" s="269" t="s">
        <v>448</v>
      </c>
      <c r="E90" s="17" t="s">
        <v>210</v>
      </c>
      <c r="F90" s="270">
        <v>3381.2</v>
      </c>
      <c r="G90" s="34"/>
      <c r="H90" s="39"/>
    </row>
    <row r="91" spans="1:8" s="2" customFormat="1" ht="16.899999999999999" customHeight="1">
      <c r="A91" s="34"/>
      <c r="B91" s="39"/>
      <c r="C91" s="269" t="s">
        <v>475</v>
      </c>
      <c r="D91" s="269" t="s">
        <v>476</v>
      </c>
      <c r="E91" s="17" t="s">
        <v>337</v>
      </c>
      <c r="F91" s="270">
        <v>0.17299999999999999</v>
      </c>
      <c r="G91" s="34"/>
      <c r="H91" s="39"/>
    </row>
    <row r="92" spans="1:8" s="2" customFormat="1" ht="16.899999999999999" customHeight="1">
      <c r="A92" s="34"/>
      <c r="B92" s="39"/>
      <c r="C92" s="269" t="s">
        <v>614</v>
      </c>
      <c r="D92" s="269" t="s">
        <v>615</v>
      </c>
      <c r="E92" s="17" t="s">
        <v>210</v>
      </c>
      <c r="F92" s="270">
        <v>382</v>
      </c>
      <c r="G92" s="34"/>
      <c r="H92" s="39"/>
    </row>
    <row r="93" spans="1:8" s="2" customFormat="1" ht="16.899999999999999" customHeight="1">
      <c r="A93" s="34"/>
      <c r="B93" s="39"/>
      <c r="C93" s="269" t="s">
        <v>619</v>
      </c>
      <c r="D93" s="269" t="s">
        <v>620</v>
      </c>
      <c r="E93" s="17" t="s">
        <v>210</v>
      </c>
      <c r="F93" s="270">
        <v>430.4</v>
      </c>
      <c r="G93" s="34"/>
      <c r="H93" s="39"/>
    </row>
    <row r="94" spans="1:8" s="2" customFormat="1" ht="16.899999999999999" customHeight="1">
      <c r="A94" s="34"/>
      <c r="B94" s="39"/>
      <c r="C94" s="269" t="s">
        <v>627</v>
      </c>
      <c r="D94" s="269" t="s">
        <v>628</v>
      </c>
      <c r="E94" s="17" t="s">
        <v>210</v>
      </c>
      <c r="F94" s="270">
        <v>1527.51</v>
      </c>
      <c r="G94" s="34"/>
      <c r="H94" s="39"/>
    </row>
    <row r="95" spans="1:8" s="2" customFormat="1" ht="16.899999999999999" customHeight="1">
      <c r="A95" s="34"/>
      <c r="B95" s="39"/>
      <c r="C95" s="269" t="s">
        <v>632</v>
      </c>
      <c r="D95" s="269" t="s">
        <v>633</v>
      </c>
      <c r="E95" s="17" t="s">
        <v>210</v>
      </c>
      <c r="F95" s="270">
        <v>175.7</v>
      </c>
      <c r="G95" s="34"/>
      <c r="H95" s="39"/>
    </row>
    <row r="96" spans="1:8" s="2" customFormat="1" ht="16.899999999999999" customHeight="1">
      <c r="A96" s="34"/>
      <c r="B96" s="39"/>
      <c r="C96" s="269" t="s">
        <v>637</v>
      </c>
      <c r="D96" s="269" t="s">
        <v>638</v>
      </c>
      <c r="E96" s="17" t="s">
        <v>210</v>
      </c>
      <c r="F96" s="270">
        <v>175.7</v>
      </c>
      <c r="G96" s="34"/>
      <c r="H96" s="39"/>
    </row>
    <row r="97" spans="1:8" s="2" customFormat="1" ht="16.899999999999999" customHeight="1">
      <c r="A97" s="34"/>
      <c r="B97" s="39"/>
      <c r="C97" s="269" t="s">
        <v>654</v>
      </c>
      <c r="D97" s="269" t="s">
        <v>655</v>
      </c>
      <c r="E97" s="17" t="s">
        <v>210</v>
      </c>
      <c r="F97" s="270">
        <v>24.4</v>
      </c>
      <c r="G97" s="34"/>
      <c r="H97" s="39"/>
    </row>
    <row r="98" spans="1:8" s="2" customFormat="1" ht="16.899999999999999" customHeight="1">
      <c r="A98" s="34"/>
      <c r="B98" s="39"/>
      <c r="C98" s="269" t="s">
        <v>704</v>
      </c>
      <c r="D98" s="269" t="s">
        <v>705</v>
      </c>
      <c r="E98" s="17" t="s">
        <v>210</v>
      </c>
      <c r="F98" s="270">
        <v>1030.7</v>
      </c>
      <c r="G98" s="34"/>
      <c r="H98" s="39"/>
    </row>
    <row r="99" spans="1:8" s="2" customFormat="1" ht="16.899999999999999" customHeight="1">
      <c r="A99" s="34"/>
      <c r="B99" s="39"/>
      <c r="C99" s="265" t="s">
        <v>233</v>
      </c>
      <c r="D99" s="266" t="s">
        <v>233</v>
      </c>
      <c r="E99" s="267" t="s">
        <v>231</v>
      </c>
      <c r="F99" s="268">
        <v>382</v>
      </c>
      <c r="G99" s="34"/>
      <c r="H99" s="39"/>
    </row>
    <row r="100" spans="1:8" s="2" customFormat="1" ht="16.899999999999999" customHeight="1">
      <c r="A100" s="34"/>
      <c r="B100" s="39"/>
      <c r="C100" s="269" t="s">
        <v>1</v>
      </c>
      <c r="D100" s="269" t="s">
        <v>308</v>
      </c>
      <c r="E100" s="17" t="s">
        <v>1</v>
      </c>
      <c r="F100" s="270">
        <v>0</v>
      </c>
      <c r="G100" s="34"/>
      <c r="H100" s="39"/>
    </row>
    <row r="101" spans="1:8" s="2" customFormat="1" ht="16.899999999999999" customHeight="1">
      <c r="A101" s="34"/>
      <c r="B101" s="39"/>
      <c r="C101" s="269" t="s">
        <v>233</v>
      </c>
      <c r="D101" s="269" t="s">
        <v>309</v>
      </c>
      <c r="E101" s="17" t="s">
        <v>1</v>
      </c>
      <c r="F101" s="270">
        <v>382</v>
      </c>
      <c r="G101" s="34"/>
      <c r="H101" s="39"/>
    </row>
    <row r="102" spans="1:8" s="2" customFormat="1" ht="16.899999999999999" customHeight="1">
      <c r="A102" s="34"/>
      <c r="B102" s="39"/>
      <c r="C102" s="271" t="s">
        <v>2582</v>
      </c>
      <c r="D102" s="34"/>
      <c r="E102" s="34"/>
      <c r="F102" s="34"/>
      <c r="G102" s="34"/>
      <c r="H102" s="39"/>
    </row>
    <row r="103" spans="1:8" s="2" customFormat="1" ht="22.5">
      <c r="A103" s="34"/>
      <c r="B103" s="39"/>
      <c r="C103" s="269" t="s">
        <v>305</v>
      </c>
      <c r="D103" s="269" t="s">
        <v>306</v>
      </c>
      <c r="E103" s="17" t="s">
        <v>231</v>
      </c>
      <c r="F103" s="270">
        <v>382</v>
      </c>
      <c r="G103" s="34"/>
      <c r="H103" s="39"/>
    </row>
    <row r="104" spans="1:8" s="2" customFormat="1" ht="22.5">
      <c r="A104" s="34"/>
      <c r="B104" s="39"/>
      <c r="C104" s="269" t="s">
        <v>323</v>
      </c>
      <c r="D104" s="269" t="s">
        <v>324</v>
      </c>
      <c r="E104" s="17" t="s">
        <v>217</v>
      </c>
      <c r="F104" s="270">
        <v>904.11400000000003</v>
      </c>
      <c r="G104" s="34"/>
      <c r="H104" s="39"/>
    </row>
    <row r="105" spans="1:8" s="2" customFormat="1" ht="16.899999999999999" customHeight="1">
      <c r="A105" s="34"/>
      <c r="B105" s="39"/>
      <c r="C105" s="269" t="s">
        <v>341</v>
      </c>
      <c r="D105" s="269" t="s">
        <v>342</v>
      </c>
      <c r="E105" s="17" t="s">
        <v>217</v>
      </c>
      <c r="F105" s="270">
        <v>103.14</v>
      </c>
      <c r="G105" s="34"/>
      <c r="H105" s="39"/>
    </row>
    <row r="106" spans="1:8" s="2" customFormat="1" ht="16.899999999999999" customHeight="1">
      <c r="A106" s="34"/>
      <c r="B106" s="39"/>
      <c r="C106" s="269" t="s">
        <v>443</v>
      </c>
      <c r="D106" s="269" t="s">
        <v>444</v>
      </c>
      <c r="E106" s="17" t="s">
        <v>231</v>
      </c>
      <c r="F106" s="270">
        <v>382</v>
      </c>
      <c r="G106" s="34"/>
      <c r="H106" s="39"/>
    </row>
    <row r="107" spans="1:8" s="2" customFormat="1" ht="16.899999999999999" customHeight="1">
      <c r="A107" s="34"/>
      <c r="B107" s="39"/>
      <c r="C107" s="269" t="s">
        <v>447</v>
      </c>
      <c r="D107" s="269" t="s">
        <v>448</v>
      </c>
      <c r="E107" s="17" t="s">
        <v>210</v>
      </c>
      <c r="F107" s="270">
        <v>3381.2</v>
      </c>
      <c r="G107" s="34"/>
      <c r="H107" s="39"/>
    </row>
    <row r="108" spans="1:8" s="2" customFormat="1" ht="16.899999999999999" customHeight="1">
      <c r="A108" s="34"/>
      <c r="B108" s="39"/>
      <c r="C108" s="269" t="s">
        <v>604</v>
      </c>
      <c r="D108" s="269" t="s">
        <v>605</v>
      </c>
      <c r="E108" s="17" t="s">
        <v>217</v>
      </c>
      <c r="F108" s="270">
        <v>11.46</v>
      </c>
      <c r="G108" s="34"/>
      <c r="H108" s="39"/>
    </row>
    <row r="109" spans="1:8" s="2" customFormat="1" ht="16.899999999999999" customHeight="1">
      <c r="A109" s="34"/>
      <c r="B109" s="39"/>
      <c r="C109" s="269" t="s">
        <v>387</v>
      </c>
      <c r="D109" s="269" t="s">
        <v>388</v>
      </c>
      <c r="E109" s="17" t="s">
        <v>337</v>
      </c>
      <c r="F109" s="270">
        <v>217.74</v>
      </c>
      <c r="G109" s="34"/>
      <c r="H109" s="39"/>
    </row>
    <row r="110" spans="1:8" s="2" customFormat="1" ht="16.899999999999999" customHeight="1">
      <c r="A110" s="34"/>
      <c r="B110" s="39"/>
      <c r="C110" s="265" t="s">
        <v>239</v>
      </c>
      <c r="D110" s="266" t="s">
        <v>239</v>
      </c>
      <c r="E110" s="267" t="s">
        <v>210</v>
      </c>
      <c r="F110" s="268">
        <v>700</v>
      </c>
      <c r="G110" s="34"/>
      <c r="H110" s="39"/>
    </row>
    <row r="111" spans="1:8" s="2" customFormat="1" ht="16.899999999999999" customHeight="1">
      <c r="A111" s="34"/>
      <c r="B111" s="39"/>
      <c r="C111" s="269" t="s">
        <v>239</v>
      </c>
      <c r="D111" s="269" t="s">
        <v>240</v>
      </c>
      <c r="E111" s="17" t="s">
        <v>1</v>
      </c>
      <c r="F111" s="270">
        <v>700</v>
      </c>
      <c r="G111" s="34"/>
      <c r="H111" s="39"/>
    </row>
    <row r="112" spans="1:8" s="2" customFormat="1" ht="16.899999999999999" customHeight="1">
      <c r="A112" s="34"/>
      <c r="B112" s="39"/>
      <c r="C112" s="271" t="s">
        <v>2582</v>
      </c>
      <c r="D112" s="34"/>
      <c r="E112" s="34"/>
      <c r="F112" s="34"/>
      <c r="G112" s="34"/>
      <c r="H112" s="39"/>
    </row>
    <row r="113" spans="1:8" s="2" customFormat="1" ht="16.899999999999999" customHeight="1">
      <c r="A113" s="34"/>
      <c r="B113" s="39"/>
      <c r="C113" s="269" t="s">
        <v>350</v>
      </c>
      <c r="D113" s="269" t="s">
        <v>351</v>
      </c>
      <c r="E113" s="17" t="s">
        <v>210</v>
      </c>
      <c r="F113" s="270">
        <v>700</v>
      </c>
      <c r="G113" s="34"/>
      <c r="H113" s="39"/>
    </row>
    <row r="114" spans="1:8" s="2" customFormat="1" ht="16.899999999999999" customHeight="1">
      <c r="A114" s="34"/>
      <c r="B114" s="39"/>
      <c r="C114" s="269" t="s">
        <v>252</v>
      </c>
      <c r="D114" s="269" t="s">
        <v>253</v>
      </c>
      <c r="E114" s="17" t="s">
        <v>210</v>
      </c>
      <c r="F114" s="270">
        <v>2136.6999999999998</v>
      </c>
      <c r="G114" s="34"/>
      <c r="H114" s="39"/>
    </row>
    <row r="115" spans="1:8" s="2" customFormat="1" ht="22.5">
      <c r="A115" s="34"/>
      <c r="B115" s="39"/>
      <c r="C115" s="269" t="s">
        <v>256</v>
      </c>
      <c r="D115" s="269" t="s">
        <v>257</v>
      </c>
      <c r="E115" s="17" t="s">
        <v>210</v>
      </c>
      <c r="F115" s="270">
        <v>2100</v>
      </c>
      <c r="G115" s="34"/>
      <c r="H115" s="39"/>
    </row>
    <row r="116" spans="1:8" s="2" customFormat="1" ht="16.899999999999999" customHeight="1">
      <c r="A116" s="34"/>
      <c r="B116" s="39"/>
      <c r="C116" s="269" t="s">
        <v>346</v>
      </c>
      <c r="D116" s="269" t="s">
        <v>347</v>
      </c>
      <c r="E116" s="17" t="s">
        <v>210</v>
      </c>
      <c r="F116" s="270">
        <v>700</v>
      </c>
      <c r="G116" s="34"/>
      <c r="H116" s="39"/>
    </row>
    <row r="117" spans="1:8" s="2" customFormat="1" ht="16.899999999999999" customHeight="1">
      <c r="A117" s="34"/>
      <c r="B117" s="39"/>
      <c r="C117" s="269" t="s">
        <v>370</v>
      </c>
      <c r="D117" s="269" t="s">
        <v>371</v>
      </c>
      <c r="E117" s="17" t="s">
        <v>210</v>
      </c>
      <c r="F117" s="270">
        <v>700</v>
      </c>
      <c r="G117" s="34"/>
      <c r="H117" s="39"/>
    </row>
    <row r="118" spans="1:8" s="2" customFormat="1" ht="16.899999999999999" customHeight="1">
      <c r="A118" s="34"/>
      <c r="B118" s="39"/>
      <c r="C118" s="269" t="s">
        <v>374</v>
      </c>
      <c r="D118" s="269" t="s">
        <v>375</v>
      </c>
      <c r="E118" s="17" t="s">
        <v>210</v>
      </c>
      <c r="F118" s="270">
        <v>700</v>
      </c>
      <c r="G118" s="34"/>
      <c r="H118" s="39"/>
    </row>
    <row r="119" spans="1:8" s="2" customFormat="1" ht="16.899999999999999" customHeight="1">
      <c r="A119" s="34"/>
      <c r="B119" s="39"/>
      <c r="C119" s="269" t="s">
        <v>378</v>
      </c>
      <c r="D119" s="269" t="s">
        <v>379</v>
      </c>
      <c r="E119" s="17" t="s">
        <v>210</v>
      </c>
      <c r="F119" s="270">
        <v>700</v>
      </c>
      <c r="G119" s="34"/>
      <c r="H119" s="39"/>
    </row>
    <row r="120" spans="1:8" s="2" customFormat="1" ht="22.5">
      <c r="A120" s="34"/>
      <c r="B120" s="39"/>
      <c r="C120" s="269" t="s">
        <v>381</v>
      </c>
      <c r="D120" s="269" t="s">
        <v>382</v>
      </c>
      <c r="E120" s="17" t="s">
        <v>383</v>
      </c>
      <c r="F120" s="270">
        <v>7.0000000000000007E-2</v>
      </c>
      <c r="G120" s="34"/>
      <c r="H120" s="39"/>
    </row>
    <row r="121" spans="1:8" s="2" customFormat="1" ht="22.5">
      <c r="A121" s="34"/>
      <c r="B121" s="39"/>
      <c r="C121" s="269" t="s">
        <v>401</v>
      </c>
      <c r="D121" s="269" t="s">
        <v>402</v>
      </c>
      <c r="E121" s="17" t="s">
        <v>210</v>
      </c>
      <c r="F121" s="270">
        <v>700</v>
      </c>
      <c r="G121" s="34"/>
      <c r="H121" s="39"/>
    </row>
    <row r="122" spans="1:8" s="2" customFormat="1" ht="16.899999999999999" customHeight="1">
      <c r="A122" s="34"/>
      <c r="B122" s="39"/>
      <c r="C122" s="269" t="s">
        <v>421</v>
      </c>
      <c r="D122" s="269" t="s">
        <v>422</v>
      </c>
      <c r="E122" s="17" t="s">
        <v>217</v>
      </c>
      <c r="F122" s="270">
        <v>31.5</v>
      </c>
      <c r="G122" s="34"/>
      <c r="H122" s="39"/>
    </row>
    <row r="123" spans="1:8" s="2" customFormat="1" ht="16.899999999999999" customHeight="1">
      <c r="A123" s="34"/>
      <c r="B123" s="39"/>
      <c r="C123" s="269" t="s">
        <v>354</v>
      </c>
      <c r="D123" s="269" t="s">
        <v>355</v>
      </c>
      <c r="E123" s="17" t="s">
        <v>356</v>
      </c>
      <c r="F123" s="270">
        <v>21</v>
      </c>
      <c r="G123" s="34"/>
      <c r="H123" s="39"/>
    </row>
    <row r="124" spans="1:8" s="2" customFormat="1" ht="16.899999999999999" customHeight="1">
      <c r="A124" s="34"/>
      <c r="B124" s="39"/>
      <c r="C124" s="269" t="s">
        <v>411</v>
      </c>
      <c r="D124" s="269" t="s">
        <v>412</v>
      </c>
      <c r="E124" s="17" t="s">
        <v>217</v>
      </c>
      <c r="F124" s="270">
        <v>56</v>
      </c>
      <c r="G124" s="34"/>
      <c r="H124" s="39"/>
    </row>
    <row r="125" spans="1:8" s="2" customFormat="1" ht="16.899999999999999" customHeight="1">
      <c r="A125" s="34"/>
      <c r="B125" s="39"/>
      <c r="C125" s="269" t="s">
        <v>360</v>
      </c>
      <c r="D125" s="269" t="s">
        <v>361</v>
      </c>
      <c r="E125" s="17" t="s">
        <v>356</v>
      </c>
      <c r="F125" s="270">
        <v>5.6</v>
      </c>
      <c r="G125" s="34"/>
      <c r="H125" s="39"/>
    </row>
    <row r="126" spans="1:8" s="2" customFormat="1" ht="16.899999999999999" customHeight="1">
      <c r="A126" s="34"/>
      <c r="B126" s="39"/>
      <c r="C126" s="269" t="s">
        <v>405</v>
      </c>
      <c r="D126" s="269" t="s">
        <v>406</v>
      </c>
      <c r="E126" s="17" t="s">
        <v>407</v>
      </c>
      <c r="F126" s="270">
        <v>0.56000000000000005</v>
      </c>
      <c r="G126" s="34"/>
      <c r="H126" s="39"/>
    </row>
    <row r="127" spans="1:8" s="2" customFormat="1" ht="16.899999999999999" customHeight="1">
      <c r="A127" s="34"/>
      <c r="B127" s="39"/>
      <c r="C127" s="269" t="s">
        <v>416</v>
      </c>
      <c r="D127" s="269" t="s">
        <v>417</v>
      </c>
      <c r="E127" s="17" t="s">
        <v>337</v>
      </c>
      <c r="F127" s="270">
        <v>56</v>
      </c>
      <c r="G127" s="34"/>
      <c r="H127" s="39"/>
    </row>
    <row r="128" spans="1:8" s="2" customFormat="1" ht="16.899999999999999" customHeight="1">
      <c r="A128" s="34"/>
      <c r="B128" s="39"/>
      <c r="C128" s="265" t="s">
        <v>223</v>
      </c>
      <c r="D128" s="266" t="s">
        <v>223</v>
      </c>
      <c r="E128" s="267" t="s">
        <v>210</v>
      </c>
      <c r="F128" s="268">
        <v>55</v>
      </c>
      <c r="G128" s="34"/>
      <c r="H128" s="39"/>
    </row>
    <row r="129" spans="1:8" s="2" customFormat="1" ht="16.899999999999999" customHeight="1">
      <c r="A129" s="34"/>
      <c r="B129" s="39"/>
      <c r="C129" s="269" t="s">
        <v>223</v>
      </c>
      <c r="D129" s="269" t="s">
        <v>224</v>
      </c>
      <c r="E129" s="17" t="s">
        <v>1</v>
      </c>
      <c r="F129" s="270">
        <v>55</v>
      </c>
      <c r="G129" s="34"/>
      <c r="H129" s="39"/>
    </row>
    <row r="130" spans="1:8" s="2" customFormat="1" ht="16.899999999999999" customHeight="1">
      <c r="A130" s="34"/>
      <c r="B130" s="39"/>
      <c r="C130" s="271" t="s">
        <v>2582</v>
      </c>
      <c r="D130" s="34"/>
      <c r="E130" s="34"/>
      <c r="F130" s="34"/>
      <c r="G130" s="34"/>
      <c r="H130" s="39"/>
    </row>
    <row r="131" spans="1:8" s="2" customFormat="1" ht="16.899999999999999" customHeight="1">
      <c r="A131" s="34"/>
      <c r="B131" s="39"/>
      <c r="C131" s="269" t="s">
        <v>662</v>
      </c>
      <c r="D131" s="269" t="s">
        <v>663</v>
      </c>
      <c r="E131" s="17" t="s">
        <v>210</v>
      </c>
      <c r="F131" s="270">
        <v>55</v>
      </c>
      <c r="G131" s="34"/>
      <c r="H131" s="39"/>
    </row>
    <row r="132" spans="1:8" s="2" customFormat="1" ht="22.5">
      <c r="A132" s="34"/>
      <c r="B132" s="39"/>
      <c r="C132" s="269" t="s">
        <v>291</v>
      </c>
      <c r="D132" s="269" t="s">
        <v>292</v>
      </c>
      <c r="E132" s="17" t="s">
        <v>217</v>
      </c>
      <c r="F132" s="270">
        <v>858.274</v>
      </c>
      <c r="G132" s="34"/>
      <c r="H132" s="39"/>
    </row>
    <row r="133" spans="1:8" s="2" customFormat="1" ht="16.899999999999999" customHeight="1">
      <c r="A133" s="34"/>
      <c r="B133" s="39"/>
      <c r="C133" s="269" t="s">
        <v>365</v>
      </c>
      <c r="D133" s="269" t="s">
        <v>366</v>
      </c>
      <c r="E133" s="17" t="s">
        <v>210</v>
      </c>
      <c r="F133" s="270">
        <v>1436.7</v>
      </c>
      <c r="G133" s="34"/>
      <c r="H133" s="39"/>
    </row>
    <row r="134" spans="1:8" s="2" customFormat="1" ht="16.899999999999999" customHeight="1">
      <c r="A134" s="34"/>
      <c r="B134" s="39"/>
      <c r="C134" s="269" t="s">
        <v>447</v>
      </c>
      <c r="D134" s="269" t="s">
        <v>448</v>
      </c>
      <c r="E134" s="17" t="s">
        <v>210</v>
      </c>
      <c r="F134" s="270">
        <v>3381.2</v>
      </c>
      <c r="G134" s="34"/>
      <c r="H134" s="39"/>
    </row>
    <row r="135" spans="1:8" s="2" customFormat="1" ht="16.899999999999999" customHeight="1">
      <c r="A135" s="34"/>
      <c r="B135" s="39"/>
      <c r="C135" s="269" t="s">
        <v>614</v>
      </c>
      <c r="D135" s="269" t="s">
        <v>615</v>
      </c>
      <c r="E135" s="17" t="s">
        <v>210</v>
      </c>
      <c r="F135" s="270">
        <v>382</v>
      </c>
      <c r="G135" s="34"/>
      <c r="H135" s="39"/>
    </row>
    <row r="136" spans="1:8" s="2" customFormat="1" ht="16.899999999999999" customHeight="1">
      <c r="A136" s="34"/>
      <c r="B136" s="39"/>
      <c r="C136" s="269" t="s">
        <v>627</v>
      </c>
      <c r="D136" s="269" t="s">
        <v>628</v>
      </c>
      <c r="E136" s="17" t="s">
        <v>210</v>
      </c>
      <c r="F136" s="270">
        <v>1527.51</v>
      </c>
      <c r="G136" s="34"/>
      <c r="H136" s="39"/>
    </row>
    <row r="137" spans="1:8" s="2" customFormat="1" ht="16.899999999999999" customHeight="1">
      <c r="A137" s="34"/>
      <c r="B137" s="39"/>
      <c r="C137" s="269" t="s">
        <v>658</v>
      </c>
      <c r="D137" s="269" t="s">
        <v>659</v>
      </c>
      <c r="E137" s="17" t="s">
        <v>210</v>
      </c>
      <c r="F137" s="270">
        <v>55</v>
      </c>
      <c r="G137" s="34"/>
      <c r="H137" s="39"/>
    </row>
    <row r="138" spans="1:8" s="2" customFormat="1" ht="16.899999999999999" customHeight="1">
      <c r="A138" s="34"/>
      <c r="B138" s="39"/>
      <c r="C138" s="269" t="s">
        <v>704</v>
      </c>
      <c r="D138" s="269" t="s">
        <v>705</v>
      </c>
      <c r="E138" s="17" t="s">
        <v>210</v>
      </c>
      <c r="F138" s="270">
        <v>1030.7</v>
      </c>
      <c r="G138" s="34"/>
      <c r="H138" s="39"/>
    </row>
    <row r="139" spans="1:8" s="2" customFormat="1" ht="26.45" customHeight="1">
      <c r="A139" s="34"/>
      <c r="B139" s="39"/>
      <c r="C139" s="264" t="s">
        <v>2584</v>
      </c>
      <c r="D139" s="264" t="s">
        <v>91</v>
      </c>
      <c r="E139" s="34"/>
      <c r="F139" s="34"/>
      <c r="G139" s="34"/>
      <c r="H139" s="39"/>
    </row>
    <row r="140" spans="1:8" s="2" customFormat="1" ht="16.899999999999999" customHeight="1">
      <c r="A140" s="34"/>
      <c r="B140" s="39"/>
      <c r="C140" s="265" t="s">
        <v>212</v>
      </c>
      <c r="D140" s="266" t="s">
        <v>212</v>
      </c>
      <c r="E140" s="267" t="s">
        <v>210</v>
      </c>
      <c r="F140" s="268">
        <v>116</v>
      </c>
      <c r="G140" s="34"/>
      <c r="H140" s="39"/>
    </row>
    <row r="141" spans="1:8" s="2" customFormat="1" ht="16.899999999999999" customHeight="1">
      <c r="A141" s="34"/>
      <c r="B141" s="39"/>
      <c r="C141" s="269" t="s">
        <v>212</v>
      </c>
      <c r="D141" s="269" t="s">
        <v>833</v>
      </c>
      <c r="E141" s="17" t="s">
        <v>1</v>
      </c>
      <c r="F141" s="270">
        <v>116</v>
      </c>
      <c r="G141" s="34"/>
      <c r="H141" s="39"/>
    </row>
    <row r="142" spans="1:8" s="2" customFormat="1" ht="16.899999999999999" customHeight="1">
      <c r="A142" s="34"/>
      <c r="B142" s="39"/>
      <c r="C142" s="271" t="s">
        <v>2582</v>
      </c>
      <c r="D142" s="34"/>
      <c r="E142" s="34"/>
      <c r="F142" s="34"/>
      <c r="G142" s="34"/>
      <c r="H142" s="39"/>
    </row>
    <row r="143" spans="1:8" s="2" customFormat="1" ht="16.899999999999999" customHeight="1">
      <c r="A143" s="34"/>
      <c r="B143" s="39"/>
      <c r="C143" s="269" t="s">
        <v>830</v>
      </c>
      <c r="D143" s="269" t="s">
        <v>831</v>
      </c>
      <c r="E143" s="17" t="s">
        <v>210</v>
      </c>
      <c r="F143" s="270">
        <v>116</v>
      </c>
      <c r="G143" s="34"/>
      <c r="H143" s="39"/>
    </row>
    <row r="144" spans="1:8" s="2" customFormat="1" ht="16.899999999999999" customHeight="1">
      <c r="A144" s="34"/>
      <c r="B144" s="39"/>
      <c r="C144" s="269" t="s">
        <v>827</v>
      </c>
      <c r="D144" s="269" t="s">
        <v>828</v>
      </c>
      <c r="E144" s="17" t="s">
        <v>210</v>
      </c>
      <c r="F144" s="270">
        <v>139.19999999999999</v>
      </c>
      <c r="G144" s="34"/>
      <c r="H144" s="39"/>
    </row>
    <row r="145" spans="1:8" s="2" customFormat="1" ht="16.899999999999999" customHeight="1">
      <c r="A145" s="34"/>
      <c r="B145" s="39"/>
      <c r="C145" s="265" t="s">
        <v>786</v>
      </c>
      <c r="D145" s="266" t="s">
        <v>786</v>
      </c>
      <c r="E145" s="267" t="s">
        <v>217</v>
      </c>
      <c r="F145" s="268">
        <v>6.3760000000000003</v>
      </c>
      <c r="G145" s="34"/>
      <c r="H145" s="39"/>
    </row>
    <row r="146" spans="1:8" s="2" customFormat="1" ht="16.899999999999999" customHeight="1">
      <c r="A146" s="34"/>
      <c r="B146" s="39"/>
      <c r="C146" s="269" t="s">
        <v>786</v>
      </c>
      <c r="D146" s="269" t="s">
        <v>838</v>
      </c>
      <c r="E146" s="17" t="s">
        <v>1</v>
      </c>
      <c r="F146" s="270">
        <v>6.3760000000000003</v>
      </c>
      <c r="G146" s="34"/>
      <c r="H146" s="39"/>
    </row>
    <row r="147" spans="1:8" s="2" customFormat="1" ht="16.899999999999999" customHeight="1">
      <c r="A147" s="34"/>
      <c r="B147" s="39"/>
      <c r="C147" s="271" t="s">
        <v>2582</v>
      </c>
      <c r="D147" s="34"/>
      <c r="E147" s="34"/>
      <c r="F147" s="34"/>
      <c r="G147" s="34"/>
      <c r="H147" s="39"/>
    </row>
    <row r="148" spans="1:8" s="2" customFormat="1" ht="16.899999999999999" customHeight="1">
      <c r="A148" s="34"/>
      <c r="B148" s="39"/>
      <c r="C148" s="269" t="s">
        <v>604</v>
      </c>
      <c r="D148" s="269" t="s">
        <v>605</v>
      </c>
      <c r="E148" s="17" t="s">
        <v>217</v>
      </c>
      <c r="F148" s="270">
        <v>6.3760000000000003</v>
      </c>
      <c r="G148" s="34"/>
      <c r="H148" s="39"/>
    </row>
    <row r="149" spans="1:8" s="2" customFormat="1" ht="16.899999999999999" customHeight="1">
      <c r="A149" s="34"/>
      <c r="B149" s="39"/>
      <c r="C149" s="269" t="s">
        <v>811</v>
      </c>
      <c r="D149" s="269" t="s">
        <v>812</v>
      </c>
      <c r="E149" s="17" t="s">
        <v>217</v>
      </c>
      <c r="F149" s="270">
        <v>60.28</v>
      </c>
      <c r="G149" s="34"/>
      <c r="H149" s="39"/>
    </row>
    <row r="150" spans="1:8" s="2" customFormat="1" ht="16.899999999999999" customHeight="1">
      <c r="A150" s="34"/>
      <c r="B150" s="39"/>
      <c r="C150" s="265" t="s">
        <v>784</v>
      </c>
      <c r="D150" s="266" t="s">
        <v>784</v>
      </c>
      <c r="E150" s="267" t="s">
        <v>217</v>
      </c>
      <c r="F150" s="268">
        <v>28.69</v>
      </c>
      <c r="G150" s="34"/>
      <c r="H150" s="39"/>
    </row>
    <row r="151" spans="1:8" s="2" customFormat="1" ht="16.899999999999999" customHeight="1">
      <c r="A151" s="34"/>
      <c r="B151" s="39"/>
      <c r="C151" s="269" t="s">
        <v>784</v>
      </c>
      <c r="D151" s="269" t="s">
        <v>816</v>
      </c>
      <c r="E151" s="17" t="s">
        <v>1</v>
      </c>
      <c r="F151" s="270">
        <v>28.69</v>
      </c>
      <c r="G151" s="34"/>
      <c r="H151" s="39"/>
    </row>
    <row r="152" spans="1:8" s="2" customFormat="1" ht="16.899999999999999" customHeight="1">
      <c r="A152" s="34"/>
      <c r="B152" s="39"/>
      <c r="C152" s="271" t="s">
        <v>2582</v>
      </c>
      <c r="D152" s="34"/>
      <c r="E152" s="34"/>
      <c r="F152" s="34"/>
      <c r="G152" s="34"/>
      <c r="H152" s="39"/>
    </row>
    <row r="153" spans="1:8" s="2" customFormat="1" ht="16.899999999999999" customHeight="1">
      <c r="A153" s="34"/>
      <c r="B153" s="39"/>
      <c r="C153" s="269" t="s">
        <v>341</v>
      </c>
      <c r="D153" s="269" t="s">
        <v>342</v>
      </c>
      <c r="E153" s="17" t="s">
        <v>217</v>
      </c>
      <c r="F153" s="270">
        <v>28.69</v>
      </c>
      <c r="G153" s="34"/>
      <c r="H153" s="39"/>
    </row>
    <row r="154" spans="1:8" s="2" customFormat="1" ht="16.899999999999999" customHeight="1">
      <c r="A154" s="34"/>
      <c r="B154" s="39"/>
      <c r="C154" s="269" t="s">
        <v>811</v>
      </c>
      <c r="D154" s="269" t="s">
        <v>812</v>
      </c>
      <c r="E154" s="17" t="s">
        <v>217</v>
      </c>
      <c r="F154" s="270">
        <v>60.28</v>
      </c>
      <c r="G154" s="34"/>
      <c r="H154" s="39"/>
    </row>
    <row r="155" spans="1:8" s="2" customFormat="1" ht="16.899999999999999" customHeight="1">
      <c r="A155" s="34"/>
      <c r="B155" s="39"/>
      <c r="C155" s="269" t="s">
        <v>821</v>
      </c>
      <c r="D155" s="269" t="s">
        <v>822</v>
      </c>
      <c r="E155" s="17" t="s">
        <v>337</v>
      </c>
      <c r="F155" s="270">
        <v>57.38</v>
      </c>
      <c r="G155" s="34"/>
      <c r="H155" s="39"/>
    </row>
    <row r="156" spans="1:8" s="2" customFormat="1" ht="16.899999999999999" customHeight="1">
      <c r="A156" s="34"/>
      <c r="B156" s="39"/>
      <c r="C156" s="265" t="s">
        <v>214</v>
      </c>
      <c r="D156" s="266" t="s">
        <v>214</v>
      </c>
      <c r="E156" s="267" t="s">
        <v>217</v>
      </c>
      <c r="F156" s="268">
        <v>39</v>
      </c>
      <c r="G156" s="34"/>
      <c r="H156" s="39"/>
    </row>
    <row r="157" spans="1:8" s="2" customFormat="1" ht="16.899999999999999" customHeight="1">
      <c r="A157" s="34"/>
      <c r="B157" s="39"/>
      <c r="C157" s="269" t="s">
        <v>214</v>
      </c>
      <c r="D157" s="269" t="s">
        <v>794</v>
      </c>
      <c r="E157" s="17" t="s">
        <v>1</v>
      </c>
      <c r="F157" s="270">
        <v>39</v>
      </c>
      <c r="G157" s="34"/>
      <c r="H157" s="39"/>
    </row>
    <row r="158" spans="1:8" s="2" customFormat="1" ht="16.899999999999999" customHeight="1">
      <c r="A158" s="34"/>
      <c r="B158" s="39"/>
      <c r="C158" s="271" t="s">
        <v>2582</v>
      </c>
      <c r="D158" s="34"/>
      <c r="E158" s="34"/>
      <c r="F158" s="34"/>
      <c r="G158" s="34"/>
      <c r="H158" s="39"/>
    </row>
    <row r="159" spans="1:8" s="2" customFormat="1" ht="22.5">
      <c r="A159" s="34"/>
      <c r="B159" s="39"/>
      <c r="C159" s="269" t="s">
        <v>791</v>
      </c>
      <c r="D159" s="269" t="s">
        <v>792</v>
      </c>
      <c r="E159" s="17" t="s">
        <v>217</v>
      </c>
      <c r="F159" s="270">
        <v>39</v>
      </c>
      <c r="G159" s="34"/>
      <c r="H159" s="39"/>
    </row>
    <row r="160" spans="1:8" s="2" customFormat="1" ht="22.5">
      <c r="A160" s="34"/>
      <c r="B160" s="39"/>
      <c r="C160" s="269" t="s">
        <v>323</v>
      </c>
      <c r="D160" s="269" t="s">
        <v>324</v>
      </c>
      <c r="E160" s="17" t="s">
        <v>217</v>
      </c>
      <c r="F160" s="270">
        <v>125.346</v>
      </c>
      <c r="G160" s="34"/>
      <c r="H160" s="39"/>
    </row>
    <row r="161" spans="1:8" s="2" customFormat="1" ht="16.899999999999999" customHeight="1">
      <c r="A161" s="34"/>
      <c r="B161" s="39"/>
      <c r="C161" s="269" t="s">
        <v>328</v>
      </c>
      <c r="D161" s="269" t="s">
        <v>329</v>
      </c>
      <c r="E161" s="17" t="s">
        <v>217</v>
      </c>
      <c r="F161" s="270">
        <v>39</v>
      </c>
      <c r="G161" s="34"/>
      <c r="H161" s="39"/>
    </row>
    <row r="162" spans="1:8" s="2" customFormat="1" ht="16.899999999999999" customHeight="1">
      <c r="A162" s="34"/>
      <c r="B162" s="39"/>
      <c r="C162" s="269" t="s">
        <v>331</v>
      </c>
      <c r="D162" s="269" t="s">
        <v>332</v>
      </c>
      <c r="E162" s="17" t="s">
        <v>217</v>
      </c>
      <c r="F162" s="270">
        <v>39</v>
      </c>
      <c r="G162" s="34"/>
      <c r="H162" s="39"/>
    </row>
    <row r="163" spans="1:8" s="2" customFormat="1" ht="22.5">
      <c r="A163" s="34"/>
      <c r="B163" s="39"/>
      <c r="C163" s="269" t="s">
        <v>335</v>
      </c>
      <c r="D163" s="269" t="s">
        <v>336</v>
      </c>
      <c r="E163" s="17" t="s">
        <v>337</v>
      </c>
      <c r="F163" s="270">
        <v>66.3</v>
      </c>
      <c r="G163" s="34"/>
      <c r="H163" s="39"/>
    </row>
    <row r="164" spans="1:8" s="2" customFormat="1" ht="16.899999999999999" customHeight="1">
      <c r="A164" s="34"/>
      <c r="B164" s="39"/>
      <c r="C164" s="269" t="s">
        <v>811</v>
      </c>
      <c r="D164" s="269" t="s">
        <v>812</v>
      </c>
      <c r="E164" s="17" t="s">
        <v>217</v>
      </c>
      <c r="F164" s="270">
        <v>60.28</v>
      </c>
      <c r="G164" s="34"/>
      <c r="H164" s="39"/>
    </row>
    <row r="165" spans="1:8" s="2" customFormat="1" ht="16.899999999999999" customHeight="1">
      <c r="A165" s="34"/>
      <c r="B165" s="39"/>
      <c r="C165" s="265" t="s">
        <v>216</v>
      </c>
      <c r="D165" s="266" t="s">
        <v>216</v>
      </c>
      <c r="E165" s="267" t="s">
        <v>217</v>
      </c>
      <c r="F165" s="268">
        <v>125.346</v>
      </c>
      <c r="G165" s="34"/>
      <c r="H165" s="39"/>
    </row>
    <row r="166" spans="1:8" s="2" customFormat="1" ht="16.899999999999999" customHeight="1">
      <c r="A166" s="34"/>
      <c r="B166" s="39"/>
      <c r="C166" s="269" t="s">
        <v>216</v>
      </c>
      <c r="D166" s="269" t="s">
        <v>800</v>
      </c>
      <c r="E166" s="17" t="s">
        <v>1</v>
      </c>
      <c r="F166" s="270">
        <v>125.346</v>
      </c>
      <c r="G166" s="34"/>
      <c r="H166" s="39"/>
    </row>
    <row r="167" spans="1:8" s="2" customFormat="1" ht="16.899999999999999" customHeight="1">
      <c r="A167" s="34"/>
      <c r="B167" s="39"/>
      <c r="C167" s="265" t="s">
        <v>782</v>
      </c>
      <c r="D167" s="266" t="s">
        <v>782</v>
      </c>
      <c r="E167" s="267" t="s">
        <v>231</v>
      </c>
      <c r="F167" s="268">
        <v>60.72</v>
      </c>
      <c r="G167" s="34"/>
      <c r="H167" s="39"/>
    </row>
    <row r="168" spans="1:8" s="2" customFormat="1" ht="16.899999999999999" customHeight="1">
      <c r="A168" s="34"/>
      <c r="B168" s="39"/>
      <c r="C168" s="269" t="s">
        <v>782</v>
      </c>
      <c r="D168" s="269" t="s">
        <v>842</v>
      </c>
      <c r="E168" s="17" t="s">
        <v>1</v>
      </c>
      <c r="F168" s="270">
        <v>60.72</v>
      </c>
      <c r="G168" s="34"/>
      <c r="H168" s="39"/>
    </row>
    <row r="169" spans="1:8" s="2" customFormat="1" ht="16.899999999999999" customHeight="1">
      <c r="A169" s="34"/>
      <c r="B169" s="39"/>
      <c r="C169" s="271" t="s">
        <v>2582</v>
      </c>
      <c r="D169" s="34"/>
      <c r="E169" s="34"/>
      <c r="F169" s="34"/>
      <c r="G169" s="34"/>
      <c r="H169" s="39"/>
    </row>
    <row r="170" spans="1:8" s="2" customFormat="1" ht="22.5">
      <c r="A170" s="34"/>
      <c r="B170" s="39"/>
      <c r="C170" s="269" t="s">
        <v>839</v>
      </c>
      <c r="D170" s="269" t="s">
        <v>840</v>
      </c>
      <c r="E170" s="17" t="s">
        <v>231</v>
      </c>
      <c r="F170" s="270">
        <v>60.72</v>
      </c>
      <c r="G170" s="34"/>
      <c r="H170" s="39"/>
    </row>
    <row r="171" spans="1:8" s="2" customFormat="1" ht="16.899999999999999" customHeight="1">
      <c r="A171" s="34"/>
      <c r="B171" s="39"/>
      <c r="C171" s="269" t="s">
        <v>341</v>
      </c>
      <c r="D171" s="269" t="s">
        <v>342</v>
      </c>
      <c r="E171" s="17" t="s">
        <v>217</v>
      </c>
      <c r="F171" s="270">
        <v>28.69</v>
      </c>
      <c r="G171" s="34"/>
      <c r="H171" s="39"/>
    </row>
    <row r="172" spans="1:8" s="2" customFormat="1" ht="16.899999999999999" customHeight="1">
      <c r="A172" s="34"/>
      <c r="B172" s="39"/>
      <c r="C172" s="269" t="s">
        <v>834</v>
      </c>
      <c r="D172" s="269" t="s">
        <v>835</v>
      </c>
      <c r="E172" s="17" t="s">
        <v>231</v>
      </c>
      <c r="F172" s="270">
        <v>60.72</v>
      </c>
      <c r="G172" s="34"/>
      <c r="H172" s="39"/>
    </row>
    <row r="173" spans="1:8" s="2" customFormat="1" ht="16.899999999999999" customHeight="1">
      <c r="A173" s="34"/>
      <c r="B173" s="39"/>
      <c r="C173" s="269" t="s">
        <v>604</v>
      </c>
      <c r="D173" s="269" t="s">
        <v>605</v>
      </c>
      <c r="E173" s="17" t="s">
        <v>217</v>
      </c>
      <c r="F173" s="270">
        <v>6.3760000000000003</v>
      </c>
      <c r="G173" s="34"/>
      <c r="H173" s="39"/>
    </row>
    <row r="174" spans="1:8" s="2" customFormat="1" ht="16.899999999999999" customHeight="1">
      <c r="A174" s="34"/>
      <c r="B174" s="39"/>
      <c r="C174" s="269" t="s">
        <v>886</v>
      </c>
      <c r="D174" s="269" t="s">
        <v>887</v>
      </c>
      <c r="E174" s="17" t="s">
        <v>231</v>
      </c>
      <c r="F174" s="270">
        <v>60.72</v>
      </c>
      <c r="G174" s="34"/>
      <c r="H174" s="39"/>
    </row>
    <row r="175" spans="1:8" s="2" customFormat="1" ht="16.899999999999999" customHeight="1">
      <c r="A175" s="34"/>
      <c r="B175" s="39"/>
      <c r="C175" s="269" t="s">
        <v>843</v>
      </c>
      <c r="D175" s="269" t="s">
        <v>844</v>
      </c>
      <c r="E175" s="17" t="s">
        <v>167</v>
      </c>
      <c r="F175" s="270">
        <v>66.792000000000002</v>
      </c>
      <c r="G175" s="34"/>
      <c r="H175" s="39"/>
    </row>
    <row r="176" spans="1:8" s="2" customFormat="1" ht="16.899999999999999" customHeight="1">
      <c r="A176" s="34"/>
      <c r="B176" s="39"/>
      <c r="C176" s="265" t="s">
        <v>780</v>
      </c>
      <c r="D176" s="266" t="s">
        <v>780</v>
      </c>
      <c r="E176" s="267" t="s">
        <v>217</v>
      </c>
      <c r="F176" s="268">
        <v>86.346000000000004</v>
      </c>
      <c r="G176" s="34"/>
      <c r="H176" s="39"/>
    </row>
    <row r="177" spans="1:8" s="2" customFormat="1" ht="16.899999999999999" customHeight="1">
      <c r="A177" s="34"/>
      <c r="B177" s="39"/>
      <c r="C177" s="269" t="s">
        <v>780</v>
      </c>
      <c r="D177" s="269" t="s">
        <v>798</v>
      </c>
      <c r="E177" s="17" t="s">
        <v>1</v>
      </c>
      <c r="F177" s="270">
        <v>86.346000000000004</v>
      </c>
      <c r="G177" s="34"/>
      <c r="H177" s="39"/>
    </row>
    <row r="178" spans="1:8" s="2" customFormat="1" ht="16.899999999999999" customHeight="1">
      <c r="A178" s="34"/>
      <c r="B178" s="39"/>
      <c r="C178" s="271" t="s">
        <v>2582</v>
      </c>
      <c r="D178" s="34"/>
      <c r="E178" s="34"/>
      <c r="F178" s="34"/>
      <c r="G178" s="34"/>
      <c r="H178" s="39"/>
    </row>
    <row r="179" spans="1:8" s="2" customFormat="1" ht="22.5">
      <c r="A179" s="34"/>
      <c r="B179" s="39"/>
      <c r="C179" s="269" t="s">
        <v>795</v>
      </c>
      <c r="D179" s="269" t="s">
        <v>796</v>
      </c>
      <c r="E179" s="17" t="s">
        <v>217</v>
      </c>
      <c r="F179" s="270">
        <v>86.346000000000004</v>
      </c>
      <c r="G179" s="34"/>
      <c r="H179" s="39"/>
    </row>
    <row r="180" spans="1:8" s="2" customFormat="1" ht="22.5">
      <c r="A180" s="34"/>
      <c r="B180" s="39"/>
      <c r="C180" s="269" t="s">
        <v>323</v>
      </c>
      <c r="D180" s="269" t="s">
        <v>324</v>
      </c>
      <c r="E180" s="17" t="s">
        <v>217</v>
      </c>
      <c r="F180" s="270">
        <v>125.346</v>
      </c>
      <c r="G180" s="34"/>
      <c r="H180" s="39"/>
    </row>
    <row r="181" spans="1:8" s="2" customFormat="1" ht="16.899999999999999" customHeight="1">
      <c r="A181" s="34"/>
      <c r="B181" s="39"/>
      <c r="C181" s="269" t="s">
        <v>811</v>
      </c>
      <c r="D181" s="269" t="s">
        <v>812</v>
      </c>
      <c r="E181" s="17" t="s">
        <v>217</v>
      </c>
      <c r="F181" s="270">
        <v>60.28</v>
      </c>
      <c r="G181" s="34"/>
      <c r="H181" s="39"/>
    </row>
    <row r="182" spans="1:8" s="2" customFormat="1" ht="16.899999999999999" customHeight="1">
      <c r="A182" s="34"/>
      <c r="B182" s="39"/>
      <c r="C182" s="265" t="s">
        <v>788</v>
      </c>
      <c r="D182" s="266" t="s">
        <v>788</v>
      </c>
      <c r="E182" s="267" t="s">
        <v>217</v>
      </c>
      <c r="F182" s="268">
        <v>60.28</v>
      </c>
      <c r="G182" s="34"/>
      <c r="H182" s="39"/>
    </row>
    <row r="183" spans="1:8" s="2" customFormat="1" ht="16.899999999999999" customHeight="1">
      <c r="A183" s="34"/>
      <c r="B183" s="39"/>
      <c r="C183" s="269" t="s">
        <v>788</v>
      </c>
      <c r="D183" s="269" t="s">
        <v>814</v>
      </c>
      <c r="E183" s="17" t="s">
        <v>1</v>
      </c>
      <c r="F183" s="270">
        <v>60.28</v>
      </c>
      <c r="G183" s="34"/>
      <c r="H183" s="39"/>
    </row>
    <row r="184" spans="1:8" s="2" customFormat="1" ht="16.899999999999999" customHeight="1">
      <c r="A184" s="34"/>
      <c r="B184" s="39"/>
      <c r="C184" s="271" t="s">
        <v>2582</v>
      </c>
      <c r="D184" s="34"/>
      <c r="E184" s="34"/>
      <c r="F184" s="34"/>
      <c r="G184" s="34"/>
      <c r="H184" s="39"/>
    </row>
    <row r="185" spans="1:8" s="2" customFormat="1" ht="16.899999999999999" customHeight="1">
      <c r="A185" s="34"/>
      <c r="B185" s="39"/>
      <c r="C185" s="269" t="s">
        <v>811</v>
      </c>
      <c r="D185" s="269" t="s">
        <v>812</v>
      </c>
      <c r="E185" s="17" t="s">
        <v>217</v>
      </c>
      <c r="F185" s="270">
        <v>60.28</v>
      </c>
      <c r="G185" s="34"/>
      <c r="H185" s="39"/>
    </row>
    <row r="186" spans="1:8" s="2" customFormat="1" ht="16.899999999999999" customHeight="1">
      <c r="A186" s="34"/>
      <c r="B186" s="39"/>
      <c r="C186" s="269" t="s">
        <v>817</v>
      </c>
      <c r="D186" s="269" t="s">
        <v>818</v>
      </c>
      <c r="E186" s="17" t="s">
        <v>337</v>
      </c>
      <c r="F186" s="270">
        <v>72.138000000000005</v>
      </c>
      <c r="G186" s="34"/>
      <c r="H186" s="39"/>
    </row>
    <row r="187" spans="1:8" s="2" customFormat="1" ht="26.45" customHeight="1">
      <c r="A187" s="34"/>
      <c r="B187" s="39"/>
      <c r="C187" s="264" t="s">
        <v>2585</v>
      </c>
      <c r="D187" s="264" t="s">
        <v>94</v>
      </c>
      <c r="E187" s="34"/>
      <c r="F187" s="34"/>
      <c r="G187" s="34"/>
      <c r="H187" s="39"/>
    </row>
    <row r="188" spans="1:8" s="2" customFormat="1" ht="16.899999999999999" customHeight="1">
      <c r="A188" s="34"/>
      <c r="B188" s="39"/>
      <c r="C188" s="265" t="s">
        <v>892</v>
      </c>
      <c r="D188" s="266" t="s">
        <v>892</v>
      </c>
      <c r="E188" s="267" t="s">
        <v>217</v>
      </c>
      <c r="F188" s="268">
        <v>9.1199999999999992</v>
      </c>
      <c r="G188" s="34"/>
      <c r="H188" s="39"/>
    </row>
    <row r="189" spans="1:8" s="2" customFormat="1" ht="16.899999999999999" customHeight="1">
      <c r="A189" s="34"/>
      <c r="B189" s="39"/>
      <c r="C189" s="269" t="s">
        <v>1</v>
      </c>
      <c r="D189" s="269" t="s">
        <v>906</v>
      </c>
      <c r="E189" s="17" t="s">
        <v>1</v>
      </c>
      <c r="F189" s="270">
        <v>0</v>
      </c>
      <c r="G189" s="34"/>
      <c r="H189" s="39"/>
    </row>
    <row r="190" spans="1:8" s="2" customFormat="1" ht="16.899999999999999" customHeight="1">
      <c r="A190" s="34"/>
      <c r="B190" s="39"/>
      <c r="C190" s="269" t="s">
        <v>892</v>
      </c>
      <c r="D190" s="269" t="s">
        <v>907</v>
      </c>
      <c r="E190" s="17" t="s">
        <v>1</v>
      </c>
      <c r="F190" s="270">
        <v>9.1199999999999992</v>
      </c>
      <c r="G190" s="34"/>
      <c r="H190" s="39"/>
    </row>
    <row r="191" spans="1:8" s="2" customFormat="1" ht="16.899999999999999" customHeight="1">
      <c r="A191" s="34"/>
      <c r="B191" s="39"/>
      <c r="C191" s="271" t="s">
        <v>2582</v>
      </c>
      <c r="D191" s="34"/>
      <c r="E191" s="34"/>
      <c r="F191" s="34"/>
      <c r="G191" s="34"/>
      <c r="H191" s="39"/>
    </row>
    <row r="192" spans="1:8" s="2" customFormat="1" ht="16.899999999999999" customHeight="1">
      <c r="A192" s="34"/>
      <c r="B192" s="39"/>
      <c r="C192" s="269" t="s">
        <v>903</v>
      </c>
      <c r="D192" s="269" t="s">
        <v>904</v>
      </c>
      <c r="E192" s="17" t="s">
        <v>217</v>
      </c>
      <c r="F192" s="270">
        <v>9.1199999999999992</v>
      </c>
      <c r="G192" s="34"/>
      <c r="H192" s="39"/>
    </row>
    <row r="193" spans="1:8" s="2" customFormat="1" ht="22.5">
      <c r="A193" s="34"/>
      <c r="B193" s="39"/>
      <c r="C193" s="269" t="s">
        <v>323</v>
      </c>
      <c r="D193" s="269" t="s">
        <v>324</v>
      </c>
      <c r="E193" s="17" t="s">
        <v>217</v>
      </c>
      <c r="F193" s="270">
        <v>32.103999999999999</v>
      </c>
      <c r="G193" s="34"/>
      <c r="H193" s="39"/>
    </row>
    <row r="194" spans="1:8" s="2" customFormat="1" ht="16.899999999999999" customHeight="1">
      <c r="A194" s="34"/>
      <c r="B194" s="39"/>
      <c r="C194" s="269" t="s">
        <v>811</v>
      </c>
      <c r="D194" s="269" t="s">
        <v>812</v>
      </c>
      <c r="E194" s="17" t="s">
        <v>217</v>
      </c>
      <c r="F194" s="270">
        <v>21.951000000000001</v>
      </c>
      <c r="G194" s="34"/>
      <c r="H194" s="39"/>
    </row>
    <row r="195" spans="1:8" s="2" customFormat="1" ht="16.899999999999999" customHeight="1">
      <c r="A195" s="34"/>
      <c r="B195" s="39"/>
      <c r="C195" s="265" t="s">
        <v>786</v>
      </c>
      <c r="D195" s="266" t="s">
        <v>786</v>
      </c>
      <c r="E195" s="267" t="s">
        <v>217</v>
      </c>
      <c r="F195" s="268">
        <v>2.6110000000000002</v>
      </c>
      <c r="G195" s="34"/>
      <c r="H195" s="39"/>
    </row>
    <row r="196" spans="1:8" s="2" customFormat="1" ht="16.899999999999999" customHeight="1">
      <c r="A196" s="34"/>
      <c r="B196" s="39"/>
      <c r="C196" s="269" t="s">
        <v>1</v>
      </c>
      <c r="D196" s="269" t="s">
        <v>955</v>
      </c>
      <c r="E196" s="17" t="s">
        <v>1</v>
      </c>
      <c r="F196" s="270">
        <v>0</v>
      </c>
      <c r="G196" s="34"/>
      <c r="H196" s="39"/>
    </row>
    <row r="197" spans="1:8" s="2" customFormat="1" ht="16.899999999999999" customHeight="1">
      <c r="A197" s="34"/>
      <c r="B197" s="39"/>
      <c r="C197" s="269" t="s">
        <v>786</v>
      </c>
      <c r="D197" s="269" t="s">
        <v>956</v>
      </c>
      <c r="E197" s="17" t="s">
        <v>1</v>
      </c>
      <c r="F197" s="270">
        <v>2.6110000000000002</v>
      </c>
      <c r="G197" s="34"/>
      <c r="H197" s="39"/>
    </row>
    <row r="198" spans="1:8" s="2" customFormat="1" ht="16.899999999999999" customHeight="1">
      <c r="A198" s="34"/>
      <c r="B198" s="39"/>
      <c r="C198" s="271" t="s">
        <v>2582</v>
      </c>
      <c r="D198" s="34"/>
      <c r="E198" s="34"/>
      <c r="F198" s="34"/>
      <c r="G198" s="34"/>
      <c r="H198" s="39"/>
    </row>
    <row r="199" spans="1:8" s="2" customFormat="1" ht="16.899999999999999" customHeight="1">
      <c r="A199" s="34"/>
      <c r="B199" s="39"/>
      <c r="C199" s="269" t="s">
        <v>604</v>
      </c>
      <c r="D199" s="269" t="s">
        <v>605</v>
      </c>
      <c r="E199" s="17" t="s">
        <v>217</v>
      </c>
      <c r="F199" s="270">
        <v>2.6110000000000002</v>
      </c>
      <c r="G199" s="34"/>
      <c r="H199" s="39"/>
    </row>
    <row r="200" spans="1:8" s="2" customFormat="1" ht="16.899999999999999" customHeight="1">
      <c r="A200" s="34"/>
      <c r="B200" s="39"/>
      <c r="C200" s="269" t="s">
        <v>811</v>
      </c>
      <c r="D200" s="269" t="s">
        <v>812</v>
      </c>
      <c r="E200" s="17" t="s">
        <v>217</v>
      </c>
      <c r="F200" s="270">
        <v>21.951000000000001</v>
      </c>
      <c r="G200" s="34"/>
      <c r="H200" s="39"/>
    </row>
    <row r="201" spans="1:8" s="2" customFormat="1" ht="16.899999999999999" customHeight="1">
      <c r="A201" s="34"/>
      <c r="B201" s="39"/>
      <c r="C201" s="265" t="s">
        <v>784</v>
      </c>
      <c r="D201" s="266" t="s">
        <v>784</v>
      </c>
      <c r="E201" s="267" t="s">
        <v>217</v>
      </c>
      <c r="F201" s="268">
        <v>7.5419999999999998</v>
      </c>
      <c r="G201" s="34"/>
      <c r="H201" s="39"/>
    </row>
    <row r="202" spans="1:8" s="2" customFormat="1" ht="16.899999999999999" customHeight="1">
      <c r="A202" s="34"/>
      <c r="B202" s="39"/>
      <c r="C202" s="269" t="s">
        <v>784</v>
      </c>
      <c r="D202" s="269" t="s">
        <v>923</v>
      </c>
      <c r="E202" s="17" t="s">
        <v>1</v>
      </c>
      <c r="F202" s="270">
        <v>7.5419999999999998</v>
      </c>
      <c r="G202" s="34"/>
      <c r="H202" s="39"/>
    </row>
    <row r="203" spans="1:8" s="2" customFormat="1" ht="16.899999999999999" customHeight="1">
      <c r="A203" s="34"/>
      <c r="B203" s="39"/>
      <c r="C203" s="271" t="s">
        <v>2582</v>
      </c>
      <c r="D203" s="34"/>
      <c r="E203" s="34"/>
      <c r="F203" s="34"/>
      <c r="G203" s="34"/>
      <c r="H203" s="39"/>
    </row>
    <row r="204" spans="1:8" s="2" customFormat="1" ht="16.899999999999999" customHeight="1">
      <c r="A204" s="34"/>
      <c r="B204" s="39"/>
      <c r="C204" s="269" t="s">
        <v>341</v>
      </c>
      <c r="D204" s="269" t="s">
        <v>342</v>
      </c>
      <c r="E204" s="17" t="s">
        <v>217</v>
      </c>
      <c r="F204" s="270">
        <v>7.5419999999999998</v>
      </c>
      <c r="G204" s="34"/>
      <c r="H204" s="39"/>
    </row>
    <row r="205" spans="1:8" s="2" customFormat="1" ht="16.899999999999999" customHeight="1">
      <c r="A205" s="34"/>
      <c r="B205" s="39"/>
      <c r="C205" s="269" t="s">
        <v>811</v>
      </c>
      <c r="D205" s="269" t="s">
        <v>812</v>
      </c>
      <c r="E205" s="17" t="s">
        <v>217</v>
      </c>
      <c r="F205" s="270">
        <v>21.951000000000001</v>
      </c>
      <c r="G205" s="34"/>
      <c r="H205" s="39"/>
    </row>
    <row r="206" spans="1:8" s="2" customFormat="1" ht="16.899999999999999" customHeight="1">
      <c r="A206" s="34"/>
      <c r="B206" s="39"/>
      <c r="C206" s="269" t="s">
        <v>821</v>
      </c>
      <c r="D206" s="269" t="s">
        <v>822</v>
      </c>
      <c r="E206" s="17" t="s">
        <v>337</v>
      </c>
      <c r="F206" s="270">
        <v>15.084</v>
      </c>
      <c r="G206" s="34"/>
      <c r="H206" s="39"/>
    </row>
    <row r="207" spans="1:8" s="2" customFormat="1" ht="16.899999999999999" customHeight="1">
      <c r="A207" s="34"/>
      <c r="B207" s="39"/>
      <c r="C207" s="265" t="s">
        <v>216</v>
      </c>
      <c r="D207" s="266" t="s">
        <v>216</v>
      </c>
      <c r="E207" s="267" t="s">
        <v>217</v>
      </c>
      <c r="F207" s="268">
        <v>30.683</v>
      </c>
      <c r="G207" s="34"/>
      <c r="H207" s="39"/>
    </row>
    <row r="208" spans="1:8" s="2" customFormat="1" ht="16.899999999999999" customHeight="1">
      <c r="A208" s="34"/>
      <c r="B208" s="39"/>
      <c r="C208" s="269" t="s">
        <v>216</v>
      </c>
      <c r="D208" s="269" t="s">
        <v>913</v>
      </c>
      <c r="E208" s="17" t="s">
        <v>1</v>
      </c>
      <c r="F208" s="270">
        <v>30.683</v>
      </c>
      <c r="G208" s="34"/>
      <c r="H208" s="39"/>
    </row>
    <row r="209" spans="1:8" s="2" customFormat="1" ht="16.899999999999999" customHeight="1">
      <c r="A209" s="34"/>
      <c r="B209" s="39"/>
      <c r="C209" s="271" t="s">
        <v>2582</v>
      </c>
      <c r="D209" s="34"/>
      <c r="E209" s="34"/>
      <c r="F209" s="34"/>
      <c r="G209" s="34"/>
      <c r="H209" s="39"/>
    </row>
    <row r="210" spans="1:8" s="2" customFormat="1" ht="16.899999999999999" customHeight="1">
      <c r="A210" s="34"/>
      <c r="B210" s="39"/>
      <c r="C210" s="269" t="s">
        <v>328</v>
      </c>
      <c r="D210" s="269" t="s">
        <v>329</v>
      </c>
      <c r="E210" s="17" t="s">
        <v>217</v>
      </c>
      <c r="F210" s="270">
        <v>30.683</v>
      </c>
      <c r="G210" s="34"/>
      <c r="H210" s="39"/>
    </row>
    <row r="211" spans="1:8" s="2" customFormat="1" ht="16.899999999999999" customHeight="1">
      <c r="A211" s="34"/>
      <c r="B211" s="39"/>
      <c r="C211" s="269" t="s">
        <v>331</v>
      </c>
      <c r="D211" s="269" t="s">
        <v>332</v>
      </c>
      <c r="E211" s="17" t="s">
        <v>217</v>
      </c>
      <c r="F211" s="270">
        <v>30.683</v>
      </c>
      <c r="G211" s="34"/>
      <c r="H211" s="39"/>
    </row>
    <row r="212" spans="1:8" s="2" customFormat="1" ht="16.899999999999999" customHeight="1">
      <c r="A212" s="34"/>
      <c r="B212" s="39"/>
      <c r="C212" s="269" t="s">
        <v>916</v>
      </c>
      <c r="D212" s="269" t="s">
        <v>917</v>
      </c>
      <c r="E212" s="17" t="s">
        <v>337</v>
      </c>
      <c r="F212" s="270">
        <v>52.161000000000001</v>
      </c>
      <c r="G212" s="34"/>
      <c r="H212" s="39"/>
    </row>
    <row r="213" spans="1:8" s="2" customFormat="1" ht="16.899999999999999" customHeight="1">
      <c r="A213" s="34"/>
      <c r="B213" s="39"/>
      <c r="C213" s="265" t="s">
        <v>782</v>
      </c>
      <c r="D213" s="266" t="s">
        <v>782</v>
      </c>
      <c r="E213" s="267" t="s">
        <v>231</v>
      </c>
      <c r="F213" s="268">
        <v>28.73</v>
      </c>
      <c r="G213" s="34"/>
      <c r="H213" s="39"/>
    </row>
    <row r="214" spans="1:8" s="2" customFormat="1" ht="16.899999999999999" customHeight="1">
      <c r="A214" s="34"/>
      <c r="B214" s="39"/>
      <c r="C214" s="269" t="s">
        <v>782</v>
      </c>
      <c r="D214" s="269" t="s">
        <v>966</v>
      </c>
      <c r="E214" s="17" t="s">
        <v>1</v>
      </c>
      <c r="F214" s="270">
        <v>28.73</v>
      </c>
      <c r="G214" s="34"/>
      <c r="H214" s="39"/>
    </row>
    <row r="215" spans="1:8" s="2" customFormat="1" ht="16.899999999999999" customHeight="1">
      <c r="A215" s="34"/>
      <c r="B215" s="39"/>
      <c r="C215" s="271" t="s">
        <v>2582</v>
      </c>
      <c r="D215" s="34"/>
      <c r="E215" s="34"/>
      <c r="F215" s="34"/>
      <c r="G215" s="34"/>
      <c r="H215" s="39"/>
    </row>
    <row r="216" spans="1:8" s="2" customFormat="1" ht="16.899999999999999" customHeight="1">
      <c r="A216" s="34"/>
      <c r="B216" s="39"/>
      <c r="C216" s="269" t="s">
        <v>963</v>
      </c>
      <c r="D216" s="269" t="s">
        <v>964</v>
      </c>
      <c r="E216" s="17" t="s">
        <v>231</v>
      </c>
      <c r="F216" s="270">
        <v>28.73</v>
      </c>
      <c r="G216" s="34"/>
      <c r="H216" s="39"/>
    </row>
    <row r="217" spans="1:8" s="2" customFormat="1" ht="22.5">
      <c r="A217" s="34"/>
      <c r="B217" s="39"/>
      <c r="C217" s="269" t="s">
        <v>908</v>
      </c>
      <c r="D217" s="269" t="s">
        <v>909</v>
      </c>
      <c r="E217" s="17" t="s">
        <v>217</v>
      </c>
      <c r="F217" s="270">
        <v>22.984000000000002</v>
      </c>
      <c r="G217" s="34"/>
      <c r="H217" s="39"/>
    </row>
    <row r="218" spans="1:8" s="2" customFormat="1" ht="16.899999999999999" customHeight="1">
      <c r="A218" s="34"/>
      <c r="B218" s="39"/>
      <c r="C218" s="269" t="s">
        <v>341</v>
      </c>
      <c r="D218" s="269" t="s">
        <v>342</v>
      </c>
      <c r="E218" s="17" t="s">
        <v>217</v>
      </c>
      <c r="F218" s="270">
        <v>7.5419999999999998</v>
      </c>
      <c r="G218" s="34"/>
      <c r="H218" s="39"/>
    </row>
    <row r="219" spans="1:8" s="2" customFormat="1" ht="16.899999999999999" customHeight="1">
      <c r="A219" s="34"/>
      <c r="B219" s="39"/>
      <c r="C219" s="269" t="s">
        <v>604</v>
      </c>
      <c r="D219" s="269" t="s">
        <v>605</v>
      </c>
      <c r="E219" s="17" t="s">
        <v>217</v>
      </c>
      <c r="F219" s="270">
        <v>2.6110000000000002</v>
      </c>
      <c r="G219" s="34"/>
      <c r="H219" s="39"/>
    </row>
    <row r="220" spans="1:8" s="2" customFormat="1" ht="22.5">
      <c r="A220" s="34"/>
      <c r="B220" s="39"/>
      <c r="C220" s="269" t="s">
        <v>960</v>
      </c>
      <c r="D220" s="269" t="s">
        <v>961</v>
      </c>
      <c r="E220" s="17" t="s">
        <v>231</v>
      </c>
      <c r="F220" s="270">
        <v>28.73</v>
      </c>
      <c r="G220" s="34"/>
      <c r="H220" s="39"/>
    </row>
    <row r="221" spans="1:8" s="2" customFormat="1" ht="16.899999999999999" customHeight="1">
      <c r="A221" s="34"/>
      <c r="B221" s="39"/>
      <c r="C221" s="269" t="s">
        <v>1011</v>
      </c>
      <c r="D221" s="269" t="s">
        <v>1012</v>
      </c>
      <c r="E221" s="17" t="s">
        <v>231</v>
      </c>
      <c r="F221" s="270">
        <v>28.73</v>
      </c>
      <c r="G221" s="34"/>
      <c r="H221" s="39"/>
    </row>
    <row r="222" spans="1:8" s="2" customFormat="1" ht="16.899999999999999" customHeight="1">
      <c r="A222" s="34"/>
      <c r="B222" s="39"/>
      <c r="C222" s="269" t="s">
        <v>1062</v>
      </c>
      <c r="D222" s="269" t="s">
        <v>1063</v>
      </c>
      <c r="E222" s="17" t="s">
        <v>231</v>
      </c>
      <c r="F222" s="270">
        <v>43.094999999999999</v>
      </c>
      <c r="G222" s="34"/>
      <c r="H222" s="39"/>
    </row>
    <row r="223" spans="1:8" s="2" customFormat="1" ht="16.899999999999999" customHeight="1">
      <c r="A223" s="34"/>
      <c r="B223" s="39"/>
      <c r="C223" s="269" t="s">
        <v>1066</v>
      </c>
      <c r="D223" s="269" t="s">
        <v>1067</v>
      </c>
      <c r="E223" s="17" t="s">
        <v>231</v>
      </c>
      <c r="F223" s="270">
        <v>28.73</v>
      </c>
      <c r="G223" s="34"/>
      <c r="H223" s="39"/>
    </row>
    <row r="224" spans="1:8" s="2" customFormat="1" ht="16.899999999999999" customHeight="1">
      <c r="A224" s="34"/>
      <c r="B224" s="39"/>
      <c r="C224" s="265" t="s">
        <v>780</v>
      </c>
      <c r="D224" s="266" t="s">
        <v>780</v>
      </c>
      <c r="E224" s="267" t="s">
        <v>217</v>
      </c>
      <c r="F224" s="268">
        <v>22.984000000000002</v>
      </c>
      <c r="G224" s="34"/>
      <c r="H224" s="39"/>
    </row>
    <row r="225" spans="1:8" s="2" customFormat="1" ht="16.899999999999999" customHeight="1">
      <c r="A225" s="34"/>
      <c r="B225" s="39"/>
      <c r="C225" s="269" t="s">
        <v>780</v>
      </c>
      <c r="D225" s="269" t="s">
        <v>911</v>
      </c>
      <c r="E225" s="17" t="s">
        <v>1</v>
      </c>
      <c r="F225" s="270">
        <v>22.984000000000002</v>
      </c>
      <c r="G225" s="34"/>
      <c r="H225" s="39"/>
    </row>
    <row r="226" spans="1:8" s="2" customFormat="1" ht="16.899999999999999" customHeight="1">
      <c r="A226" s="34"/>
      <c r="B226" s="39"/>
      <c r="C226" s="271" t="s">
        <v>2582</v>
      </c>
      <c r="D226" s="34"/>
      <c r="E226" s="34"/>
      <c r="F226" s="34"/>
      <c r="G226" s="34"/>
      <c r="H226" s="39"/>
    </row>
    <row r="227" spans="1:8" s="2" customFormat="1" ht="22.5">
      <c r="A227" s="34"/>
      <c r="B227" s="39"/>
      <c r="C227" s="269" t="s">
        <v>908</v>
      </c>
      <c r="D227" s="269" t="s">
        <v>909</v>
      </c>
      <c r="E227" s="17" t="s">
        <v>217</v>
      </c>
      <c r="F227" s="270">
        <v>22.984000000000002</v>
      </c>
      <c r="G227" s="34"/>
      <c r="H227" s="39"/>
    </row>
    <row r="228" spans="1:8" s="2" customFormat="1" ht="22.5">
      <c r="A228" s="34"/>
      <c r="B228" s="39"/>
      <c r="C228" s="269" t="s">
        <v>323</v>
      </c>
      <c r="D228" s="269" t="s">
        <v>324</v>
      </c>
      <c r="E228" s="17" t="s">
        <v>217</v>
      </c>
      <c r="F228" s="270">
        <v>32.103999999999999</v>
      </c>
      <c r="G228" s="34"/>
      <c r="H228" s="39"/>
    </row>
    <row r="229" spans="1:8" s="2" customFormat="1" ht="16.899999999999999" customHeight="1">
      <c r="A229" s="34"/>
      <c r="B229" s="39"/>
      <c r="C229" s="269" t="s">
        <v>811</v>
      </c>
      <c r="D229" s="269" t="s">
        <v>812</v>
      </c>
      <c r="E229" s="17" t="s">
        <v>217</v>
      </c>
      <c r="F229" s="270">
        <v>21.951000000000001</v>
      </c>
      <c r="G229" s="34"/>
      <c r="H229" s="39"/>
    </row>
    <row r="230" spans="1:8" s="2" customFormat="1" ht="16.899999999999999" customHeight="1">
      <c r="A230" s="34"/>
      <c r="B230" s="39"/>
      <c r="C230" s="265" t="s">
        <v>788</v>
      </c>
      <c r="D230" s="266" t="s">
        <v>788</v>
      </c>
      <c r="E230" s="267" t="s">
        <v>217</v>
      </c>
      <c r="F230" s="268">
        <v>21.951000000000001</v>
      </c>
      <c r="G230" s="34"/>
      <c r="H230" s="39"/>
    </row>
    <row r="231" spans="1:8" s="2" customFormat="1" ht="16.899999999999999" customHeight="1">
      <c r="A231" s="34"/>
      <c r="B231" s="39"/>
      <c r="C231" s="269" t="s">
        <v>1</v>
      </c>
      <c r="D231" s="269" t="s">
        <v>920</v>
      </c>
      <c r="E231" s="17" t="s">
        <v>1</v>
      </c>
      <c r="F231" s="270">
        <v>0</v>
      </c>
      <c r="G231" s="34"/>
      <c r="H231" s="39"/>
    </row>
    <row r="232" spans="1:8" s="2" customFormat="1" ht="16.899999999999999" customHeight="1">
      <c r="A232" s="34"/>
      <c r="B232" s="39"/>
      <c r="C232" s="269" t="s">
        <v>788</v>
      </c>
      <c r="D232" s="269" t="s">
        <v>921</v>
      </c>
      <c r="E232" s="17" t="s">
        <v>1</v>
      </c>
      <c r="F232" s="270">
        <v>21.951000000000001</v>
      </c>
      <c r="G232" s="34"/>
      <c r="H232" s="39"/>
    </row>
    <row r="233" spans="1:8" s="2" customFormat="1" ht="16.899999999999999" customHeight="1">
      <c r="A233" s="34"/>
      <c r="B233" s="39"/>
      <c r="C233" s="271" t="s">
        <v>2582</v>
      </c>
      <c r="D233" s="34"/>
      <c r="E233" s="34"/>
      <c r="F233" s="34"/>
      <c r="G233" s="34"/>
      <c r="H233" s="39"/>
    </row>
    <row r="234" spans="1:8" s="2" customFormat="1" ht="16.899999999999999" customHeight="1">
      <c r="A234" s="34"/>
      <c r="B234" s="39"/>
      <c r="C234" s="269" t="s">
        <v>811</v>
      </c>
      <c r="D234" s="269" t="s">
        <v>812</v>
      </c>
      <c r="E234" s="17" t="s">
        <v>217</v>
      </c>
      <c r="F234" s="270">
        <v>21.951000000000001</v>
      </c>
      <c r="G234" s="34"/>
      <c r="H234" s="39"/>
    </row>
    <row r="235" spans="1:8" s="2" customFormat="1" ht="16.899999999999999" customHeight="1">
      <c r="A235" s="34"/>
      <c r="B235" s="39"/>
      <c r="C235" s="269" t="s">
        <v>817</v>
      </c>
      <c r="D235" s="269" t="s">
        <v>818</v>
      </c>
      <c r="E235" s="17" t="s">
        <v>337</v>
      </c>
      <c r="F235" s="270">
        <v>41.707000000000001</v>
      </c>
      <c r="G235" s="34"/>
      <c r="H235" s="39"/>
    </row>
    <row r="236" spans="1:8" s="2" customFormat="1" ht="26.45" customHeight="1">
      <c r="A236" s="34"/>
      <c r="B236" s="39"/>
      <c r="C236" s="264" t="s">
        <v>2586</v>
      </c>
      <c r="D236" s="264" t="s">
        <v>97</v>
      </c>
      <c r="E236" s="34"/>
      <c r="F236" s="34"/>
      <c r="G236" s="34"/>
      <c r="H236" s="39"/>
    </row>
    <row r="237" spans="1:8" s="2" customFormat="1" ht="16.899999999999999" customHeight="1">
      <c r="A237" s="34"/>
      <c r="B237" s="39"/>
      <c r="C237" s="265" t="s">
        <v>786</v>
      </c>
      <c r="D237" s="266" t="s">
        <v>786</v>
      </c>
      <c r="E237" s="267" t="s">
        <v>217</v>
      </c>
      <c r="F237" s="268">
        <v>6.56</v>
      </c>
      <c r="G237" s="34"/>
      <c r="H237" s="39"/>
    </row>
    <row r="238" spans="1:8" s="2" customFormat="1" ht="16.899999999999999" customHeight="1">
      <c r="A238" s="34"/>
      <c r="B238" s="39"/>
      <c r="C238" s="269" t="s">
        <v>786</v>
      </c>
      <c r="D238" s="269" t="s">
        <v>1142</v>
      </c>
      <c r="E238" s="17" t="s">
        <v>1</v>
      </c>
      <c r="F238" s="270">
        <v>6.56</v>
      </c>
      <c r="G238" s="34"/>
      <c r="H238" s="39"/>
    </row>
    <row r="239" spans="1:8" s="2" customFormat="1" ht="16.899999999999999" customHeight="1">
      <c r="A239" s="34"/>
      <c r="B239" s="39"/>
      <c r="C239" s="271" t="s">
        <v>2582</v>
      </c>
      <c r="D239" s="34"/>
      <c r="E239" s="34"/>
      <c r="F239" s="34"/>
      <c r="G239" s="34"/>
      <c r="H239" s="39"/>
    </row>
    <row r="240" spans="1:8" s="2" customFormat="1" ht="16.899999999999999" customHeight="1">
      <c r="A240" s="34"/>
      <c r="B240" s="39"/>
      <c r="C240" s="269" t="s">
        <v>604</v>
      </c>
      <c r="D240" s="269" t="s">
        <v>605</v>
      </c>
      <c r="E240" s="17" t="s">
        <v>217</v>
      </c>
      <c r="F240" s="270">
        <v>6.56</v>
      </c>
      <c r="G240" s="34"/>
      <c r="H240" s="39"/>
    </row>
    <row r="241" spans="1:8" s="2" customFormat="1" ht="22.5">
      <c r="A241" s="34"/>
      <c r="B241" s="39"/>
      <c r="C241" s="269" t="s">
        <v>323</v>
      </c>
      <c r="D241" s="269" t="s">
        <v>324</v>
      </c>
      <c r="E241" s="17" t="s">
        <v>217</v>
      </c>
      <c r="F241" s="270">
        <v>45.137999999999998</v>
      </c>
      <c r="G241" s="34"/>
      <c r="H241" s="39"/>
    </row>
    <row r="242" spans="1:8" s="2" customFormat="1" ht="16.899999999999999" customHeight="1">
      <c r="A242" s="34"/>
      <c r="B242" s="39"/>
      <c r="C242" s="269" t="s">
        <v>811</v>
      </c>
      <c r="D242" s="269" t="s">
        <v>812</v>
      </c>
      <c r="E242" s="17" t="s">
        <v>217</v>
      </c>
      <c r="F242" s="270">
        <v>90.275999999999996</v>
      </c>
      <c r="G242" s="34"/>
      <c r="H242" s="39"/>
    </row>
    <row r="243" spans="1:8" s="2" customFormat="1" ht="16.899999999999999" customHeight="1">
      <c r="A243" s="34"/>
      <c r="B243" s="39"/>
      <c r="C243" s="265" t="s">
        <v>784</v>
      </c>
      <c r="D243" s="266" t="s">
        <v>784</v>
      </c>
      <c r="E243" s="267" t="s">
        <v>217</v>
      </c>
      <c r="F243" s="268">
        <v>30.898</v>
      </c>
      <c r="G243" s="34"/>
      <c r="H243" s="39"/>
    </row>
    <row r="244" spans="1:8" s="2" customFormat="1" ht="16.899999999999999" customHeight="1">
      <c r="A244" s="34"/>
      <c r="B244" s="39"/>
      <c r="C244" s="269" t="s">
        <v>784</v>
      </c>
      <c r="D244" s="269" t="s">
        <v>1134</v>
      </c>
      <c r="E244" s="17" t="s">
        <v>1</v>
      </c>
      <c r="F244" s="270">
        <v>30.898</v>
      </c>
      <c r="G244" s="34"/>
      <c r="H244" s="39"/>
    </row>
    <row r="245" spans="1:8" s="2" customFormat="1" ht="16.899999999999999" customHeight="1">
      <c r="A245" s="34"/>
      <c r="B245" s="39"/>
      <c r="C245" s="271" t="s">
        <v>2582</v>
      </c>
      <c r="D245" s="34"/>
      <c r="E245" s="34"/>
      <c r="F245" s="34"/>
      <c r="G245" s="34"/>
      <c r="H245" s="39"/>
    </row>
    <row r="246" spans="1:8" s="2" customFormat="1" ht="16.899999999999999" customHeight="1">
      <c r="A246" s="34"/>
      <c r="B246" s="39"/>
      <c r="C246" s="269" t="s">
        <v>341</v>
      </c>
      <c r="D246" s="269" t="s">
        <v>342</v>
      </c>
      <c r="E246" s="17" t="s">
        <v>217</v>
      </c>
      <c r="F246" s="270">
        <v>30.898</v>
      </c>
      <c r="G246" s="34"/>
      <c r="H246" s="39"/>
    </row>
    <row r="247" spans="1:8" s="2" customFormat="1" ht="22.5">
      <c r="A247" s="34"/>
      <c r="B247" s="39"/>
      <c r="C247" s="269" t="s">
        <v>323</v>
      </c>
      <c r="D247" s="269" t="s">
        <v>324</v>
      </c>
      <c r="E247" s="17" t="s">
        <v>217</v>
      </c>
      <c r="F247" s="270">
        <v>45.137999999999998</v>
      </c>
      <c r="G247" s="34"/>
      <c r="H247" s="39"/>
    </row>
    <row r="248" spans="1:8" s="2" customFormat="1" ht="16.899999999999999" customHeight="1">
      <c r="A248" s="34"/>
      <c r="B248" s="39"/>
      <c r="C248" s="269" t="s">
        <v>811</v>
      </c>
      <c r="D248" s="269" t="s">
        <v>812</v>
      </c>
      <c r="E248" s="17" t="s">
        <v>217</v>
      </c>
      <c r="F248" s="270">
        <v>90.275999999999996</v>
      </c>
      <c r="G248" s="34"/>
      <c r="H248" s="39"/>
    </row>
    <row r="249" spans="1:8" s="2" customFormat="1" ht="16.899999999999999" customHeight="1">
      <c r="A249" s="34"/>
      <c r="B249" s="39"/>
      <c r="C249" s="269" t="s">
        <v>821</v>
      </c>
      <c r="D249" s="269" t="s">
        <v>822</v>
      </c>
      <c r="E249" s="17" t="s">
        <v>337</v>
      </c>
      <c r="F249" s="270">
        <v>61.795999999999999</v>
      </c>
      <c r="G249" s="34"/>
      <c r="H249" s="39"/>
    </row>
    <row r="250" spans="1:8" s="2" customFormat="1" ht="16.899999999999999" customHeight="1">
      <c r="A250" s="34"/>
      <c r="B250" s="39"/>
      <c r="C250" s="265" t="s">
        <v>216</v>
      </c>
      <c r="D250" s="266" t="s">
        <v>216</v>
      </c>
      <c r="E250" s="267" t="s">
        <v>217</v>
      </c>
      <c r="F250" s="268">
        <v>45.137999999999998</v>
      </c>
      <c r="G250" s="34"/>
      <c r="H250" s="39"/>
    </row>
    <row r="251" spans="1:8" s="2" customFormat="1" ht="16.899999999999999" customHeight="1">
      <c r="A251" s="34"/>
      <c r="B251" s="39"/>
      <c r="C251" s="269" t="s">
        <v>216</v>
      </c>
      <c r="D251" s="269" t="s">
        <v>1127</v>
      </c>
      <c r="E251" s="17" t="s">
        <v>1</v>
      </c>
      <c r="F251" s="270">
        <v>45.137999999999998</v>
      </c>
      <c r="G251" s="34"/>
      <c r="H251" s="39"/>
    </row>
    <row r="252" spans="1:8" s="2" customFormat="1" ht="16.899999999999999" customHeight="1">
      <c r="A252" s="34"/>
      <c r="B252" s="39"/>
      <c r="C252" s="271" t="s">
        <v>2582</v>
      </c>
      <c r="D252" s="34"/>
      <c r="E252" s="34"/>
      <c r="F252" s="34"/>
      <c r="G252" s="34"/>
      <c r="H252" s="39"/>
    </row>
    <row r="253" spans="1:8" s="2" customFormat="1" ht="22.5">
      <c r="A253" s="34"/>
      <c r="B253" s="39"/>
      <c r="C253" s="269" t="s">
        <v>323</v>
      </c>
      <c r="D253" s="269" t="s">
        <v>324</v>
      </c>
      <c r="E253" s="17" t="s">
        <v>217</v>
      </c>
      <c r="F253" s="270">
        <v>45.137999999999998</v>
      </c>
      <c r="G253" s="34"/>
      <c r="H253" s="39"/>
    </row>
    <row r="254" spans="1:8" s="2" customFormat="1" ht="16.899999999999999" customHeight="1">
      <c r="A254" s="34"/>
      <c r="B254" s="39"/>
      <c r="C254" s="269" t="s">
        <v>328</v>
      </c>
      <c r="D254" s="269" t="s">
        <v>329</v>
      </c>
      <c r="E254" s="17" t="s">
        <v>217</v>
      </c>
      <c r="F254" s="270">
        <v>45.137999999999998</v>
      </c>
      <c r="G254" s="34"/>
      <c r="H254" s="39"/>
    </row>
    <row r="255" spans="1:8" s="2" customFormat="1" ht="16.899999999999999" customHeight="1">
      <c r="A255" s="34"/>
      <c r="B255" s="39"/>
      <c r="C255" s="269" t="s">
        <v>331</v>
      </c>
      <c r="D255" s="269" t="s">
        <v>332</v>
      </c>
      <c r="E255" s="17" t="s">
        <v>217</v>
      </c>
      <c r="F255" s="270">
        <v>45.137999999999998</v>
      </c>
      <c r="G255" s="34"/>
      <c r="H255" s="39"/>
    </row>
    <row r="256" spans="1:8" s="2" customFormat="1" ht="16.899999999999999" customHeight="1">
      <c r="A256" s="34"/>
      <c r="B256" s="39"/>
      <c r="C256" s="269" t="s">
        <v>916</v>
      </c>
      <c r="D256" s="269" t="s">
        <v>917</v>
      </c>
      <c r="E256" s="17" t="s">
        <v>337</v>
      </c>
      <c r="F256" s="270">
        <v>76.734999999999999</v>
      </c>
      <c r="G256" s="34"/>
      <c r="H256" s="39"/>
    </row>
    <row r="257" spans="1:8" s="2" customFormat="1" ht="16.899999999999999" customHeight="1">
      <c r="A257" s="34"/>
      <c r="B257" s="39"/>
      <c r="C257" s="265" t="s">
        <v>1089</v>
      </c>
      <c r="D257" s="266" t="s">
        <v>1089</v>
      </c>
      <c r="E257" s="267" t="s">
        <v>231</v>
      </c>
      <c r="F257" s="268">
        <v>49.33</v>
      </c>
      <c r="G257" s="34"/>
      <c r="H257" s="39"/>
    </row>
    <row r="258" spans="1:8" s="2" customFormat="1" ht="16.899999999999999" customHeight="1">
      <c r="A258" s="34"/>
      <c r="B258" s="39"/>
      <c r="C258" s="269" t="s">
        <v>1089</v>
      </c>
      <c r="D258" s="269" t="s">
        <v>1090</v>
      </c>
      <c r="E258" s="17" t="s">
        <v>1</v>
      </c>
      <c r="F258" s="270">
        <v>49.33</v>
      </c>
      <c r="G258" s="34"/>
      <c r="H258" s="39"/>
    </row>
    <row r="259" spans="1:8" s="2" customFormat="1" ht="16.899999999999999" customHeight="1">
      <c r="A259" s="34"/>
      <c r="B259" s="39"/>
      <c r="C259" s="271" t="s">
        <v>2582</v>
      </c>
      <c r="D259" s="34"/>
      <c r="E259" s="34"/>
      <c r="F259" s="34"/>
      <c r="G259" s="34"/>
      <c r="H259" s="39"/>
    </row>
    <row r="260" spans="1:8" s="2" customFormat="1" ht="16.899999999999999" customHeight="1">
      <c r="A260" s="34"/>
      <c r="B260" s="39"/>
      <c r="C260" s="269" t="s">
        <v>843</v>
      </c>
      <c r="D260" s="269" t="s">
        <v>844</v>
      </c>
      <c r="E260" s="17" t="s">
        <v>167</v>
      </c>
      <c r="F260" s="270">
        <v>49.33</v>
      </c>
      <c r="G260" s="34"/>
      <c r="H260" s="39"/>
    </row>
    <row r="261" spans="1:8" s="2" customFormat="1" ht="16.899999999999999" customHeight="1">
      <c r="A261" s="34"/>
      <c r="B261" s="39"/>
      <c r="C261" s="269" t="s">
        <v>1112</v>
      </c>
      <c r="D261" s="269" t="s">
        <v>1113</v>
      </c>
      <c r="E261" s="17" t="s">
        <v>210</v>
      </c>
      <c r="F261" s="270">
        <v>177.58799999999999</v>
      </c>
      <c r="G261" s="34"/>
      <c r="H261" s="39"/>
    </row>
    <row r="262" spans="1:8" s="2" customFormat="1" ht="16.899999999999999" customHeight="1">
      <c r="A262" s="34"/>
      <c r="B262" s="39"/>
      <c r="C262" s="269" t="s">
        <v>341</v>
      </c>
      <c r="D262" s="269" t="s">
        <v>342</v>
      </c>
      <c r="E262" s="17" t="s">
        <v>217</v>
      </c>
      <c r="F262" s="270">
        <v>30.898</v>
      </c>
      <c r="G262" s="34"/>
      <c r="H262" s="39"/>
    </row>
    <row r="263" spans="1:8" s="2" customFormat="1" ht="16.899999999999999" customHeight="1">
      <c r="A263" s="34"/>
      <c r="B263" s="39"/>
      <c r="C263" s="269" t="s">
        <v>604</v>
      </c>
      <c r="D263" s="269" t="s">
        <v>605</v>
      </c>
      <c r="E263" s="17" t="s">
        <v>217</v>
      </c>
      <c r="F263" s="270">
        <v>6.56</v>
      </c>
      <c r="G263" s="34"/>
      <c r="H263" s="39"/>
    </row>
    <row r="264" spans="1:8" s="2" customFormat="1" ht="22.5">
      <c r="A264" s="34"/>
      <c r="B264" s="39"/>
      <c r="C264" s="269" t="s">
        <v>839</v>
      </c>
      <c r="D264" s="269" t="s">
        <v>840</v>
      </c>
      <c r="E264" s="17" t="s">
        <v>231</v>
      </c>
      <c r="F264" s="270">
        <v>49.33</v>
      </c>
      <c r="G264" s="34"/>
      <c r="H264" s="39"/>
    </row>
    <row r="265" spans="1:8" s="2" customFormat="1" ht="16.899999999999999" customHeight="1">
      <c r="A265" s="34"/>
      <c r="B265" s="39"/>
      <c r="C265" s="265" t="s">
        <v>1091</v>
      </c>
      <c r="D265" s="266" t="s">
        <v>1091</v>
      </c>
      <c r="E265" s="267" t="s">
        <v>231</v>
      </c>
      <c r="F265" s="268">
        <v>12</v>
      </c>
      <c r="G265" s="34"/>
      <c r="H265" s="39"/>
    </row>
    <row r="266" spans="1:8" s="2" customFormat="1" ht="16.899999999999999" customHeight="1">
      <c r="A266" s="34"/>
      <c r="B266" s="39"/>
      <c r="C266" s="269" t="s">
        <v>1091</v>
      </c>
      <c r="D266" s="269" t="s">
        <v>178</v>
      </c>
      <c r="E266" s="17" t="s">
        <v>1</v>
      </c>
      <c r="F266" s="270">
        <v>12</v>
      </c>
      <c r="G266" s="34"/>
      <c r="H266" s="39"/>
    </row>
    <row r="267" spans="1:8" s="2" customFormat="1" ht="16.899999999999999" customHeight="1">
      <c r="A267" s="34"/>
      <c r="B267" s="39"/>
      <c r="C267" s="271" t="s">
        <v>2582</v>
      </c>
      <c r="D267" s="34"/>
      <c r="E267" s="34"/>
      <c r="F267" s="34"/>
      <c r="G267" s="34"/>
      <c r="H267" s="39"/>
    </row>
    <row r="268" spans="1:8" s="2" customFormat="1" ht="22.5">
      <c r="A268" s="34"/>
      <c r="B268" s="39"/>
      <c r="C268" s="269" t="s">
        <v>1145</v>
      </c>
      <c r="D268" s="269" t="s">
        <v>1146</v>
      </c>
      <c r="E268" s="17" t="s">
        <v>231</v>
      </c>
      <c r="F268" s="270">
        <v>12</v>
      </c>
      <c r="G268" s="34"/>
      <c r="H268" s="39"/>
    </row>
    <row r="269" spans="1:8" s="2" customFormat="1" ht="16.899999999999999" customHeight="1">
      <c r="A269" s="34"/>
      <c r="B269" s="39"/>
      <c r="C269" s="269" t="s">
        <v>1116</v>
      </c>
      <c r="D269" s="269" t="s">
        <v>1117</v>
      </c>
      <c r="E269" s="17" t="s">
        <v>210</v>
      </c>
      <c r="F269" s="270">
        <v>60</v>
      </c>
      <c r="G269" s="34"/>
      <c r="H269" s="39"/>
    </row>
    <row r="270" spans="1:8" s="2" customFormat="1" ht="16.899999999999999" customHeight="1">
      <c r="A270" s="34"/>
      <c r="B270" s="39"/>
      <c r="C270" s="269" t="s">
        <v>341</v>
      </c>
      <c r="D270" s="269" t="s">
        <v>342</v>
      </c>
      <c r="E270" s="17" t="s">
        <v>217</v>
      </c>
      <c r="F270" s="270">
        <v>30.898</v>
      </c>
      <c r="G270" s="34"/>
      <c r="H270" s="39"/>
    </row>
    <row r="271" spans="1:8" s="2" customFormat="1" ht="16.899999999999999" customHeight="1">
      <c r="A271" s="34"/>
      <c r="B271" s="39"/>
      <c r="C271" s="269" t="s">
        <v>604</v>
      </c>
      <c r="D271" s="269" t="s">
        <v>605</v>
      </c>
      <c r="E271" s="17" t="s">
        <v>217</v>
      </c>
      <c r="F271" s="270">
        <v>6.56</v>
      </c>
      <c r="G271" s="34"/>
      <c r="H271" s="39"/>
    </row>
    <row r="272" spans="1:8" s="2" customFormat="1" ht="16.899999999999999" customHeight="1">
      <c r="A272" s="34"/>
      <c r="B272" s="39"/>
      <c r="C272" s="269" t="s">
        <v>1148</v>
      </c>
      <c r="D272" s="269" t="s">
        <v>1149</v>
      </c>
      <c r="E272" s="17" t="s">
        <v>231</v>
      </c>
      <c r="F272" s="270">
        <v>12.36</v>
      </c>
      <c r="G272" s="34"/>
      <c r="H272" s="39"/>
    </row>
    <row r="273" spans="1:8" s="2" customFormat="1" ht="16.899999999999999" customHeight="1">
      <c r="A273" s="34"/>
      <c r="B273" s="39"/>
      <c r="C273" s="265" t="s">
        <v>780</v>
      </c>
      <c r="D273" s="266" t="s">
        <v>780</v>
      </c>
      <c r="E273" s="267" t="s">
        <v>217</v>
      </c>
      <c r="F273" s="268">
        <v>127.73399999999999</v>
      </c>
      <c r="G273" s="34"/>
      <c r="H273" s="39"/>
    </row>
    <row r="274" spans="1:8" s="2" customFormat="1" ht="16.899999999999999" customHeight="1">
      <c r="A274" s="34"/>
      <c r="B274" s="39"/>
      <c r="C274" s="269" t="s">
        <v>1</v>
      </c>
      <c r="D274" s="269" t="s">
        <v>1110</v>
      </c>
      <c r="E274" s="17" t="s">
        <v>1</v>
      </c>
      <c r="F274" s="270">
        <v>34.5</v>
      </c>
      <c r="G274" s="34"/>
      <c r="H274" s="39"/>
    </row>
    <row r="275" spans="1:8" s="2" customFormat="1" ht="16.899999999999999" customHeight="1">
      <c r="A275" s="34"/>
      <c r="B275" s="39"/>
      <c r="C275" s="269" t="s">
        <v>1</v>
      </c>
      <c r="D275" s="269" t="s">
        <v>1111</v>
      </c>
      <c r="E275" s="17" t="s">
        <v>1</v>
      </c>
      <c r="F275" s="270">
        <v>93.233999999999995</v>
      </c>
      <c r="G275" s="34"/>
      <c r="H275" s="39"/>
    </row>
    <row r="276" spans="1:8" s="2" customFormat="1" ht="16.899999999999999" customHeight="1">
      <c r="A276" s="34"/>
      <c r="B276" s="39"/>
      <c r="C276" s="269" t="s">
        <v>780</v>
      </c>
      <c r="D276" s="269" t="s">
        <v>173</v>
      </c>
      <c r="E276" s="17" t="s">
        <v>1</v>
      </c>
      <c r="F276" s="270">
        <v>127.73399999999999</v>
      </c>
      <c r="G276" s="34"/>
      <c r="H276" s="39"/>
    </row>
    <row r="277" spans="1:8" s="2" customFormat="1" ht="16.899999999999999" customHeight="1">
      <c r="A277" s="34"/>
      <c r="B277" s="39"/>
      <c r="C277" s="271" t="s">
        <v>2582</v>
      </c>
      <c r="D277" s="34"/>
      <c r="E277" s="34"/>
      <c r="F277" s="34"/>
      <c r="G277" s="34"/>
      <c r="H277" s="39"/>
    </row>
    <row r="278" spans="1:8" s="2" customFormat="1" ht="22.5">
      <c r="A278" s="34"/>
      <c r="B278" s="39"/>
      <c r="C278" s="269" t="s">
        <v>795</v>
      </c>
      <c r="D278" s="269" t="s">
        <v>796</v>
      </c>
      <c r="E278" s="17" t="s">
        <v>217</v>
      </c>
      <c r="F278" s="270">
        <v>127.73399999999999</v>
      </c>
      <c r="G278" s="34"/>
      <c r="H278" s="39"/>
    </row>
    <row r="279" spans="1:8" s="2" customFormat="1" ht="22.5">
      <c r="A279" s="34"/>
      <c r="B279" s="39"/>
      <c r="C279" s="269" t="s">
        <v>323</v>
      </c>
      <c r="D279" s="269" t="s">
        <v>324</v>
      </c>
      <c r="E279" s="17" t="s">
        <v>217</v>
      </c>
      <c r="F279" s="270">
        <v>45.137999999999998</v>
      </c>
      <c r="G279" s="34"/>
      <c r="H279" s="39"/>
    </row>
    <row r="280" spans="1:8" s="2" customFormat="1" ht="16.899999999999999" customHeight="1">
      <c r="A280" s="34"/>
      <c r="B280" s="39"/>
      <c r="C280" s="269" t="s">
        <v>811</v>
      </c>
      <c r="D280" s="269" t="s">
        <v>812</v>
      </c>
      <c r="E280" s="17" t="s">
        <v>217</v>
      </c>
      <c r="F280" s="270">
        <v>90.275999999999996</v>
      </c>
      <c r="G280" s="34"/>
      <c r="H280" s="39"/>
    </row>
    <row r="281" spans="1:8" s="2" customFormat="1" ht="16.899999999999999" customHeight="1">
      <c r="A281" s="34"/>
      <c r="B281" s="39"/>
      <c r="C281" s="265" t="s">
        <v>788</v>
      </c>
      <c r="D281" s="266" t="s">
        <v>788</v>
      </c>
      <c r="E281" s="267" t="s">
        <v>217</v>
      </c>
      <c r="F281" s="268">
        <v>90.275999999999996</v>
      </c>
      <c r="G281" s="34"/>
      <c r="H281" s="39"/>
    </row>
    <row r="282" spans="1:8" s="2" customFormat="1" ht="16.899999999999999" customHeight="1">
      <c r="A282" s="34"/>
      <c r="B282" s="39"/>
      <c r="C282" s="269" t="s">
        <v>788</v>
      </c>
      <c r="D282" s="269" t="s">
        <v>1132</v>
      </c>
      <c r="E282" s="17" t="s">
        <v>1</v>
      </c>
      <c r="F282" s="270">
        <v>90.275999999999996</v>
      </c>
      <c r="G282" s="34"/>
      <c r="H282" s="39"/>
    </row>
    <row r="283" spans="1:8" s="2" customFormat="1" ht="16.899999999999999" customHeight="1">
      <c r="A283" s="34"/>
      <c r="B283" s="39"/>
      <c r="C283" s="271" t="s">
        <v>2582</v>
      </c>
      <c r="D283" s="34"/>
      <c r="E283" s="34"/>
      <c r="F283" s="34"/>
      <c r="G283" s="34"/>
      <c r="H283" s="39"/>
    </row>
    <row r="284" spans="1:8" s="2" customFormat="1" ht="16.899999999999999" customHeight="1">
      <c r="A284" s="34"/>
      <c r="B284" s="39"/>
      <c r="C284" s="269" t="s">
        <v>811</v>
      </c>
      <c r="D284" s="269" t="s">
        <v>812</v>
      </c>
      <c r="E284" s="17" t="s">
        <v>217</v>
      </c>
      <c r="F284" s="270">
        <v>90.275999999999996</v>
      </c>
      <c r="G284" s="34"/>
      <c r="H284" s="39"/>
    </row>
    <row r="285" spans="1:8" s="2" customFormat="1" ht="22.5">
      <c r="A285" s="34"/>
      <c r="B285" s="39"/>
      <c r="C285" s="269" t="s">
        <v>323</v>
      </c>
      <c r="D285" s="269" t="s">
        <v>324</v>
      </c>
      <c r="E285" s="17" t="s">
        <v>217</v>
      </c>
      <c r="F285" s="270">
        <v>45.137999999999998</v>
      </c>
      <c r="G285" s="34"/>
      <c r="H285" s="39"/>
    </row>
    <row r="286" spans="1:8" s="2" customFormat="1" ht="16.899999999999999" customHeight="1">
      <c r="A286" s="34"/>
      <c r="B286" s="39"/>
      <c r="C286" s="269" t="s">
        <v>817</v>
      </c>
      <c r="D286" s="269" t="s">
        <v>818</v>
      </c>
      <c r="E286" s="17" t="s">
        <v>337</v>
      </c>
      <c r="F286" s="270">
        <v>85.762</v>
      </c>
      <c r="G286" s="34"/>
      <c r="H286" s="39"/>
    </row>
    <row r="287" spans="1:8" s="2" customFormat="1" ht="26.45" customHeight="1">
      <c r="A287" s="34"/>
      <c r="B287" s="39"/>
      <c r="C287" s="264" t="s">
        <v>2587</v>
      </c>
      <c r="D287" s="264" t="s">
        <v>100</v>
      </c>
      <c r="E287" s="34"/>
      <c r="F287" s="34"/>
      <c r="G287" s="34"/>
      <c r="H287" s="39"/>
    </row>
    <row r="288" spans="1:8" s="2" customFormat="1" ht="16.899999999999999" customHeight="1">
      <c r="A288" s="34"/>
      <c r="B288" s="39"/>
      <c r="C288" s="265" t="s">
        <v>2588</v>
      </c>
      <c r="D288" s="266" t="s">
        <v>2588</v>
      </c>
      <c r="E288" s="267" t="s">
        <v>231</v>
      </c>
      <c r="F288" s="268">
        <v>288</v>
      </c>
      <c r="G288" s="34"/>
      <c r="H288" s="39"/>
    </row>
    <row r="289" spans="1:8" s="2" customFormat="1" ht="16.899999999999999" customHeight="1">
      <c r="A289" s="34"/>
      <c r="B289" s="39"/>
      <c r="C289" s="265" t="s">
        <v>1208</v>
      </c>
      <c r="D289" s="266" t="s">
        <v>1208</v>
      </c>
      <c r="E289" s="267" t="s">
        <v>231</v>
      </c>
      <c r="F289" s="268">
        <v>87.5</v>
      </c>
      <c r="G289" s="34"/>
      <c r="H289" s="39"/>
    </row>
    <row r="290" spans="1:8" s="2" customFormat="1" ht="16.899999999999999" customHeight="1">
      <c r="A290" s="34"/>
      <c r="B290" s="39"/>
      <c r="C290" s="269" t="s">
        <v>1208</v>
      </c>
      <c r="D290" s="269" t="s">
        <v>1314</v>
      </c>
      <c r="E290" s="17" t="s">
        <v>1</v>
      </c>
      <c r="F290" s="270">
        <v>87.5</v>
      </c>
      <c r="G290" s="34"/>
      <c r="H290" s="39"/>
    </row>
    <row r="291" spans="1:8" s="2" customFormat="1" ht="16.899999999999999" customHeight="1">
      <c r="A291" s="34"/>
      <c r="B291" s="39"/>
      <c r="C291" s="271" t="s">
        <v>2582</v>
      </c>
      <c r="D291" s="34"/>
      <c r="E291" s="34"/>
      <c r="F291" s="34"/>
      <c r="G291" s="34"/>
      <c r="H291" s="39"/>
    </row>
    <row r="292" spans="1:8" s="2" customFormat="1" ht="22.5">
      <c r="A292" s="34"/>
      <c r="B292" s="39"/>
      <c r="C292" s="269" t="s">
        <v>1310</v>
      </c>
      <c r="D292" s="269" t="s">
        <v>1311</v>
      </c>
      <c r="E292" s="17" t="s">
        <v>231</v>
      </c>
      <c r="F292" s="270">
        <v>129.5</v>
      </c>
      <c r="G292" s="34"/>
      <c r="H292" s="39"/>
    </row>
    <row r="293" spans="1:8" s="2" customFormat="1" ht="16.899999999999999" customHeight="1">
      <c r="A293" s="34"/>
      <c r="B293" s="39"/>
      <c r="C293" s="269" t="s">
        <v>1216</v>
      </c>
      <c r="D293" s="269" t="s">
        <v>1217</v>
      </c>
      <c r="E293" s="17" t="s">
        <v>231</v>
      </c>
      <c r="F293" s="270">
        <v>319.5</v>
      </c>
      <c r="G293" s="34"/>
      <c r="H293" s="39"/>
    </row>
    <row r="294" spans="1:8" s="2" customFormat="1" ht="16.899999999999999" customHeight="1">
      <c r="A294" s="34"/>
      <c r="B294" s="39"/>
      <c r="C294" s="269" t="s">
        <v>1315</v>
      </c>
      <c r="D294" s="269" t="s">
        <v>1316</v>
      </c>
      <c r="E294" s="17" t="s">
        <v>231</v>
      </c>
      <c r="F294" s="270">
        <v>100.625</v>
      </c>
      <c r="G294" s="34"/>
      <c r="H294" s="39"/>
    </row>
    <row r="295" spans="1:8" s="2" customFormat="1" ht="16.899999999999999" customHeight="1">
      <c r="A295" s="34"/>
      <c r="B295" s="39"/>
      <c r="C295" s="265" t="s">
        <v>1210</v>
      </c>
      <c r="D295" s="266" t="s">
        <v>1210</v>
      </c>
      <c r="E295" s="267" t="s">
        <v>231</v>
      </c>
      <c r="F295" s="268">
        <v>42</v>
      </c>
      <c r="G295" s="34"/>
      <c r="H295" s="39"/>
    </row>
    <row r="296" spans="1:8" s="2" customFormat="1" ht="16.899999999999999" customHeight="1">
      <c r="A296" s="34"/>
      <c r="B296" s="39"/>
      <c r="C296" s="269" t="s">
        <v>1210</v>
      </c>
      <c r="D296" s="269" t="s">
        <v>429</v>
      </c>
      <c r="E296" s="17" t="s">
        <v>1</v>
      </c>
      <c r="F296" s="270">
        <v>42</v>
      </c>
      <c r="G296" s="34"/>
      <c r="H296" s="39"/>
    </row>
    <row r="297" spans="1:8" s="2" customFormat="1" ht="16.899999999999999" customHeight="1">
      <c r="A297" s="34"/>
      <c r="B297" s="39"/>
      <c r="C297" s="271" t="s">
        <v>2582</v>
      </c>
      <c r="D297" s="34"/>
      <c r="E297" s="34"/>
      <c r="F297" s="34"/>
      <c r="G297" s="34"/>
      <c r="H297" s="39"/>
    </row>
    <row r="298" spans="1:8" s="2" customFormat="1" ht="16.899999999999999" customHeight="1">
      <c r="A298" s="34"/>
      <c r="B298" s="39"/>
      <c r="C298" s="269" t="s">
        <v>1319</v>
      </c>
      <c r="D298" s="269" t="s">
        <v>1320</v>
      </c>
      <c r="E298" s="17" t="s">
        <v>231</v>
      </c>
      <c r="F298" s="270">
        <v>42</v>
      </c>
      <c r="G298" s="34"/>
      <c r="H298" s="39"/>
    </row>
    <row r="299" spans="1:8" s="2" customFormat="1" ht="22.5">
      <c r="A299" s="34"/>
      <c r="B299" s="39"/>
      <c r="C299" s="269" t="s">
        <v>1310</v>
      </c>
      <c r="D299" s="269" t="s">
        <v>1311</v>
      </c>
      <c r="E299" s="17" t="s">
        <v>231</v>
      </c>
      <c r="F299" s="270">
        <v>129.5</v>
      </c>
      <c r="G299" s="34"/>
      <c r="H299" s="39"/>
    </row>
    <row r="300" spans="1:8" s="2" customFormat="1" ht="16.899999999999999" customHeight="1">
      <c r="A300" s="34"/>
      <c r="B300" s="39"/>
      <c r="C300" s="269" t="s">
        <v>1331</v>
      </c>
      <c r="D300" s="269" t="s">
        <v>1332</v>
      </c>
      <c r="E300" s="17" t="s">
        <v>1333</v>
      </c>
      <c r="F300" s="270">
        <v>0.23200000000000001</v>
      </c>
      <c r="G300" s="34"/>
      <c r="H300" s="39"/>
    </row>
    <row r="301" spans="1:8" s="2" customFormat="1" ht="16.899999999999999" customHeight="1">
      <c r="A301" s="34"/>
      <c r="B301" s="39"/>
      <c r="C301" s="269" t="s">
        <v>1216</v>
      </c>
      <c r="D301" s="269" t="s">
        <v>1217</v>
      </c>
      <c r="E301" s="17" t="s">
        <v>231</v>
      </c>
      <c r="F301" s="270">
        <v>319.5</v>
      </c>
      <c r="G301" s="34"/>
      <c r="H301" s="39"/>
    </row>
    <row r="302" spans="1:8" s="2" customFormat="1" ht="16.899999999999999" customHeight="1">
      <c r="A302" s="34"/>
      <c r="B302" s="39"/>
      <c r="C302" s="269" t="s">
        <v>1363</v>
      </c>
      <c r="D302" s="269" t="s">
        <v>1364</v>
      </c>
      <c r="E302" s="17" t="s">
        <v>231</v>
      </c>
      <c r="F302" s="270">
        <v>308.7</v>
      </c>
      <c r="G302" s="34"/>
      <c r="H302" s="39"/>
    </row>
    <row r="303" spans="1:8" s="2" customFormat="1" ht="16.899999999999999" customHeight="1">
      <c r="A303" s="34"/>
      <c r="B303" s="39"/>
      <c r="C303" s="265" t="s">
        <v>1205</v>
      </c>
      <c r="D303" s="266" t="s">
        <v>1205</v>
      </c>
      <c r="E303" s="267" t="s">
        <v>231</v>
      </c>
      <c r="F303" s="268">
        <v>190</v>
      </c>
      <c r="G303" s="34"/>
      <c r="H303" s="39"/>
    </row>
    <row r="304" spans="1:8" s="2" customFormat="1" ht="16.899999999999999" customHeight="1">
      <c r="A304" s="34"/>
      <c r="B304" s="39"/>
      <c r="C304" s="269" t="s">
        <v>1</v>
      </c>
      <c r="D304" s="269" t="s">
        <v>1223</v>
      </c>
      <c r="E304" s="17" t="s">
        <v>1</v>
      </c>
      <c r="F304" s="270">
        <v>0</v>
      </c>
      <c r="G304" s="34"/>
      <c r="H304" s="39"/>
    </row>
    <row r="305" spans="1:8" s="2" customFormat="1" ht="16.899999999999999" customHeight="1">
      <c r="A305" s="34"/>
      <c r="B305" s="39"/>
      <c r="C305" s="269" t="s">
        <v>1205</v>
      </c>
      <c r="D305" s="269" t="s">
        <v>1326</v>
      </c>
      <c r="E305" s="17" t="s">
        <v>1</v>
      </c>
      <c r="F305" s="270">
        <v>190</v>
      </c>
      <c r="G305" s="34"/>
      <c r="H305" s="39"/>
    </row>
    <row r="306" spans="1:8" s="2" customFormat="1" ht="16.899999999999999" customHeight="1">
      <c r="A306" s="34"/>
      <c r="B306" s="39"/>
      <c r="C306" s="271" t="s">
        <v>2582</v>
      </c>
      <c r="D306" s="34"/>
      <c r="E306" s="34"/>
      <c r="F306" s="34"/>
      <c r="G306" s="34"/>
      <c r="H306" s="39"/>
    </row>
    <row r="307" spans="1:8" s="2" customFormat="1" ht="16.899999999999999" customHeight="1">
      <c r="A307" s="34"/>
      <c r="B307" s="39"/>
      <c r="C307" s="269" t="s">
        <v>1323</v>
      </c>
      <c r="D307" s="269" t="s">
        <v>1324</v>
      </c>
      <c r="E307" s="17" t="s">
        <v>231</v>
      </c>
      <c r="F307" s="270">
        <v>190</v>
      </c>
      <c r="G307" s="34"/>
      <c r="H307" s="39"/>
    </row>
    <row r="308" spans="1:8" s="2" customFormat="1" ht="22.5">
      <c r="A308" s="34"/>
      <c r="B308" s="39"/>
      <c r="C308" s="269" t="s">
        <v>1286</v>
      </c>
      <c r="D308" s="269" t="s">
        <v>1287</v>
      </c>
      <c r="E308" s="17" t="s">
        <v>231</v>
      </c>
      <c r="F308" s="270">
        <v>190</v>
      </c>
      <c r="G308" s="34"/>
      <c r="H308" s="39"/>
    </row>
    <row r="309" spans="1:8" s="2" customFormat="1" ht="16.899999999999999" customHeight="1">
      <c r="A309" s="34"/>
      <c r="B309" s="39"/>
      <c r="C309" s="269" t="s">
        <v>1331</v>
      </c>
      <c r="D309" s="269" t="s">
        <v>1332</v>
      </c>
      <c r="E309" s="17" t="s">
        <v>1333</v>
      </c>
      <c r="F309" s="270">
        <v>0.23200000000000001</v>
      </c>
      <c r="G309" s="34"/>
      <c r="H309" s="39"/>
    </row>
    <row r="310" spans="1:8" s="2" customFormat="1" ht="16.899999999999999" customHeight="1">
      <c r="A310" s="34"/>
      <c r="B310" s="39"/>
      <c r="C310" s="269" t="s">
        <v>1216</v>
      </c>
      <c r="D310" s="269" t="s">
        <v>1217</v>
      </c>
      <c r="E310" s="17" t="s">
        <v>231</v>
      </c>
      <c r="F310" s="270">
        <v>319.5</v>
      </c>
      <c r="G310" s="34"/>
      <c r="H310" s="39"/>
    </row>
    <row r="311" spans="1:8" s="2" customFormat="1" ht="16.899999999999999" customHeight="1">
      <c r="A311" s="34"/>
      <c r="B311" s="39"/>
      <c r="C311" s="269" t="s">
        <v>1327</v>
      </c>
      <c r="D311" s="269" t="s">
        <v>1328</v>
      </c>
      <c r="E311" s="17" t="s">
        <v>231</v>
      </c>
      <c r="F311" s="270">
        <v>218.5</v>
      </c>
      <c r="G311" s="34"/>
      <c r="H311" s="39"/>
    </row>
    <row r="312" spans="1:8" s="2" customFormat="1" ht="16.899999999999999" customHeight="1">
      <c r="A312" s="34"/>
      <c r="B312" s="39"/>
      <c r="C312" s="269" t="s">
        <v>1363</v>
      </c>
      <c r="D312" s="269" t="s">
        <v>1364</v>
      </c>
      <c r="E312" s="17" t="s">
        <v>231</v>
      </c>
      <c r="F312" s="270">
        <v>308.7</v>
      </c>
      <c r="G312" s="34"/>
      <c r="H312" s="39"/>
    </row>
    <row r="313" spans="1:8" s="2" customFormat="1" ht="16.899999999999999" customHeight="1">
      <c r="A313" s="34"/>
      <c r="B313" s="39"/>
      <c r="C313" s="265" t="s">
        <v>2589</v>
      </c>
      <c r="D313" s="266" t="s">
        <v>2589</v>
      </c>
      <c r="E313" s="267" t="s">
        <v>231</v>
      </c>
      <c r="F313" s="268">
        <v>365.3</v>
      </c>
      <c r="G313" s="34"/>
      <c r="H313" s="39"/>
    </row>
    <row r="314" spans="1:8" s="2" customFormat="1" ht="16.899999999999999" customHeight="1">
      <c r="A314" s="34"/>
      <c r="B314" s="39"/>
      <c r="C314" s="265" t="s">
        <v>2590</v>
      </c>
      <c r="D314" s="266" t="s">
        <v>2590</v>
      </c>
      <c r="E314" s="267" t="s">
        <v>231</v>
      </c>
      <c r="F314" s="268">
        <v>259.39999999999998</v>
      </c>
      <c r="G314" s="34"/>
      <c r="H314" s="39"/>
    </row>
    <row r="315" spans="1:8" s="2" customFormat="1" ht="16.899999999999999" customHeight="1">
      <c r="A315" s="34"/>
      <c r="B315" s="39"/>
      <c r="C315" s="265" t="s">
        <v>1203</v>
      </c>
      <c r="D315" s="266" t="s">
        <v>1203</v>
      </c>
      <c r="E315" s="267" t="s">
        <v>231</v>
      </c>
      <c r="F315" s="268">
        <v>294</v>
      </c>
      <c r="G315" s="34"/>
      <c r="H315" s="39"/>
    </row>
    <row r="316" spans="1:8" s="2" customFormat="1" ht="16.899999999999999" customHeight="1">
      <c r="A316" s="34"/>
      <c r="B316" s="39"/>
      <c r="C316" s="269" t="s">
        <v>1</v>
      </c>
      <c r="D316" s="269" t="s">
        <v>1292</v>
      </c>
      <c r="E316" s="17" t="s">
        <v>1</v>
      </c>
      <c r="F316" s="270">
        <v>0</v>
      </c>
      <c r="G316" s="34"/>
      <c r="H316" s="39"/>
    </row>
    <row r="317" spans="1:8" s="2" customFormat="1" ht="16.899999999999999" customHeight="1">
      <c r="A317" s="34"/>
      <c r="B317" s="39"/>
      <c r="C317" s="269" t="s">
        <v>1203</v>
      </c>
      <c r="D317" s="269" t="s">
        <v>1366</v>
      </c>
      <c r="E317" s="17" t="s">
        <v>1</v>
      </c>
      <c r="F317" s="270">
        <v>294</v>
      </c>
      <c r="G317" s="34"/>
      <c r="H317" s="39"/>
    </row>
    <row r="318" spans="1:8" s="2" customFormat="1" ht="16.899999999999999" customHeight="1">
      <c r="A318" s="34"/>
      <c r="B318" s="39"/>
      <c r="C318" s="271" t="s">
        <v>2582</v>
      </c>
      <c r="D318" s="34"/>
      <c r="E318" s="34"/>
      <c r="F318" s="34"/>
      <c r="G318" s="34"/>
      <c r="H318" s="39"/>
    </row>
    <row r="319" spans="1:8" s="2" customFormat="1" ht="16.899999999999999" customHeight="1">
      <c r="A319" s="34"/>
      <c r="B319" s="39"/>
      <c r="C319" s="269" t="s">
        <v>1363</v>
      </c>
      <c r="D319" s="269" t="s">
        <v>1364</v>
      </c>
      <c r="E319" s="17" t="s">
        <v>231</v>
      </c>
      <c r="F319" s="270">
        <v>294</v>
      </c>
      <c r="G319" s="34"/>
      <c r="H319" s="39"/>
    </row>
    <row r="320" spans="1:8" s="2" customFormat="1" ht="16.899999999999999" customHeight="1">
      <c r="A320" s="34"/>
      <c r="B320" s="39"/>
      <c r="C320" s="269" t="s">
        <v>1351</v>
      </c>
      <c r="D320" s="269" t="s">
        <v>1352</v>
      </c>
      <c r="E320" s="17" t="s">
        <v>231</v>
      </c>
      <c r="F320" s="270">
        <v>294</v>
      </c>
      <c r="G320" s="34"/>
      <c r="H320" s="39"/>
    </row>
    <row r="321" spans="1:8" s="2" customFormat="1" ht="16.899999999999999" customHeight="1">
      <c r="A321" s="34"/>
      <c r="B321" s="39"/>
      <c r="C321" s="269" t="s">
        <v>1354</v>
      </c>
      <c r="D321" s="269" t="s">
        <v>1355</v>
      </c>
      <c r="E321" s="17" t="s">
        <v>231</v>
      </c>
      <c r="F321" s="270">
        <v>294</v>
      </c>
      <c r="G321" s="34"/>
      <c r="H321" s="39"/>
    </row>
    <row r="322" spans="1:8" s="2" customFormat="1" ht="16.899999999999999" customHeight="1">
      <c r="A322" s="34"/>
      <c r="B322" s="39"/>
      <c r="C322" s="269" t="s">
        <v>1360</v>
      </c>
      <c r="D322" s="269" t="s">
        <v>1361</v>
      </c>
      <c r="E322" s="17" t="s">
        <v>231</v>
      </c>
      <c r="F322" s="270">
        <v>294</v>
      </c>
      <c r="G322" s="34"/>
      <c r="H322" s="39"/>
    </row>
    <row r="323" spans="1:8" s="2" customFormat="1" ht="16.899999999999999" customHeight="1">
      <c r="A323" s="34"/>
      <c r="B323" s="39"/>
      <c r="C323" s="269" t="s">
        <v>1368</v>
      </c>
      <c r="D323" s="269" t="s">
        <v>1369</v>
      </c>
      <c r="E323" s="17" t="s">
        <v>231</v>
      </c>
      <c r="F323" s="270">
        <v>294</v>
      </c>
      <c r="G323" s="34"/>
      <c r="H323" s="39"/>
    </row>
    <row r="324" spans="1:8" s="2" customFormat="1" ht="16.899999999999999" customHeight="1">
      <c r="A324" s="34"/>
      <c r="B324" s="39"/>
      <c r="C324" s="269" t="s">
        <v>1371</v>
      </c>
      <c r="D324" s="269" t="s">
        <v>1372</v>
      </c>
      <c r="E324" s="17" t="s">
        <v>210</v>
      </c>
      <c r="F324" s="270">
        <v>588</v>
      </c>
      <c r="G324" s="34"/>
      <c r="H324" s="39"/>
    </row>
    <row r="325" spans="1:8" s="2" customFormat="1" ht="16.899999999999999" customHeight="1">
      <c r="A325" s="34"/>
      <c r="B325" s="39"/>
      <c r="C325" s="269" t="s">
        <v>1375</v>
      </c>
      <c r="D325" s="269" t="s">
        <v>1376</v>
      </c>
      <c r="E325" s="17" t="s">
        <v>231</v>
      </c>
      <c r="F325" s="270">
        <v>294</v>
      </c>
      <c r="G325" s="34"/>
      <c r="H325" s="39"/>
    </row>
    <row r="326" spans="1:8" s="2" customFormat="1" ht="16.899999999999999" customHeight="1">
      <c r="A326" s="34"/>
      <c r="B326" s="39"/>
      <c r="C326" s="265" t="s">
        <v>2591</v>
      </c>
      <c r="D326" s="266" t="s">
        <v>2591</v>
      </c>
      <c r="E326" s="267" t="s">
        <v>231</v>
      </c>
      <c r="F326" s="268">
        <v>911.2</v>
      </c>
      <c r="G326" s="34"/>
      <c r="H326" s="39"/>
    </row>
    <row r="327" spans="1:8" s="2" customFormat="1" ht="16.899999999999999" customHeight="1">
      <c r="A327" s="34"/>
      <c r="B327" s="39"/>
      <c r="C327" s="265" t="s">
        <v>1207</v>
      </c>
      <c r="D327" s="266" t="s">
        <v>1207</v>
      </c>
      <c r="E327" s="267" t="s">
        <v>231</v>
      </c>
      <c r="F327" s="268">
        <v>190</v>
      </c>
      <c r="G327" s="34"/>
      <c r="H327" s="39"/>
    </row>
    <row r="328" spans="1:8" s="2" customFormat="1" ht="16.899999999999999" customHeight="1">
      <c r="A328" s="34"/>
      <c r="B328" s="39"/>
      <c r="C328" s="269" t="s">
        <v>1</v>
      </c>
      <c r="D328" s="269" t="s">
        <v>1223</v>
      </c>
      <c r="E328" s="17" t="s">
        <v>1</v>
      </c>
      <c r="F328" s="270">
        <v>0</v>
      </c>
      <c r="G328" s="34"/>
      <c r="H328" s="39"/>
    </row>
    <row r="329" spans="1:8" s="2" customFormat="1" ht="16.899999999999999" customHeight="1">
      <c r="A329" s="34"/>
      <c r="B329" s="39"/>
      <c r="C329" s="269" t="s">
        <v>1207</v>
      </c>
      <c r="D329" s="269" t="s">
        <v>1205</v>
      </c>
      <c r="E329" s="17" t="s">
        <v>1</v>
      </c>
      <c r="F329" s="270">
        <v>190</v>
      </c>
      <c r="G329" s="34"/>
      <c r="H329" s="39"/>
    </row>
    <row r="330" spans="1:8" s="2" customFormat="1" ht="16.899999999999999" customHeight="1">
      <c r="A330" s="34"/>
      <c r="B330" s="39"/>
      <c r="C330" s="271" t="s">
        <v>2582</v>
      </c>
      <c r="D330" s="34"/>
      <c r="E330" s="34"/>
      <c r="F330" s="34"/>
      <c r="G330" s="34"/>
      <c r="H330" s="39"/>
    </row>
    <row r="331" spans="1:8" s="2" customFormat="1" ht="22.5">
      <c r="A331" s="34"/>
      <c r="B331" s="39"/>
      <c r="C331" s="269" t="s">
        <v>1286</v>
      </c>
      <c r="D331" s="269" t="s">
        <v>1287</v>
      </c>
      <c r="E331" s="17" t="s">
        <v>231</v>
      </c>
      <c r="F331" s="270">
        <v>190</v>
      </c>
      <c r="G331" s="34"/>
      <c r="H331" s="39"/>
    </row>
    <row r="332" spans="1:8" s="2" customFormat="1" ht="16.899999999999999" customHeight="1">
      <c r="A332" s="34"/>
      <c r="B332" s="39"/>
      <c r="C332" s="269" t="s">
        <v>1289</v>
      </c>
      <c r="D332" s="269" t="s">
        <v>1290</v>
      </c>
      <c r="E332" s="17" t="s">
        <v>356</v>
      </c>
      <c r="F332" s="270">
        <v>123.69</v>
      </c>
      <c r="G332" s="34"/>
      <c r="H332" s="39"/>
    </row>
    <row r="333" spans="1:8" s="2" customFormat="1" ht="26.45" customHeight="1">
      <c r="A333" s="34"/>
      <c r="B333" s="39"/>
      <c r="C333" s="264" t="s">
        <v>2592</v>
      </c>
      <c r="D333" s="264" t="s">
        <v>103</v>
      </c>
      <c r="E333" s="34"/>
      <c r="F333" s="34"/>
      <c r="G333" s="34"/>
      <c r="H333" s="39"/>
    </row>
    <row r="334" spans="1:8" s="2" customFormat="1" ht="16.899999999999999" customHeight="1">
      <c r="A334" s="34"/>
      <c r="B334" s="39"/>
      <c r="C334" s="265" t="s">
        <v>1205</v>
      </c>
      <c r="D334" s="266" t="s">
        <v>1205</v>
      </c>
      <c r="E334" s="267" t="s">
        <v>231</v>
      </c>
      <c r="F334" s="268">
        <v>5</v>
      </c>
      <c r="G334" s="34"/>
      <c r="H334" s="39"/>
    </row>
    <row r="335" spans="1:8" s="2" customFormat="1" ht="16.899999999999999" customHeight="1">
      <c r="A335" s="34"/>
      <c r="B335" s="39"/>
      <c r="C335" s="269" t="s">
        <v>1205</v>
      </c>
      <c r="D335" s="269" t="s">
        <v>133</v>
      </c>
      <c r="E335" s="17" t="s">
        <v>1</v>
      </c>
      <c r="F335" s="270">
        <v>5</v>
      </c>
      <c r="G335" s="34"/>
      <c r="H335" s="39"/>
    </row>
    <row r="336" spans="1:8" s="2" customFormat="1" ht="16.899999999999999" customHeight="1">
      <c r="A336" s="34"/>
      <c r="B336" s="39"/>
      <c r="C336" s="271" t="s">
        <v>2582</v>
      </c>
      <c r="D336" s="34"/>
      <c r="E336" s="34"/>
      <c r="F336" s="34"/>
      <c r="G336" s="34"/>
      <c r="H336" s="39"/>
    </row>
    <row r="337" spans="1:8" s="2" customFormat="1" ht="16.899999999999999" customHeight="1">
      <c r="A337" s="34"/>
      <c r="B337" s="39"/>
      <c r="C337" s="269" t="s">
        <v>1323</v>
      </c>
      <c r="D337" s="269" t="s">
        <v>1324</v>
      </c>
      <c r="E337" s="17" t="s">
        <v>231</v>
      </c>
      <c r="F337" s="270">
        <v>5</v>
      </c>
      <c r="G337" s="34"/>
      <c r="H337" s="39"/>
    </row>
    <row r="338" spans="1:8" s="2" customFormat="1" ht="22.5">
      <c r="A338" s="34"/>
      <c r="B338" s="39"/>
      <c r="C338" s="269" t="s">
        <v>1448</v>
      </c>
      <c r="D338" s="269" t="s">
        <v>1449</v>
      </c>
      <c r="E338" s="17" t="s">
        <v>231</v>
      </c>
      <c r="F338" s="270">
        <v>5</v>
      </c>
      <c r="G338" s="34"/>
      <c r="H338" s="39"/>
    </row>
    <row r="339" spans="1:8" s="2" customFormat="1" ht="16.899999999999999" customHeight="1">
      <c r="A339" s="34"/>
      <c r="B339" s="39"/>
      <c r="C339" s="269" t="s">
        <v>1331</v>
      </c>
      <c r="D339" s="269" t="s">
        <v>1332</v>
      </c>
      <c r="E339" s="17" t="s">
        <v>1333</v>
      </c>
      <c r="F339" s="270">
        <v>5.0000000000000001E-3</v>
      </c>
      <c r="G339" s="34"/>
      <c r="H339" s="39"/>
    </row>
    <row r="340" spans="1:8" s="2" customFormat="1" ht="16.899999999999999" customHeight="1">
      <c r="A340" s="34"/>
      <c r="B340" s="39"/>
      <c r="C340" s="269" t="s">
        <v>1351</v>
      </c>
      <c r="D340" s="269" t="s">
        <v>1352</v>
      </c>
      <c r="E340" s="17" t="s">
        <v>231</v>
      </c>
      <c r="F340" s="270">
        <v>5</v>
      </c>
      <c r="G340" s="34"/>
      <c r="H340" s="39"/>
    </row>
    <row r="341" spans="1:8" s="2" customFormat="1" ht="16.899999999999999" customHeight="1">
      <c r="A341" s="34"/>
      <c r="B341" s="39"/>
      <c r="C341" s="269" t="s">
        <v>1354</v>
      </c>
      <c r="D341" s="269" t="s">
        <v>1355</v>
      </c>
      <c r="E341" s="17" t="s">
        <v>231</v>
      </c>
      <c r="F341" s="270">
        <v>5</v>
      </c>
      <c r="G341" s="34"/>
      <c r="H341" s="39"/>
    </row>
    <row r="342" spans="1:8" s="2" customFormat="1" ht="16.899999999999999" customHeight="1">
      <c r="A342" s="34"/>
      <c r="B342" s="39"/>
      <c r="C342" s="269" t="s">
        <v>1360</v>
      </c>
      <c r="D342" s="269" t="s">
        <v>1361</v>
      </c>
      <c r="E342" s="17" t="s">
        <v>231</v>
      </c>
      <c r="F342" s="270">
        <v>5</v>
      </c>
      <c r="G342" s="34"/>
      <c r="H342" s="39"/>
    </row>
    <row r="343" spans="1:8" s="2" customFormat="1" ht="16.899999999999999" customHeight="1">
      <c r="A343" s="34"/>
      <c r="B343" s="39"/>
      <c r="C343" s="269" t="s">
        <v>1368</v>
      </c>
      <c r="D343" s="269" t="s">
        <v>1369</v>
      </c>
      <c r="E343" s="17" t="s">
        <v>231</v>
      </c>
      <c r="F343" s="270">
        <v>5</v>
      </c>
      <c r="G343" s="34"/>
      <c r="H343" s="39"/>
    </row>
    <row r="344" spans="1:8" s="2" customFormat="1" ht="16.899999999999999" customHeight="1">
      <c r="A344" s="34"/>
      <c r="B344" s="39"/>
      <c r="C344" s="269" t="s">
        <v>1371</v>
      </c>
      <c r="D344" s="269" t="s">
        <v>1372</v>
      </c>
      <c r="E344" s="17" t="s">
        <v>210</v>
      </c>
      <c r="F344" s="270">
        <v>10</v>
      </c>
      <c r="G344" s="34"/>
      <c r="H344" s="39"/>
    </row>
    <row r="345" spans="1:8" s="2" customFormat="1" ht="16.899999999999999" customHeight="1">
      <c r="A345" s="34"/>
      <c r="B345" s="39"/>
      <c r="C345" s="269" t="s">
        <v>1375</v>
      </c>
      <c r="D345" s="269" t="s">
        <v>1376</v>
      </c>
      <c r="E345" s="17" t="s">
        <v>231</v>
      </c>
      <c r="F345" s="270">
        <v>5</v>
      </c>
      <c r="G345" s="34"/>
      <c r="H345" s="39"/>
    </row>
    <row r="346" spans="1:8" s="2" customFormat="1" ht="16.899999999999999" customHeight="1">
      <c r="A346" s="34"/>
      <c r="B346" s="39"/>
      <c r="C346" s="269" t="s">
        <v>1216</v>
      </c>
      <c r="D346" s="269" t="s">
        <v>1217</v>
      </c>
      <c r="E346" s="17" t="s">
        <v>231</v>
      </c>
      <c r="F346" s="270">
        <v>5</v>
      </c>
      <c r="G346" s="34"/>
      <c r="H346" s="39"/>
    </row>
    <row r="347" spans="1:8" s="2" customFormat="1" ht="16.899999999999999" customHeight="1">
      <c r="A347" s="34"/>
      <c r="B347" s="39"/>
      <c r="C347" s="269" t="s">
        <v>1327</v>
      </c>
      <c r="D347" s="269" t="s">
        <v>1328</v>
      </c>
      <c r="E347" s="17" t="s">
        <v>231</v>
      </c>
      <c r="F347" s="270">
        <v>5.75</v>
      </c>
      <c r="G347" s="34"/>
      <c r="H347" s="39"/>
    </row>
    <row r="348" spans="1:8" s="2" customFormat="1" ht="16.899999999999999" customHeight="1">
      <c r="A348" s="34"/>
      <c r="B348" s="39"/>
      <c r="C348" s="269" t="s">
        <v>1363</v>
      </c>
      <c r="D348" s="269" t="s">
        <v>1364</v>
      </c>
      <c r="E348" s="17" t="s">
        <v>231</v>
      </c>
      <c r="F348" s="270">
        <v>5.5</v>
      </c>
      <c r="G348" s="34"/>
      <c r="H348" s="39"/>
    </row>
    <row r="349" spans="1:8" s="2" customFormat="1" ht="16.899999999999999" customHeight="1">
      <c r="A349" s="34"/>
      <c r="B349" s="39"/>
      <c r="C349" s="269" t="s">
        <v>1451</v>
      </c>
      <c r="D349" s="269" t="s">
        <v>1452</v>
      </c>
      <c r="E349" s="17" t="s">
        <v>356</v>
      </c>
      <c r="F349" s="270">
        <v>5.4169999999999998</v>
      </c>
      <c r="G349" s="34"/>
      <c r="H349" s="39"/>
    </row>
    <row r="350" spans="1:8" s="2" customFormat="1" ht="26.45" customHeight="1">
      <c r="A350" s="34"/>
      <c r="B350" s="39"/>
      <c r="C350" s="264" t="s">
        <v>2593</v>
      </c>
      <c r="D350" s="264" t="s">
        <v>106</v>
      </c>
      <c r="E350" s="34"/>
      <c r="F350" s="34"/>
      <c r="G350" s="34"/>
      <c r="H350" s="39"/>
    </row>
    <row r="351" spans="1:8" s="2" customFormat="1" ht="16.899999999999999" customHeight="1">
      <c r="A351" s="34"/>
      <c r="B351" s="39"/>
      <c r="C351" s="265" t="s">
        <v>1208</v>
      </c>
      <c r="D351" s="266" t="s">
        <v>1208</v>
      </c>
      <c r="E351" s="267" t="s">
        <v>231</v>
      </c>
      <c r="F351" s="268">
        <v>80</v>
      </c>
      <c r="G351" s="34"/>
      <c r="H351" s="39"/>
    </row>
    <row r="352" spans="1:8" s="2" customFormat="1" ht="16.899999999999999" customHeight="1">
      <c r="A352" s="34"/>
      <c r="B352" s="39"/>
      <c r="C352" s="269" t="s">
        <v>1</v>
      </c>
      <c r="D352" s="269" t="s">
        <v>1970</v>
      </c>
      <c r="E352" s="17" t="s">
        <v>1</v>
      </c>
      <c r="F352" s="270">
        <v>0</v>
      </c>
      <c r="G352" s="34"/>
      <c r="H352" s="39"/>
    </row>
    <row r="353" spans="1:8" s="2" customFormat="1" ht="16.899999999999999" customHeight="1">
      <c r="A353" s="34"/>
      <c r="B353" s="39"/>
      <c r="C353" s="269" t="s">
        <v>1208</v>
      </c>
      <c r="D353" s="269" t="s">
        <v>609</v>
      </c>
      <c r="E353" s="17" t="s">
        <v>1</v>
      </c>
      <c r="F353" s="270">
        <v>80</v>
      </c>
      <c r="G353" s="34"/>
      <c r="H353" s="39"/>
    </row>
    <row r="354" spans="1:8" s="2" customFormat="1" ht="16.899999999999999" customHeight="1">
      <c r="A354" s="34"/>
      <c r="B354" s="39"/>
      <c r="C354" s="271" t="s">
        <v>2582</v>
      </c>
      <c r="D354" s="34"/>
      <c r="E354" s="34"/>
      <c r="F354" s="34"/>
      <c r="G354" s="34"/>
      <c r="H354" s="39"/>
    </row>
    <row r="355" spans="1:8" s="2" customFormat="1" ht="16.899999999999999" customHeight="1">
      <c r="A355" s="34"/>
      <c r="B355" s="39"/>
      <c r="C355" s="269" t="s">
        <v>1967</v>
      </c>
      <c r="D355" s="269" t="s">
        <v>1968</v>
      </c>
      <c r="E355" s="17" t="s">
        <v>231</v>
      </c>
      <c r="F355" s="270">
        <v>235</v>
      </c>
      <c r="G355" s="34"/>
      <c r="H355" s="39"/>
    </row>
    <row r="356" spans="1:8" s="2" customFormat="1" ht="16.899999999999999" customHeight="1">
      <c r="A356" s="34"/>
      <c r="B356" s="39"/>
      <c r="C356" s="269" t="s">
        <v>1725</v>
      </c>
      <c r="D356" s="269" t="s">
        <v>1726</v>
      </c>
      <c r="E356" s="17" t="s">
        <v>231</v>
      </c>
      <c r="F356" s="270">
        <v>235</v>
      </c>
      <c r="G356" s="34"/>
      <c r="H356" s="39"/>
    </row>
    <row r="357" spans="1:8" s="2" customFormat="1" ht="16.899999999999999" customHeight="1">
      <c r="A357" s="34"/>
      <c r="B357" s="39"/>
      <c r="C357" s="269" t="s">
        <v>1315</v>
      </c>
      <c r="D357" s="269" t="s">
        <v>1316</v>
      </c>
      <c r="E357" s="17" t="s">
        <v>231</v>
      </c>
      <c r="F357" s="270">
        <v>92</v>
      </c>
      <c r="G357" s="34"/>
      <c r="H357" s="39"/>
    </row>
    <row r="358" spans="1:8" s="2" customFormat="1" ht="16.899999999999999" customHeight="1">
      <c r="A358" s="34"/>
      <c r="B358" s="39"/>
      <c r="C358" s="265" t="s">
        <v>1210</v>
      </c>
      <c r="D358" s="266" t="s">
        <v>1210</v>
      </c>
      <c r="E358" s="267" t="s">
        <v>231</v>
      </c>
      <c r="F358" s="268">
        <v>92</v>
      </c>
      <c r="G358" s="34"/>
      <c r="H358" s="39"/>
    </row>
    <row r="359" spans="1:8" s="2" customFormat="1" ht="16.899999999999999" customHeight="1">
      <c r="A359" s="34"/>
      <c r="B359" s="39"/>
      <c r="C359" s="269" t="s">
        <v>1</v>
      </c>
      <c r="D359" s="269" t="s">
        <v>1971</v>
      </c>
      <c r="E359" s="17" t="s">
        <v>1</v>
      </c>
      <c r="F359" s="270">
        <v>0</v>
      </c>
      <c r="G359" s="34"/>
      <c r="H359" s="39"/>
    </row>
    <row r="360" spans="1:8" s="2" customFormat="1" ht="16.899999999999999" customHeight="1">
      <c r="A360" s="34"/>
      <c r="B360" s="39"/>
      <c r="C360" s="269" t="s">
        <v>1210</v>
      </c>
      <c r="D360" s="269" t="s">
        <v>1972</v>
      </c>
      <c r="E360" s="17" t="s">
        <v>1</v>
      </c>
      <c r="F360" s="270">
        <v>92</v>
      </c>
      <c r="G360" s="34"/>
      <c r="H360" s="39"/>
    </row>
    <row r="361" spans="1:8" s="2" customFormat="1" ht="16.899999999999999" customHeight="1">
      <c r="A361" s="34"/>
      <c r="B361" s="39"/>
      <c r="C361" s="271" t="s">
        <v>2582</v>
      </c>
      <c r="D361" s="34"/>
      <c r="E361" s="34"/>
      <c r="F361" s="34"/>
      <c r="G361" s="34"/>
      <c r="H361" s="39"/>
    </row>
    <row r="362" spans="1:8" s="2" customFormat="1" ht="16.899999999999999" customHeight="1">
      <c r="A362" s="34"/>
      <c r="B362" s="39"/>
      <c r="C362" s="269" t="s">
        <v>1967</v>
      </c>
      <c r="D362" s="269" t="s">
        <v>1968</v>
      </c>
      <c r="E362" s="17" t="s">
        <v>231</v>
      </c>
      <c r="F362" s="270">
        <v>235</v>
      </c>
      <c r="G362" s="34"/>
      <c r="H362" s="39"/>
    </row>
    <row r="363" spans="1:8" s="2" customFormat="1" ht="16.899999999999999" customHeight="1">
      <c r="A363" s="34"/>
      <c r="B363" s="39"/>
      <c r="C363" s="269" t="s">
        <v>1725</v>
      </c>
      <c r="D363" s="269" t="s">
        <v>1726</v>
      </c>
      <c r="E363" s="17" t="s">
        <v>231</v>
      </c>
      <c r="F363" s="270">
        <v>235</v>
      </c>
      <c r="G363" s="34"/>
      <c r="H363" s="39"/>
    </row>
    <row r="364" spans="1:8" s="2" customFormat="1" ht="16.899999999999999" customHeight="1">
      <c r="A364" s="34"/>
      <c r="B364" s="39"/>
      <c r="C364" s="269" t="s">
        <v>1319</v>
      </c>
      <c r="D364" s="269" t="s">
        <v>1320</v>
      </c>
      <c r="E364" s="17" t="s">
        <v>231</v>
      </c>
      <c r="F364" s="270">
        <v>105.8</v>
      </c>
      <c r="G364" s="34"/>
      <c r="H364" s="39"/>
    </row>
    <row r="365" spans="1:8" s="2" customFormat="1" ht="16.899999999999999" customHeight="1">
      <c r="A365" s="34"/>
      <c r="B365" s="39"/>
      <c r="C365" s="265" t="s">
        <v>1507</v>
      </c>
      <c r="D365" s="266" t="s">
        <v>1507</v>
      </c>
      <c r="E365" s="267" t="s">
        <v>231</v>
      </c>
      <c r="F365" s="268">
        <v>20</v>
      </c>
      <c r="G365" s="34"/>
      <c r="H365" s="39"/>
    </row>
    <row r="366" spans="1:8" s="2" customFormat="1" ht="16.899999999999999" customHeight="1">
      <c r="A366" s="34"/>
      <c r="B366" s="39"/>
      <c r="C366" s="269" t="s">
        <v>1</v>
      </c>
      <c r="D366" s="269" t="s">
        <v>1973</v>
      </c>
      <c r="E366" s="17" t="s">
        <v>1</v>
      </c>
      <c r="F366" s="270">
        <v>0</v>
      </c>
      <c r="G366" s="34"/>
      <c r="H366" s="39"/>
    </row>
    <row r="367" spans="1:8" s="2" customFormat="1" ht="16.899999999999999" customHeight="1">
      <c r="A367" s="34"/>
      <c r="B367" s="39"/>
      <c r="C367" s="269" t="s">
        <v>1507</v>
      </c>
      <c r="D367" s="269" t="s">
        <v>327</v>
      </c>
      <c r="E367" s="17" t="s">
        <v>1</v>
      </c>
      <c r="F367" s="270">
        <v>20</v>
      </c>
      <c r="G367" s="34"/>
      <c r="H367" s="39"/>
    </row>
    <row r="368" spans="1:8" s="2" customFormat="1" ht="16.899999999999999" customHeight="1">
      <c r="A368" s="34"/>
      <c r="B368" s="39"/>
      <c r="C368" s="271" t="s">
        <v>2582</v>
      </c>
      <c r="D368" s="34"/>
      <c r="E368" s="34"/>
      <c r="F368" s="34"/>
      <c r="G368" s="34"/>
      <c r="H368" s="39"/>
    </row>
    <row r="369" spans="1:8" s="2" customFormat="1" ht="16.899999999999999" customHeight="1">
      <c r="A369" s="34"/>
      <c r="B369" s="39"/>
      <c r="C369" s="269" t="s">
        <v>1967</v>
      </c>
      <c r="D369" s="269" t="s">
        <v>1968</v>
      </c>
      <c r="E369" s="17" t="s">
        <v>231</v>
      </c>
      <c r="F369" s="270">
        <v>235</v>
      </c>
      <c r="G369" s="34"/>
      <c r="H369" s="39"/>
    </row>
    <row r="370" spans="1:8" s="2" customFormat="1" ht="16.899999999999999" customHeight="1">
      <c r="A370" s="34"/>
      <c r="B370" s="39"/>
      <c r="C370" s="269" t="s">
        <v>1725</v>
      </c>
      <c r="D370" s="269" t="s">
        <v>1726</v>
      </c>
      <c r="E370" s="17" t="s">
        <v>231</v>
      </c>
      <c r="F370" s="270">
        <v>235</v>
      </c>
      <c r="G370" s="34"/>
      <c r="H370" s="39"/>
    </row>
    <row r="371" spans="1:8" s="2" customFormat="1" ht="16.899999999999999" customHeight="1">
      <c r="A371" s="34"/>
      <c r="B371" s="39"/>
      <c r="C371" s="269" t="s">
        <v>1977</v>
      </c>
      <c r="D371" s="269" t="s">
        <v>1978</v>
      </c>
      <c r="E371" s="17" t="s">
        <v>231</v>
      </c>
      <c r="F371" s="270">
        <v>23</v>
      </c>
      <c r="G371" s="34"/>
      <c r="H371" s="39"/>
    </row>
    <row r="372" spans="1:8" s="2" customFormat="1" ht="16.899999999999999" customHeight="1">
      <c r="A372" s="34"/>
      <c r="B372" s="39"/>
      <c r="C372" s="265" t="s">
        <v>1205</v>
      </c>
      <c r="D372" s="266" t="s">
        <v>1205</v>
      </c>
      <c r="E372" s="267" t="s">
        <v>231</v>
      </c>
      <c r="F372" s="268">
        <v>199.12</v>
      </c>
      <c r="G372" s="34"/>
      <c r="H372" s="39"/>
    </row>
    <row r="373" spans="1:8" s="2" customFormat="1" ht="16.899999999999999" customHeight="1">
      <c r="A373" s="34"/>
      <c r="B373" s="39"/>
      <c r="C373" s="269" t="s">
        <v>1</v>
      </c>
      <c r="D373" s="269" t="s">
        <v>2567</v>
      </c>
      <c r="E373" s="17" t="s">
        <v>1</v>
      </c>
      <c r="F373" s="270">
        <v>0</v>
      </c>
      <c r="G373" s="34"/>
      <c r="H373" s="39"/>
    </row>
    <row r="374" spans="1:8" s="2" customFormat="1" ht="16.899999999999999" customHeight="1">
      <c r="A374" s="34"/>
      <c r="B374" s="39"/>
      <c r="C374" s="269" t="s">
        <v>1205</v>
      </c>
      <c r="D374" s="269" t="s">
        <v>2568</v>
      </c>
      <c r="E374" s="17" t="s">
        <v>1</v>
      </c>
      <c r="F374" s="270">
        <v>199.12</v>
      </c>
      <c r="G374" s="34"/>
      <c r="H374" s="39"/>
    </row>
    <row r="375" spans="1:8" s="2" customFormat="1" ht="16.899999999999999" customHeight="1">
      <c r="A375" s="34"/>
      <c r="B375" s="39"/>
      <c r="C375" s="271" t="s">
        <v>2582</v>
      </c>
      <c r="D375" s="34"/>
      <c r="E375" s="34"/>
      <c r="F375" s="34"/>
      <c r="G375" s="34"/>
      <c r="H375" s="39"/>
    </row>
    <row r="376" spans="1:8" s="2" customFormat="1" ht="22.5">
      <c r="A376" s="34"/>
      <c r="B376" s="39"/>
      <c r="C376" s="269" t="s">
        <v>1323</v>
      </c>
      <c r="D376" s="269" t="s">
        <v>2565</v>
      </c>
      <c r="E376" s="17" t="s">
        <v>231</v>
      </c>
      <c r="F376" s="270">
        <v>199.12</v>
      </c>
      <c r="G376" s="34"/>
      <c r="H376" s="39"/>
    </row>
    <row r="377" spans="1:8" s="2" customFormat="1" ht="16.899999999999999" customHeight="1">
      <c r="A377" s="34"/>
      <c r="B377" s="39"/>
      <c r="C377" s="269" t="s">
        <v>1327</v>
      </c>
      <c r="D377" s="269" t="s">
        <v>2569</v>
      </c>
      <c r="E377" s="17" t="s">
        <v>231</v>
      </c>
      <c r="F377" s="270">
        <v>228.988</v>
      </c>
      <c r="G377" s="34"/>
      <c r="H377" s="39"/>
    </row>
    <row r="378" spans="1:8" s="2" customFormat="1" ht="16.899999999999999" customHeight="1">
      <c r="A378" s="34"/>
      <c r="B378" s="39"/>
      <c r="C378" s="265" t="s">
        <v>1509</v>
      </c>
      <c r="D378" s="266" t="s">
        <v>1509</v>
      </c>
      <c r="E378" s="267" t="s">
        <v>231</v>
      </c>
      <c r="F378" s="268">
        <v>20</v>
      </c>
      <c r="G378" s="34"/>
      <c r="H378" s="39"/>
    </row>
    <row r="379" spans="1:8" s="2" customFormat="1" ht="16.899999999999999" customHeight="1">
      <c r="A379" s="34"/>
      <c r="B379" s="39"/>
      <c r="C379" s="269" t="s">
        <v>1</v>
      </c>
      <c r="D379" s="269" t="s">
        <v>1975</v>
      </c>
      <c r="E379" s="17" t="s">
        <v>1</v>
      </c>
      <c r="F379" s="270">
        <v>0</v>
      </c>
      <c r="G379" s="34"/>
      <c r="H379" s="39"/>
    </row>
    <row r="380" spans="1:8" s="2" customFormat="1" ht="16.899999999999999" customHeight="1">
      <c r="A380" s="34"/>
      <c r="B380" s="39"/>
      <c r="C380" s="269" t="s">
        <v>1509</v>
      </c>
      <c r="D380" s="269" t="s">
        <v>327</v>
      </c>
      <c r="E380" s="17" t="s">
        <v>1</v>
      </c>
      <c r="F380" s="270">
        <v>20</v>
      </c>
      <c r="G380" s="34"/>
      <c r="H380" s="39"/>
    </row>
    <row r="381" spans="1:8" s="2" customFormat="1" ht="16.899999999999999" customHeight="1">
      <c r="A381" s="34"/>
      <c r="B381" s="39"/>
      <c r="C381" s="271" t="s">
        <v>2582</v>
      </c>
      <c r="D381" s="34"/>
      <c r="E381" s="34"/>
      <c r="F381" s="34"/>
      <c r="G381" s="34"/>
      <c r="H381" s="39"/>
    </row>
    <row r="382" spans="1:8" s="2" customFormat="1" ht="16.899999999999999" customHeight="1">
      <c r="A382" s="34"/>
      <c r="B382" s="39"/>
      <c r="C382" s="269" t="s">
        <v>1967</v>
      </c>
      <c r="D382" s="269" t="s">
        <v>1968</v>
      </c>
      <c r="E382" s="17" t="s">
        <v>231</v>
      </c>
      <c r="F382" s="270">
        <v>235</v>
      </c>
      <c r="G382" s="34"/>
      <c r="H382" s="39"/>
    </row>
    <row r="383" spans="1:8" s="2" customFormat="1" ht="16.899999999999999" customHeight="1">
      <c r="A383" s="34"/>
      <c r="B383" s="39"/>
      <c r="C383" s="269" t="s">
        <v>1725</v>
      </c>
      <c r="D383" s="269" t="s">
        <v>1726</v>
      </c>
      <c r="E383" s="17" t="s">
        <v>231</v>
      </c>
      <c r="F383" s="270">
        <v>235</v>
      </c>
      <c r="G383" s="34"/>
      <c r="H383" s="39"/>
    </row>
    <row r="384" spans="1:8" s="2" customFormat="1" ht="16.899999999999999" customHeight="1">
      <c r="A384" s="34"/>
      <c r="B384" s="39"/>
      <c r="C384" s="269" t="s">
        <v>1988</v>
      </c>
      <c r="D384" s="269" t="s">
        <v>1989</v>
      </c>
      <c r="E384" s="17" t="s">
        <v>231</v>
      </c>
      <c r="F384" s="270">
        <v>23</v>
      </c>
      <c r="G384" s="34"/>
      <c r="H384" s="39"/>
    </row>
    <row r="385" spans="1:8" s="2" customFormat="1" ht="16.899999999999999" customHeight="1">
      <c r="A385" s="34"/>
      <c r="B385" s="39"/>
      <c r="C385" s="265" t="s">
        <v>1508</v>
      </c>
      <c r="D385" s="266" t="s">
        <v>1508</v>
      </c>
      <c r="E385" s="267" t="s">
        <v>231</v>
      </c>
      <c r="F385" s="268">
        <v>23</v>
      </c>
      <c r="G385" s="34"/>
      <c r="H385" s="39"/>
    </row>
    <row r="386" spans="1:8" s="2" customFormat="1" ht="16.899999999999999" customHeight="1">
      <c r="A386" s="34"/>
      <c r="B386" s="39"/>
      <c r="C386" s="269" t="s">
        <v>1</v>
      </c>
      <c r="D386" s="269" t="s">
        <v>1974</v>
      </c>
      <c r="E386" s="17" t="s">
        <v>1</v>
      </c>
      <c r="F386" s="270">
        <v>0</v>
      </c>
      <c r="G386" s="34"/>
      <c r="H386" s="39"/>
    </row>
    <row r="387" spans="1:8" s="2" customFormat="1" ht="16.899999999999999" customHeight="1">
      <c r="A387" s="34"/>
      <c r="B387" s="39"/>
      <c r="C387" s="269" t="s">
        <v>1508</v>
      </c>
      <c r="D387" s="269" t="s">
        <v>340</v>
      </c>
      <c r="E387" s="17" t="s">
        <v>1</v>
      </c>
      <c r="F387" s="270">
        <v>23</v>
      </c>
      <c r="G387" s="34"/>
      <c r="H387" s="39"/>
    </row>
    <row r="388" spans="1:8" s="2" customFormat="1" ht="16.899999999999999" customHeight="1">
      <c r="A388" s="34"/>
      <c r="B388" s="39"/>
      <c r="C388" s="271" t="s">
        <v>2582</v>
      </c>
      <c r="D388" s="34"/>
      <c r="E388" s="34"/>
      <c r="F388" s="34"/>
      <c r="G388" s="34"/>
      <c r="H388" s="39"/>
    </row>
    <row r="389" spans="1:8" s="2" customFormat="1" ht="16.899999999999999" customHeight="1">
      <c r="A389" s="34"/>
      <c r="B389" s="39"/>
      <c r="C389" s="269" t="s">
        <v>1967</v>
      </c>
      <c r="D389" s="269" t="s">
        <v>1968</v>
      </c>
      <c r="E389" s="17" t="s">
        <v>231</v>
      </c>
      <c r="F389" s="270">
        <v>235</v>
      </c>
      <c r="G389" s="34"/>
      <c r="H389" s="39"/>
    </row>
    <row r="390" spans="1:8" s="2" customFormat="1" ht="16.899999999999999" customHeight="1">
      <c r="A390" s="34"/>
      <c r="B390" s="39"/>
      <c r="C390" s="269" t="s">
        <v>1725</v>
      </c>
      <c r="D390" s="269" t="s">
        <v>1726</v>
      </c>
      <c r="E390" s="17" t="s">
        <v>231</v>
      </c>
      <c r="F390" s="270">
        <v>235</v>
      </c>
      <c r="G390" s="34"/>
      <c r="H390" s="39"/>
    </row>
    <row r="391" spans="1:8" s="2" customFormat="1" ht="16.899999999999999" customHeight="1">
      <c r="A391" s="34"/>
      <c r="B391" s="39"/>
      <c r="C391" s="269" t="s">
        <v>1992</v>
      </c>
      <c r="D391" s="269" t="s">
        <v>1993</v>
      </c>
      <c r="E391" s="17" t="s">
        <v>231</v>
      </c>
      <c r="F391" s="270">
        <v>26.45</v>
      </c>
      <c r="G391" s="34"/>
      <c r="H391" s="39"/>
    </row>
    <row r="392" spans="1:8" s="2" customFormat="1" ht="16.899999999999999" customHeight="1">
      <c r="A392" s="34"/>
      <c r="B392" s="39"/>
      <c r="C392" s="265" t="s">
        <v>1570</v>
      </c>
      <c r="D392" s="266" t="s">
        <v>1570</v>
      </c>
      <c r="E392" s="267" t="s">
        <v>217</v>
      </c>
      <c r="F392" s="268">
        <v>6.8230000000000004</v>
      </c>
      <c r="G392" s="34"/>
      <c r="H392" s="39"/>
    </row>
    <row r="393" spans="1:8" s="2" customFormat="1" ht="16.899999999999999" customHeight="1">
      <c r="A393" s="34"/>
      <c r="B393" s="39"/>
      <c r="C393" s="269" t="s">
        <v>1</v>
      </c>
      <c r="D393" s="269" t="s">
        <v>1528</v>
      </c>
      <c r="E393" s="17" t="s">
        <v>1</v>
      </c>
      <c r="F393" s="270">
        <v>0</v>
      </c>
      <c r="G393" s="34"/>
      <c r="H393" s="39"/>
    </row>
    <row r="394" spans="1:8" s="2" customFormat="1" ht="16.899999999999999" customHeight="1">
      <c r="A394" s="34"/>
      <c r="B394" s="39"/>
      <c r="C394" s="269" t="s">
        <v>1570</v>
      </c>
      <c r="D394" s="269" t="s">
        <v>1571</v>
      </c>
      <c r="E394" s="17" t="s">
        <v>1</v>
      </c>
      <c r="F394" s="270">
        <v>6.8230000000000004</v>
      </c>
      <c r="G394" s="34"/>
      <c r="H394" s="39"/>
    </row>
    <row r="395" spans="1:8" s="2" customFormat="1" ht="16.899999999999999" customHeight="1">
      <c r="A395" s="34"/>
      <c r="B395" s="39"/>
      <c r="C395" s="265" t="s">
        <v>1474</v>
      </c>
      <c r="D395" s="266" t="s">
        <v>1474</v>
      </c>
      <c r="E395" s="267" t="s">
        <v>231</v>
      </c>
      <c r="F395" s="268">
        <v>55.59</v>
      </c>
      <c r="G395" s="34"/>
      <c r="H395" s="39"/>
    </row>
    <row r="396" spans="1:8" s="2" customFormat="1" ht="16.899999999999999" customHeight="1">
      <c r="A396" s="34"/>
      <c r="B396" s="39"/>
      <c r="C396" s="269" t="s">
        <v>1</v>
      </c>
      <c r="D396" s="269" t="s">
        <v>1528</v>
      </c>
      <c r="E396" s="17" t="s">
        <v>1</v>
      </c>
      <c r="F396" s="270">
        <v>0</v>
      </c>
      <c r="G396" s="34"/>
      <c r="H396" s="39"/>
    </row>
    <row r="397" spans="1:8" s="2" customFormat="1" ht="16.899999999999999" customHeight="1">
      <c r="A397" s="34"/>
      <c r="B397" s="39"/>
      <c r="C397" s="269" t="s">
        <v>1474</v>
      </c>
      <c r="D397" s="269" t="s">
        <v>1561</v>
      </c>
      <c r="E397" s="17" t="s">
        <v>1</v>
      </c>
      <c r="F397" s="270">
        <v>55.59</v>
      </c>
      <c r="G397" s="34"/>
      <c r="H397" s="39"/>
    </row>
    <row r="398" spans="1:8" s="2" customFormat="1" ht="16.899999999999999" customHeight="1">
      <c r="A398" s="34"/>
      <c r="B398" s="39"/>
      <c r="C398" s="271" t="s">
        <v>2582</v>
      </c>
      <c r="D398" s="34"/>
      <c r="E398" s="34"/>
      <c r="F398" s="34"/>
      <c r="G398" s="34"/>
      <c r="H398" s="39"/>
    </row>
    <row r="399" spans="1:8" s="2" customFormat="1" ht="16.899999999999999" customHeight="1">
      <c r="A399" s="34"/>
      <c r="B399" s="39"/>
      <c r="C399" s="269" t="s">
        <v>1558</v>
      </c>
      <c r="D399" s="269" t="s">
        <v>1559</v>
      </c>
      <c r="E399" s="17" t="s">
        <v>231</v>
      </c>
      <c r="F399" s="270">
        <v>55.59</v>
      </c>
      <c r="G399" s="34"/>
      <c r="H399" s="39"/>
    </row>
    <row r="400" spans="1:8" s="2" customFormat="1" ht="16.899999999999999" customHeight="1">
      <c r="A400" s="34"/>
      <c r="B400" s="39"/>
      <c r="C400" s="269" t="s">
        <v>341</v>
      </c>
      <c r="D400" s="269" t="s">
        <v>342</v>
      </c>
      <c r="E400" s="17" t="s">
        <v>217</v>
      </c>
      <c r="F400" s="270">
        <v>6.6710000000000003</v>
      </c>
      <c r="G400" s="34"/>
      <c r="H400" s="39"/>
    </row>
    <row r="401" spans="1:8" s="2" customFormat="1" ht="16.899999999999999" customHeight="1">
      <c r="A401" s="34"/>
      <c r="B401" s="39"/>
      <c r="C401" s="265" t="s">
        <v>2494</v>
      </c>
      <c r="D401" s="266" t="s">
        <v>2494</v>
      </c>
      <c r="E401" s="267" t="s">
        <v>231</v>
      </c>
      <c r="F401" s="268">
        <v>34.4</v>
      </c>
      <c r="G401" s="34"/>
      <c r="H401" s="39"/>
    </row>
    <row r="402" spans="1:8" s="2" customFormat="1" ht="16.899999999999999" customHeight="1">
      <c r="A402" s="34"/>
      <c r="B402" s="39"/>
      <c r="C402" s="269" t="s">
        <v>1</v>
      </c>
      <c r="D402" s="269" t="s">
        <v>2493</v>
      </c>
      <c r="E402" s="17" t="s">
        <v>1</v>
      </c>
      <c r="F402" s="270">
        <v>0</v>
      </c>
      <c r="G402" s="34"/>
      <c r="H402" s="39"/>
    </row>
    <row r="403" spans="1:8" s="2" customFormat="1" ht="16.899999999999999" customHeight="1">
      <c r="A403" s="34"/>
      <c r="B403" s="39"/>
      <c r="C403" s="269" t="s">
        <v>2494</v>
      </c>
      <c r="D403" s="269" t="s">
        <v>2495</v>
      </c>
      <c r="E403" s="17" t="s">
        <v>1</v>
      </c>
      <c r="F403" s="270">
        <v>34.4</v>
      </c>
      <c r="G403" s="34"/>
      <c r="H403" s="39"/>
    </row>
    <row r="404" spans="1:8" s="2" customFormat="1" ht="16.899999999999999" customHeight="1">
      <c r="A404" s="34"/>
      <c r="B404" s="39"/>
      <c r="C404" s="265" t="s">
        <v>212</v>
      </c>
      <c r="D404" s="266" t="s">
        <v>212</v>
      </c>
      <c r="E404" s="267" t="s">
        <v>210</v>
      </c>
      <c r="F404" s="268">
        <v>138.24</v>
      </c>
      <c r="G404" s="34"/>
      <c r="H404" s="39"/>
    </row>
    <row r="405" spans="1:8" s="2" customFormat="1" ht="16.899999999999999" customHeight="1">
      <c r="A405" s="34"/>
      <c r="B405" s="39"/>
      <c r="C405" s="269" t="s">
        <v>212</v>
      </c>
      <c r="D405" s="269" t="s">
        <v>1565</v>
      </c>
      <c r="E405" s="17" t="s">
        <v>1</v>
      </c>
      <c r="F405" s="270">
        <v>138.24</v>
      </c>
      <c r="G405" s="34"/>
      <c r="H405" s="39"/>
    </row>
    <row r="406" spans="1:8" s="2" customFormat="1" ht="16.899999999999999" customHeight="1">
      <c r="A406" s="34"/>
      <c r="B406" s="39"/>
      <c r="C406" s="271" t="s">
        <v>2582</v>
      </c>
      <c r="D406" s="34"/>
      <c r="E406" s="34"/>
      <c r="F406" s="34"/>
      <c r="G406" s="34"/>
      <c r="H406" s="39"/>
    </row>
    <row r="407" spans="1:8" s="2" customFormat="1" ht="16.899999999999999" customHeight="1">
      <c r="A407" s="34"/>
      <c r="B407" s="39"/>
      <c r="C407" s="269" t="s">
        <v>1562</v>
      </c>
      <c r="D407" s="269" t="s">
        <v>1563</v>
      </c>
      <c r="E407" s="17" t="s">
        <v>210</v>
      </c>
      <c r="F407" s="270">
        <v>138.24</v>
      </c>
      <c r="G407" s="34"/>
      <c r="H407" s="39"/>
    </row>
    <row r="408" spans="1:8" s="2" customFormat="1" ht="16.899999999999999" customHeight="1">
      <c r="A408" s="34"/>
      <c r="B408" s="39"/>
      <c r="C408" s="269" t="s">
        <v>452</v>
      </c>
      <c r="D408" s="269" t="s">
        <v>453</v>
      </c>
      <c r="E408" s="17" t="s">
        <v>210</v>
      </c>
      <c r="F408" s="270">
        <v>165.88800000000001</v>
      </c>
      <c r="G408" s="34"/>
      <c r="H408" s="39"/>
    </row>
    <row r="409" spans="1:8" s="2" customFormat="1" ht="16.899999999999999" customHeight="1">
      <c r="A409" s="34"/>
      <c r="B409" s="39"/>
      <c r="C409" s="265" t="s">
        <v>1490</v>
      </c>
      <c r="D409" s="266" t="s">
        <v>1490</v>
      </c>
      <c r="E409" s="267" t="s">
        <v>210</v>
      </c>
      <c r="F409" s="268">
        <v>5.8360000000000003</v>
      </c>
      <c r="G409" s="34"/>
      <c r="H409" s="39"/>
    </row>
    <row r="410" spans="1:8" s="2" customFormat="1" ht="16.899999999999999" customHeight="1">
      <c r="A410" s="34"/>
      <c r="B410" s="39"/>
      <c r="C410" s="269" t="s">
        <v>1490</v>
      </c>
      <c r="D410" s="269" t="s">
        <v>2420</v>
      </c>
      <c r="E410" s="17" t="s">
        <v>1</v>
      </c>
      <c r="F410" s="270">
        <v>5.8360000000000003</v>
      </c>
      <c r="G410" s="34"/>
      <c r="H410" s="39"/>
    </row>
    <row r="411" spans="1:8" s="2" customFormat="1" ht="16.899999999999999" customHeight="1">
      <c r="A411" s="34"/>
      <c r="B411" s="39"/>
      <c r="C411" s="271" t="s">
        <v>2582</v>
      </c>
      <c r="D411" s="34"/>
      <c r="E411" s="34"/>
      <c r="F411" s="34"/>
      <c r="G411" s="34"/>
      <c r="H411" s="39"/>
    </row>
    <row r="412" spans="1:8" s="2" customFormat="1" ht="16.899999999999999" customHeight="1">
      <c r="A412" s="34"/>
      <c r="B412" s="39"/>
      <c r="C412" s="269" t="s">
        <v>2417</v>
      </c>
      <c r="D412" s="269" t="s">
        <v>2418</v>
      </c>
      <c r="E412" s="17" t="s">
        <v>210</v>
      </c>
      <c r="F412" s="270">
        <v>54.308</v>
      </c>
      <c r="G412" s="34"/>
      <c r="H412" s="39"/>
    </row>
    <row r="413" spans="1:8" s="2" customFormat="1" ht="16.899999999999999" customHeight="1">
      <c r="A413" s="34"/>
      <c r="B413" s="39"/>
      <c r="C413" s="269" t="s">
        <v>2422</v>
      </c>
      <c r="D413" s="269" t="s">
        <v>2423</v>
      </c>
      <c r="E413" s="17" t="s">
        <v>210</v>
      </c>
      <c r="F413" s="270">
        <v>54.308</v>
      </c>
      <c r="G413" s="34"/>
      <c r="H413" s="39"/>
    </row>
    <row r="414" spans="1:8" s="2" customFormat="1" ht="16.899999999999999" customHeight="1">
      <c r="A414" s="34"/>
      <c r="B414" s="39"/>
      <c r="C414" s="269" t="s">
        <v>2427</v>
      </c>
      <c r="D414" s="269" t="s">
        <v>2428</v>
      </c>
      <c r="E414" s="17" t="s">
        <v>210</v>
      </c>
      <c r="F414" s="270">
        <v>54.308</v>
      </c>
      <c r="G414" s="34"/>
      <c r="H414" s="39"/>
    </row>
    <row r="415" spans="1:8" s="2" customFormat="1" ht="16.899999999999999" customHeight="1">
      <c r="A415" s="34"/>
      <c r="B415" s="39"/>
      <c r="C415" s="269" t="s">
        <v>2431</v>
      </c>
      <c r="D415" s="269" t="s">
        <v>2432</v>
      </c>
      <c r="E415" s="17" t="s">
        <v>210</v>
      </c>
      <c r="F415" s="270">
        <v>54.308</v>
      </c>
      <c r="G415" s="34"/>
      <c r="H415" s="39"/>
    </row>
    <row r="416" spans="1:8" s="2" customFormat="1" ht="22.5">
      <c r="A416" s="34"/>
      <c r="B416" s="39"/>
      <c r="C416" s="269" t="s">
        <v>2435</v>
      </c>
      <c r="D416" s="269" t="s">
        <v>2436</v>
      </c>
      <c r="E416" s="17" t="s">
        <v>210</v>
      </c>
      <c r="F416" s="270">
        <v>54.308</v>
      </c>
      <c r="G416" s="34"/>
      <c r="H416" s="39"/>
    </row>
    <row r="417" spans="1:8" s="2" customFormat="1" ht="16.899999999999999" customHeight="1">
      <c r="A417" s="34"/>
      <c r="B417" s="39"/>
      <c r="C417" s="265" t="s">
        <v>1504</v>
      </c>
      <c r="D417" s="266" t="s">
        <v>1504</v>
      </c>
      <c r="E417" s="267" t="s">
        <v>210</v>
      </c>
      <c r="F417" s="268">
        <v>4.04</v>
      </c>
      <c r="G417" s="34"/>
      <c r="H417" s="39"/>
    </row>
    <row r="418" spans="1:8" s="2" customFormat="1" ht="16.899999999999999" customHeight="1">
      <c r="A418" s="34"/>
      <c r="B418" s="39"/>
      <c r="C418" s="269" t="s">
        <v>1504</v>
      </c>
      <c r="D418" s="269" t="s">
        <v>2392</v>
      </c>
      <c r="E418" s="17" t="s">
        <v>1</v>
      </c>
      <c r="F418" s="270">
        <v>4.04</v>
      </c>
      <c r="G418" s="34"/>
      <c r="H418" s="39"/>
    </row>
    <row r="419" spans="1:8" s="2" customFormat="1" ht="16.899999999999999" customHeight="1">
      <c r="A419" s="34"/>
      <c r="B419" s="39"/>
      <c r="C419" s="271" t="s">
        <v>2582</v>
      </c>
      <c r="D419" s="34"/>
      <c r="E419" s="34"/>
      <c r="F419" s="34"/>
      <c r="G419" s="34"/>
      <c r="H419" s="39"/>
    </row>
    <row r="420" spans="1:8" s="2" customFormat="1" ht="16.899999999999999" customHeight="1">
      <c r="A420" s="34"/>
      <c r="B420" s="39"/>
      <c r="C420" s="269" t="s">
        <v>2389</v>
      </c>
      <c r="D420" s="269" t="s">
        <v>2390</v>
      </c>
      <c r="E420" s="17" t="s">
        <v>210</v>
      </c>
      <c r="F420" s="270">
        <v>4.04</v>
      </c>
      <c r="G420" s="34"/>
      <c r="H420" s="39"/>
    </row>
    <row r="421" spans="1:8" s="2" customFormat="1" ht="16.899999999999999" customHeight="1">
      <c r="A421" s="34"/>
      <c r="B421" s="39"/>
      <c r="C421" s="269" t="s">
        <v>2394</v>
      </c>
      <c r="D421" s="269" t="s">
        <v>2395</v>
      </c>
      <c r="E421" s="17" t="s">
        <v>210</v>
      </c>
      <c r="F421" s="270">
        <v>4.04</v>
      </c>
      <c r="G421" s="34"/>
      <c r="H421" s="39"/>
    </row>
    <row r="422" spans="1:8" s="2" customFormat="1" ht="22.5">
      <c r="A422" s="34"/>
      <c r="B422" s="39"/>
      <c r="C422" s="269" t="s">
        <v>2398</v>
      </c>
      <c r="D422" s="269" t="s">
        <v>2399</v>
      </c>
      <c r="E422" s="17" t="s">
        <v>210</v>
      </c>
      <c r="F422" s="270">
        <v>4.04</v>
      </c>
      <c r="G422" s="34"/>
      <c r="H422" s="39"/>
    </row>
    <row r="423" spans="1:8" s="2" customFormat="1" ht="16.899999999999999" customHeight="1">
      <c r="A423" s="34"/>
      <c r="B423" s="39"/>
      <c r="C423" s="269" t="s">
        <v>2402</v>
      </c>
      <c r="D423" s="269" t="s">
        <v>2403</v>
      </c>
      <c r="E423" s="17" t="s">
        <v>210</v>
      </c>
      <c r="F423" s="270">
        <v>4.6459999999999999</v>
      </c>
      <c r="G423" s="34"/>
      <c r="H423" s="39"/>
    </row>
    <row r="424" spans="1:8" s="2" customFormat="1" ht="16.899999999999999" customHeight="1">
      <c r="A424" s="34"/>
      <c r="B424" s="39"/>
      <c r="C424" s="265" t="s">
        <v>784</v>
      </c>
      <c r="D424" s="266" t="s">
        <v>784</v>
      </c>
      <c r="E424" s="267" t="s">
        <v>217</v>
      </c>
      <c r="F424" s="268">
        <v>6.6710000000000003</v>
      </c>
      <c r="G424" s="34"/>
      <c r="H424" s="39"/>
    </row>
    <row r="425" spans="1:8" s="2" customFormat="1" ht="16.899999999999999" customHeight="1">
      <c r="A425" s="34"/>
      <c r="B425" s="39"/>
      <c r="C425" s="269" t="s">
        <v>784</v>
      </c>
      <c r="D425" s="269" t="s">
        <v>1552</v>
      </c>
      <c r="E425" s="17" t="s">
        <v>1</v>
      </c>
      <c r="F425" s="270">
        <v>6.6710000000000003</v>
      </c>
      <c r="G425" s="34"/>
      <c r="H425" s="39"/>
    </row>
    <row r="426" spans="1:8" s="2" customFormat="1" ht="16.899999999999999" customHeight="1">
      <c r="A426" s="34"/>
      <c r="B426" s="39"/>
      <c r="C426" s="271" t="s">
        <v>2582</v>
      </c>
      <c r="D426" s="34"/>
      <c r="E426" s="34"/>
      <c r="F426" s="34"/>
      <c r="G426" s="34"/>
      <c r="H426" s="39"/>
    </row>
    <row r="427" spans="1:8" s="2" customFormat="1" ht="16.899999999999999" customHeight="1">
      <c r="A427" s="34"/>
      <c r="B427" s="39"/>
      <c r="C427" s="269" t="s">
        <v>341</v>
      </c>
      <c r="D427" s="269" t="s">
        <v>342</v>
      </c>
      <c r="E427" s="17" t="s">
        <v>217</v>
      </c>
      <c r="F427" s="270">
        <v>6.6710000000000003</v>
      </c>
      <c r="G427" s="34"/>
      <c r="H427" s="39"/>
    </row>
    <row r="428" spans="1:8" s="2" customFormat="1" ht="16.899999999999999" customHeight="1">
      <c r="A428" s="34"/>
      <c r="B428" s="39"/>
      <c r="C428" s="269" t="s">
        <v>811</v>
      </c>
      <c r="D428" s="269" t="s">
        <v>812</v>
      </c>
      <c r="E428" s="17" t="s">
        <v>217</v>
      </c>
      <c r="F428" s="270">
        <v>18.899999999999999</v>
      </c>
      <c r="G428" s="34"/>
      <c r="H428" s="39"/>
    </row>
    <row r="429" spans="1:8" s="2" customFormat="1" ht="16.899999999999999" customHeight="1">
      <c r="A429" s="34"/>
      <c r="B429" s="39"/>
      <c r="C429" s="269" t="s">
        <v>1554</v>
      </c>
      <c r="D429" s="269" t="s">
        <v>1555</v>
      </c>
      <c r="E429" s="17" t="s">
        <v>337</v>
      </c>
      <c r="F429" s="270">
        <v>15.804</v>
      </c>
      <c r="G429" s="34"/>
      <c r="H429" s="39"/>
    </row>
    <row r="430" spans="1:8" s="2" customFormat="1" ht="16.899999999999999" customHeight="1">
      <c r="A430" s="34"/>
      <c r="B430" s="39"/>
      <c r="C430" s="265" t="s">
        <v>214</v>
      </c>
      <c r="D430" s="266" t="s">
        <v>214</v>
      </c>
      <c r="E430" s="267" t="s">
        <v>217</v>
      </c>
      <c r="F430" s="268">
        <v>19.428999999999998</v>
      </c>
      <c r="G430" s="34"/>
      <c r="H430" s="39"/>
    </row>
    <row r="431" spans="1:8" s="2" customFormat="1" ht="16.899999999999999" customHeight="1">
      <c r="A431" s="34"/>
      <c r="B431" s="39"/>
      <c r="C431" s="269" t="s">
        <v>1</v>
      </c>
      <c r="D431" s="269" t="s">
        <v>1533</v>
      </c>
      <c r="E431" s="17" t="s">
        <v>1</v>
      </c>
      <c r="F431" s="270">
        <v>11.544</v>
      </c>
      <c r="G431" s="34"/>
      <c r="H431" s="39"/>
    </row>
    <row r="432" spans="1:8" s="2" customFormat="1" ht="16.899999999999999" customHeight="1">
      <c r="A432" s="34"/>
      <c r="B432" s="39"/>
      <c r="C432" s="269" t="s">
        <v>1</v>
      </c>
      <c r="D432" s="269" t="s">
        <v>1534</v>
      </c>
      <c r="E432" s="17" t="s">
        <v>1</v>
      </c>
      <c r="F432" s="270">
        <v>7.8849999999999998</v>
      </c>
      <c r="G432" s="34"/>
      <c r="H432" s="39"/>
    </row>
    <row r="433" spans="1:8" s="2" customFormat="1" ht="16.899999999999999" customHeight="1">
      <c r="A433" s="34"/>
      <c r="B433" s="39"/>
      <c r="C433" s="269" t="s">
        <v>214</v>
      </c>
      <c r="D433" s="269" t="s">
        <v>173</v>
      </c>
      <c r="E433" s="17" t="s">
        <v>1</v>
      </c>
      <c r="F433" s="270">
        <v>19.428999999999998</v>
      </c>
      <c r="G433" s="34"/>
      <c r="H433" s="39"/>
    </row>
    <row r="434" spans="1:8" s="2" customFormat="1" ht="16.899999999999999" customHeight="1">
      <c r="A434" s="34"/>
      <c r="B434" s="39"/>
      <c r="C434" s="271" t="s">
        <v>2582</v>
      </c>
      <c r="D434" s="34"/>
      <c r="E434" s="34"/>
      <c r="F434" s="34"/>
      <c r="G434" s="34"/>
      <c r="H434" s="39"/>
    </row>
    <row r="435" spans="1:8" s="2" customFormat="1" ht="22.5">
      <c r="A435" s="34"/>
      <c r="B435" s="39"/>
      <c r="C435" s="269" t="s">
        <v>1530</v>
      </c>
      <c r="D435" s="269" t="s">
        <v>1531</v>
      </c>
      <c r="E435" s="17" t="s">
        <v>217</v>
      </c>
      <c r="F435" s="270">
        <v>19.428999999999998</v>
      </c>
      <c r="G435" s="34"/>
      <c r="H435" s="39"/>
    </row>
    <row r="436" spans="1:8" s="2" customFormat="1" ht="22.5">
      <c r="A436" s="34"/>
      <c r="B436" s="39"/>
      <c r="C436" s="269" t="s">
        <v>323</v>
      </c>
      <c r="D436" s="269" t="s">
        <v>324</v>
      </c>
      <c r="E436" s="17" t="s">
        <v>217</v>
      </c>
      <c r="F436" s="270">
        <v>46.073</v>
      </c>
      <c r="G436" s="34"/>
      <c r="H436" s="39"/>
    </row>
    <row r="437" spans="1:8" s="2" customFormat="1" ht="16.899999999999999" customHeight="1">
      <c r="A437" s="34"/>
      <c r="B437" s="39"/>
      <c r="C437" s="269" t="s">
        <v>811</v>
      </c>
      <c r="D437" s="269" t="s">
        <v>812</v>
      </c>
      <c r="E437" s="17" t="s">
        <v>217</v>
      </c>
      <c r="F437" s="270">
        <v>18.899999999999999</v>
      </c>
      <c r="G437" s="34"/>
      <c r="H437" s="39"/>
    </row>
    <row r="438" spans="1:8" s="2" customFormat="1" ht="16.899999999999999" customHeight="1">
      <c r="A438" s="34"/>
      <c r="B438" s="39"/>
      <c r="C438" s="265" t="s">
        <v>216</v>
      </c>
      <c r="D438" s="266" t="s">
        <v>216</v>
      </c>
      <c r="E438" s="267" t="s">
        <v>217</v>
      </c>
      <c r="F438" s="268">
        <v>46.073</v>
      </c>
      <c r="G438" s="34"/>
      <c r="H438" s="39"/>
    </row>
    <row r="439" spans="1:8" s="2" customFormat="1" ht="16.899999999999999" customHeight="1">
      <c r="A439" s="34"/>
      <c r="B439" s="39"/>
      <c r="C439" s="269" t="s">
        <v>216</v>
      </c>
      <c r="D439" s="269" t="s">
        <v>1545</v>
      </c>
      <c r="E439" s="17" t="s">
        <v>1</v>
      </c>
      <c r="F439" s="270">
        <v>46.073</v>
      </c>
      <c r="G439" s="34"/>
      <c r="H439" s="39"/>
    </row>
    <row r="440" spans="1:8" s="2" customFormat="1" ht="16.899999999999999" customHeight="1">
      <c r="A440" s="34"/>
      <c r="B440" s="39"/>
      <c r="C440" s="271" t="s">
        <v>2582</v>
      </c>
      <c r="D440" s="34"/>
      <c r="E440" s="34"/>
      <c r="F440" s="34"/>
      <c r="G440" s="34"/>
      <c r="H440" s="39"/>
    </row>
    <row r="441" spans="1:8" s="2" customFormat="1" ht="22.5">
      <c r="A441" s="34"/>
      <c r="B441" s="39"/>
      <c r="C441" s="269" t="s">
        <v>323</v>
      </c>
      <c r="D441" s="269" t="s">
        <v>324</v>
      </c>
      <c r="E441" s="17" t="s">
        <v>217</v>
      </c>
      <c r="F441" s="270">
        <v>46.073</v>
      </c>
      <c r="G441" s="34"/>
      <c r="H441" s="39"/>
    </row>
    <row r="442" spans="1:8" s="2" customFormat="1" ht="16.899999999999999" customHeight="1">
      <c r="A442" s="34"/>
      <c r="B442" s="39"/>
      <c r="C442" s="269" t="s">
        <v>328</v>
      </c>
      <c r="D442" s="269" t="s">
        <v>329</v>
      </c>
      <c r="E442" s="17" t="s">
        <v>217</v>
      </c>
      <c r="F442" s="270">
        <v>46.073</v>
      </c>
      <c r="G442" s="34"/>
      <c r="H442" s="39"/>
    </row>
    <row r="443" spans="1:8" s="2" customFormat="1" ht="16.899999999999999" customHeight="1">
      <c r="A443" s="34"/>
      <c r="B443" s="39"/>
      <c r="C443" s="269" t="s">
        <v>331</v>
      </c>
      <c r="D443" s="269" t="s">
        <v>332</v>
      </c>
      <c r="E443" s="17" t="s">
        <v>217</v>
      </c>
      <c r="F443" s="270">
        <v>46.073</v>
      </c>
      <c r="G443" s="34"/>
      <c r="H443" s="39"/>
    </row>
    <row r="444" spans="1:8" s="2" customFormat="1" ht="22.5">
      <c r="A444" s="34"/>
      <c r="B444" s="39"/>
      <c r="C444" s="269" t="s">
        <v>335</v>
      </c>
      <c r="D444" s="269" t="s">
        <v>336</v>
      </c>
      <c r="E444" s="17" t="s">
        <v>337</v>
      </c>
      <c r="F444" s="270">
        <v>78.323999999999998</v>
      </c>
      <c r="G444" s="34"/>
      <c r="H444" s="39"/>
    </row>
    <row r="445" spans="1:8" s="2" customFormat="1" ht="16.899999999999999" customHeight="1">
      <c r="A445" s="34"/>
      <c r="B445" s="39"/>
      <c r="C445" s="265" t="s">
        <v>1502</v>
      </c>
      <c r="D445" s="266" t="s">
        <v>1502</v>
      </c>
      <c r="E445" s="267" t="s">
        <v>210</v>
      </c>
      <c r="F445" s="268">
        <v>99.334000000000003</v>
      </c>
      <c r="G445" s="34"/>
      <c r="H445" s="39"/>
    </row>
    <row r="446" spans="1:8" s="2" customFormat="1" ht="16.899999999999999" customHeight="1">
      <c r="A446" s="34"/>
      <c r="B446" s="39"/>
      <c r="C446" s="269" t="s">
        <v>1502</v>
      </c>
      <c r="D446" s="269" t="s">
        <v>1694</v>
      </c>
      <c r="E446" s="17" t="s">
        <v>1</v>
      </c>
      <c r="F446" s="270">
        <v>99.334000000000003</v>
      </c>
      <c r="G446" s="34"/>
      <c r="H446" s="39"/>
    </row>
    <row r="447" spans="1:8" s="2" customFormat="1" ht="16.899999999999999" customHeight="1">
      <c r="A447" s="34"/>
      <c r="B447" s="39"/>
      <c r="C447" s="271" t="s">
        <v>2582</v>
      </c>
      <c r="D447" s="34"/>
      <c r="E447" s="34"/>
      <c r="F447" s="34"/>
      <c r="G447" s="34"/>
      <c r="H447" s="39"/>
    </row>
    <row r="448" spans="1:8" s="2" customFormat="1" ht="16.899999999999999" customHeight="1">
      <c r="A448" s="34"/>
      <c r="B448" s="39"/>
      <c r="C448" s="269" t="s">
        <v>1691</v>
      </c>
      <c r="D448" s="269" t="s">
        <v>1692</v>
      </c>
      <c r="E448" s="17" t="s">
        <v>210</v>
      </c>
      <c r="F448" s="270">
        <v>99.334000000000003</v>
      </c>
      <c r="G448" s="34"/>
      <c r="H448" s="39"/>
    </row>
    <row r="449" spans="1:8" s="2" customFormat="1" ht="16.899999999999999" customHeight="1">
      <c r="A449" s="34"/>
      <c r="B449" s="39"/>
      <c r="C449" s="269" t="s">
        <v>1678</v>
      </c>
      <c r="D449" s="269" t="s">
        <v>1679</v>
      </c>
      <c r="E449" s="17" t="s">
        <v>210</v>
      </c>
      <c r="F449" s="270">
        <v>99.334000000000003</v>
      </c>
      <c r="G449" s="34"/>
      <c r="H449" s="39"/>
    </row>
    <row r="450" spans="1:8" s="2" customFormat="1" ht="16.899999999999999" customHeight="1">
      <c r="A450" s="34"/>
      <c r="B450" s="39"/>
      <c r="C450" s="269" t="s">
        <v>1688</v>
      </c>
      <c r="D450" s="269" t="s">
        <v>1689</v>
      </c>
      <c r="E450" s="17" t="s">
        <v>210</v>
      </c>
      <c r="F450" s="270">
        <v>99.334000000000003</v>
      </c>
      <c r="G450" s="34"/>
      <c r="H450" s="39"/>
    </row>
    <row r="451" spans="1:8" s="2" customFormat="1" ht="16.899999999999999" customHeight="1">
      <c r="A451" s="34"/>
      <c r="B451" s="39"/>
      <c r="C451" s="265" t="s">
        <v>1498</v>
      </c>
      <c r="D451" s="266" t="s">
        <v>1498</v>
      </c>
      <c r="E451" s="267" t="s">
        <v>210</v>
      </c>
      <c r="F451" s="268">
        <v>140.33500000000001</v>
      </c>
      <c r="G451" s="34"/>
      <c r="H451" s="39"/>
    </row>
    <row r="452" spans="1:8" s="2" customFormat="1" ht="16.899999999999999" customHeight="1">
      <c r="A452" s="34"/>
      <c r="B452" s="39"/>
      <c r="C452" s="269" t="s">
        <v>1</v>
      </c>
      <c r="D452" s="269" t="s">
        <v>1669</v>
      </c>
      <c r="E452" s="17" t="s">
        <v>1</v>
      </c>
      <c r="F452" s="270">
        <v>134.36000000000001</v>
      </c>
      <c r="G452" s="34"/>
      <c r="H452" s="39"/>
    </row>
    <row r="453" spans="1:8" s="2" customFormat="1" ht="16.899999999999999" customHeight="1">
      <c r="A453" s="34"/>
      <c r="B453" s="39"/>
      <c r="C453" s="269" t="s">
        <v>1</v>
      </c>
      <c r="D453" s="269" t="s">
        <v>1670</v>
      </c>
      <c r="E453" s="17" t="s">
        <v>1</v>
      </c>
      <c r="F453" s="270">
        <v>3.4849999999999999</v>
      </c>
      <c r="G453" s="34"/>
      <c r="H453" s="39"/>
    </row>
    <row r="454" spans="1:8" s="2" customFormat="1" ht="16.899999999999999" customHeight="1">
      <c r="A454" s="34"/>
      <c r="B454" s="39"/>
      <c r="C454" s="269" t="s">
        <v>1</v>
      </c>
      <c r="D454" s="269" t="s">
        <v>1671</v>
      </c>
      <c r="E454" s="17" t="s">
        <v>1</v>
      </c>
      <c r="F454" s="270">
        <v>0.54</v>
      </c>
      <c r="G454" s="34"/>
      <c r="H454" s="39"/>
    </row>
    <row r="455" spans="1:8" s="2" customFormat="1" ht="16.899999999999999" customHeight="1">
      <c r="A455" s="34"/>
      <c r="B455" s="39"/>
      <c r="C455" s="269" t="s">
        <v>1</v>
      </c>
      <c r="D455" s="269" t="s">
        <v>1672</v>
      </c>
      <c r="E455" s="17" t="s">
        <v>1</v>
      </c>
      <c r="F455" s="270">
        <v>0</v>
      </c>
      <c r="G455" s="34"/>
      <c r="H455" s="39"/>
    </row>
    <row r="456" spans="1:8" s="2" customFormat="1" ht="16.899999999999999" customHeight="1">
      <c r="A456" s="34"/>
      <c r="B456" s="39"/>
      <c r="C456" s="269" t="s">
        <v>1</v>
      </c>
      <c r="D456" s="269" t="s">
        <v>1673</v>
      </c>
      <c r="E456" s="17" t="s">
        <v>1</v>
      </c>
      <c r="F456" s="270">
        <v>1.95</v>
      </c>
      <c r="G456" s="34"/>
      <c r="H456" s="39"/>
    </row>
    <row r="457" spans="1:8" s="2" customFormat="1" ht="16.899999999999999" customHeight="1">
      <c r="A457" s="34"/>
      <c r="B457" s="39"/>
      <c r="C457" s="269" t="s">
        <v>1498</v>
      </c>
      <c r="D457" s="269" t="s">
        <v>173</v>
      </c>
      <c r="E457" s="17" t="s">
        <v>1</v>
      </c>
      <c r="F457" s="270">
        <v>140.33500000000001</v>
      </c>
      <c r="G457" s="34"/>
      <c r="H457" s="39"/>
    </row>
    <row r="458" spans="1:8" s="2" customFormat="1" ht="16.899999999999999" customHeight="1">
      <c r="A458" s="34"/>
      <c r="B458" s="39"/>
      <c r="C458" s="271" t="s">
        <v>2582</v>
      </c>
      <c r="D458" s="34"/>
      <c r="E458" s="34"/>
      <c r="F458" s="34"/>
      <c r="G458" s="34"/>
      <c r="H458" s="39"/>
    </row>
    <row r="459" spans="1:8" s="2" customFormat="1" ht="16.899999999999999" customHeight="1">
      <c r="A459" s="34"/>
      <c r="B459" s="39"/>
      <c r="C459" s="269" t="s">
        <v>1666</v>
      </c>
      <c r="D459" s="269" t="s">
        <v>1667</v>
      </c>
      <c r="E459" s="17" t="s">
        <v>210</v>
      </c>
      <c r="F459" s="270">
        <v>140.33500000000001</v>
      </c>
      <c r="G459" s="34"/>
      <c r="H459" s="39"/>
    </row>
    <row r="460" spans="1:8" s="2" customFormat="1" ht="16.899999999999999" customHeight="1">
      <c r="A460" s="34"/>
      <c r="B460" s="39"/>
      <c r="C460" s="269" t="s">
        <v>1663</v>
      </c>
      <c r="D460" s="269" t="s">
        <v>1664</v>
      </c>
      <c r="E460" s="17" t="s">
        <v>210</v>
      </c>
      <c r="F460" s="270">
        <v>140.33500000000001</v>
      </c>
      <c r="G460" s="34"/>
      <c r="H460" s="39"/>
    </row>
    <row r="461" spans="1:8" s="2" customFormat="1" ht="16.899999999999999" customHeight="1">
      <c r="A461" s="34"/>
      <c r="B461" s="39"/>
      <c r="C461" s="265" t="s">
        <v>237</v>
      </c>
      <c r="D461" s="266" t="s">
        <v>237</v>
      </c>
      <c r="E461" s="267" t="s">
        <v>217</v>
      </c>
      <c r="F461" s="268">
        <v>31.552</v>
      </c>
      <c r="G461" s="34"/>
      <c r="H461" s="39"/>
    </row>
    <row r="462" spans="1:8" s="2" customFormat="1" ht="16.899999999999999" customHeight="1">
      <c r="A462" s="34"/>
      <c r="B462" s="39"/>
      <c r="C462" s="269" t="s">
        <v>1</v>
      </c>
      <c r="D462" s="269" t="s">
        <v>1528</v>
      </c>
      <c r="E462" s="17" t="s">
        <v>1</v>
      </c>
      <c r="F462" s="270">
        <v>0</v>
      </c>
      <c r="G462" s="34"/>
      <c r="H462" s="39"/>
    </row>
    <row r="463" spans="1:8" s="2" customFormat="1" ht="16.899999999999999" customHeight="1">
      <c r="A463" s="34"/>
      <c r="B463" s="39"/>
      <c r="C463" s="269" t="s">
        <v>237</v>
      </c>
      <c r="D463" s="269" t="s">
        <v>1529</v>
      </c>
      <c r="E463" s="17" t="s">
        <v>1</v>
      </c>
      <c r="F463" s="270">
        <v>31.552</v>
      </c>
      <c r="G463" s="34"/>
      <c r="H463" s="39"/>
    </row>
    <row r="464" spans="1:8" s="2" customFormat="1" ht="16.899999999999999" customHeight="1">
      <c r="A464" s="34"/>
      <c r="B464" s="39"/>
      <c r="C464" s="265" t="s">
        <v>1488</v>
      </c>
      <c r="D464" s="266" t="s">
        <v>1488</v>
      </c>
      <c r="E464" s="267" t="s">
        <v>210</v>
      </c>
      <c r="F464" s="268">
        <v>48.472000000000001</v>
      </c>
      <c r="G464" s="34"/>
      <c r="H464" s="39"/>
    </row>
    <row r="465" spans="1:8" s="2" customFormat="1" ht="16.899999999999999" customHeight="1">
      <c r="A465" s="34"/>
      <c r="B465" s="39"/>
      <c r="C465" s="269" t="s">
        <v>1</v>
      </c>
      <c r="D465" s="269" t="s">
        <v>2198</v>
      </c>
      <c r="E465" s="17" t="s">
        <v>1</v>
      </c>
      <c r="F465" s="270">
        <v>0</v>
      </c>
      <c r="G465" s="34"/>
      <c r="H465" s="39"/>
    </row>
    <row r="466" spans="1:8" s="2" customFormat="1" ht="16.899999999999999" customHeight="1">
      <c r="A466" s="34"/>
      <c r="B466" s="39"/>
      <c r="C466" s="269" t="s">
        <v>1</v>
      </c>
      <c r="D466" s="269" t="s">
        <v>2199</v>
      </c>
      <c r="E466" s="17" t="s">
        <v>1</v>
      </c>
      <c r="F466" s="270">
        <v>42.688000000000002</v>
      </c>
      <c r="G466" s="34"/>
      <c r="H466" s="39"/>
    </row>
    <row r="467" spans="1:8" s="2" customFormat="1" ht="16.899999999999999" customHeight="1">
      <c r="A467" s="34"/>
      <c r="B467" s="39"/>
      <c r="C467" s="269" t="s">
        <v>1</v>
      </c>
      <c r="D467" s="269" t="s">
        <v>2200</v>
      </c>
      <c r="E467" s="17" t="s">
        <v>1</v>
      </c>
      <c r="F467" s="270">
        <v>5.7839999999999998</v>
      </c>
      <c r="G467" s="34"/>
      <c r="H467" s="39"/>
    </row>
    <row r="468" spans="1:8" s="2" customFormat="1" ht="16.899999999999999" customHeight="1">
      <c r="A468" s="34"/>
      <c r="B468" s="39"/>
      <c r="C468" s="269" t="s">
        <v>1488</v>
      </c>
      <c r="D468" s="269" t="s">
        <v>173</v>
      </c>
      <c r="E468" s="17" t="s">
        <v>1</v>
      </c>
      <c r="F468" s="270">
        <v>48.472000000000001</v>
      </c>
      <c r="G468" s="34"/>
      <c r="H468" s="39"/>
    </row>
    <row r="469" spans="1:8" s="2" customFormat="1" ht="16.899999999999999" customHeight="1">
      <c r="A469" s="34"/>
      <c r="B469" s="39"/>
      <c r="C469" s="271" t="s">
        <v>2582</v>
      </c>
      <c r="D469" s="34"/>
      <c r="E469" s="34"/>
      <c r="F469" s="34"/>
      <c r="G469" s="34"/>
      <c r="H469" s="39"/>
    </row>
    <row r="470" spans="1:8" s="2" customFormat="1" ht="16.899999999999999" customHeight="1">
      <c r="A470" s="34"/>
      <c r="B470" s="39"/>
      <c r="C470" s="269" t="s">
        <v>2195</v>
      </c>
      <c r="D470" s="269" t="s">
        <v>2196</v>
      </c>
      <c r="E470" s="17" t="s">
        <v>210</v>
      </c>
      <c r="F470" s="270">
        <v>48.472000000000001</v>
      </c>
      <c r="G470" s="34"/>
      <c r="H470" s="39"/>
    </row>
    <row r="471" spans="1:8" s="2" customFormat="1" ht="16.899999999999999" customHeight="1">
      <c r="A471" s="34"/>
      <c r="B471" s="39"/>
      <c r="C471" s="269" t="s">
        <v>2413</v>
      </c>
      <c r="D471" s="269" t="s">
        <v>2414</v>
      </c>
      <c r="E471" s="17" t="s">
        <v>210</v>
      </c>
      <c r="F471" s="270">
        <v>48.472000000000001</v>
      </c>
      <c r="G471" s="34"/>
      <c r="H471" s="39"/>
    </row>
    <row r="472" spans="1:8" s="2" customFormat="1" ht="16.899999999999999" customHeight="1">
      <c r="A472" s="34"/>
      <c r="B472" s="39"/>
      <c r="C472" s="269" t="s">
        <v>2417</v>
      </c>
      <c r="D472" s="269" t="s">
        <v>2418</v>
      </c>
      <c r="E472" s="17" t="s">
        <v>210</v>
      </c>
      <c r="F472" s="270">
        <v>54.308</v>
      </c>
      <c r="G472" s="34"/>
      <c r="H472" s="39"/>
    </row>
    <row r="473" spans="1:8" s="2" customFormat="1" ht="16.899999999999999" customHeight="1">
      <c r="A473" s="34"/>
      <c r="B473" s="39"/>
      <c r="C473" s="269" t="s">
        <v>2422</v>
      </c>
      <c r="D473" s="269" t="s">
        <v>2423</v>
      </c>
      <c r="E473" s="17" t="s">
        <v>210</v>
      </c>
      <c r="F473" s="270">
        <v>54.308</v>
      </c>
      <c r="G473" s="34"/>
      <c r="H473" s="39"/>
    </row>
    <row r="474" spans="1:8" s="2" customFormat="1" ht="16.899999999999999" customHeight="1">
      <c r="A474" s="34"/>
      <c r="B474" s="39"/>
      <c r="C474" s="269" t="s">
        <v>2576</v>
      </c>
      <c r="D474" s="269" t="s">
        <v>2577</v>
      </c>
      <c r="E474" s="17" t="s">
        <v>231</v>
      </c>
      <c r="F474" s="270">
        <v>19</v>
      </c>
      <c r="G474" s="34"/>
      <c r="H474" s="39"/>
    </row>
    <row r="475" spans="1:8" s="2" customFormat="1" ht="16.899999999999999" customHeight="1">
      <c r="A475" s="34"/>
      <c r="B475" s="39"/>
      <c r="C475" s="265" t="s">
        <v>1484</v>
      </c>
      <c r="D475" s="266" t="s">
        <v>1484</v>
      </c>
      <c r="E475" s="267" t="s">
        <v>217</v>
      </c>
      <c r="F475" s="268">
        <v>1.26</v>
      </c>
      <c r="G475" s="34"/>
      <c r="H475" s="39"/>
    </row>
    <row r="476" spans="1:8" s="2" customFormat="1" ht="16.899999999999999" customHeight="1">
      <c r="A476" s="34"/>
      <c r="B476" s="39"/>
      <c r="C476" s="269" t="s">
        <v>1</v>
      </c>
      <c r="D476" s="269" t="s">
        <v>1542</v>
      </c>
      <c r="E476" s="17" t="s">
        <v>1</v>
      </c>
      <c r="F476" s="270">
        <v>0</v>
      </c>
      <c r="G476" s="34"/>
      <c r="H476" s="39"/>
    </row>
    <row r="477" spans="1:8" s="2" customFormat="1" ht="16.899999999999999" customHeight="1">
      <c r="A477" s="34"/>
      <c r="B477" s="39"/>
      <c r="C477" s="269" t="s">
        <v>1484</v>
      </c>
      <c r="D477" s="269" t="s">
        <v>1543</v>
      </c>
      <c r="E477" s="17" t="s">
        <v>1</v>
      </c>
      <c r="F477" s="270">
        <v>1.26</v>
      </c>
      <c r="G477" s="34"/>
      <c r="H477" s="39"/>
    </row>
    <row r="478" spans="1:8" s="2" customFormat="1" ht="16.899999999999999" customHeight="1">
      <c r="A478" s="34"/>
      <c r="B478" s="39"/>
      <c r="C478" s="271" t="s">
        <v>2582</v>
      </c>
      <c r="D478" s="34"/>
      <c r="E478" s="34"/>
      <c r="F478" s="34"/>
      <c r="G478" s="34"/>
      <c r="H478" s="39"/>
    </row>
    <row r="479" spans="1:8" s="2" customFormat="1" ht="16.899999999999999" customHeight="1">
      <c r="A479" s="34"/>
      <c r="B479" s="39"/>
      <c r="C479" s="269" t="s">
        <v>1539</v>
      </c>
      <c r="D479" s="269" t="s">
        <v>1540</v>
      </c>
      <c r="E479" s="17" t="s">
        <v>217</v>
      </c>
      <c r="F479" s="270">
        <v>1.26</v>
      </c>
      <c r="G479" s="34"/>
      <c r="H479" s="39"/>
    </row>
    <row r="480" spans="1:8" s="2" customFormat="1" ht="22.5">
      <c r="A480" s="34"/>
      <c r="B480" s="39"/>
      <c r="C480" s="269" t="s">
        <v>323</v>
      </c>
      <c r="D480" s="269" t="s">
        <v>324</v>
      </c>
      <c r="E480" s="17" t="s">
        <v>217</v>
      </c>
      <c r="F480" s="270">
        <v>46.073</v>
      </c>
      <c r="G480" s="34"/>
      <c r="H480" s="39"/>
    </row>
    <row r="481" spans="1:8" s="2" customFormat="1" ht="16.899999999999999" customHeight="1">
      <c r="A481" s="34"/>
      <c r="B481" s="39"/>
      <c r="C481" s="269" t="s">
        <v>811</v>
      </c>
      <c r="D481" s="269" t="s">
        <v>812</v>
      </c>
      <c r="E481" s="17" t="s">
        <v>217</v>
      </c>
      <c r="F481" s="270">
        <v>18.899999999999999</v>
      </c>
      <c r="G481" s="34"/>
      <c r="H481" s="39"/>
    </row>
    <row r="482" spans="1:8" s="2" customFormat="1" ht="16.899999999999999" customHeight="1">
      <c r="A482" s="34"/>
      <c r="B482" s="39"/>
      <c r="C482" s="265" t="s">
        <v>780</v>
      </c>
      <c r="D482" s="266" t="s">
        <v>780</v>
      </c>
      <c r="E482" s="267" t="s">
        <v>217</v>
      </c>
      <c r="F482" s="268">
        <v>25.384</v>
      </c>
      <c r="G482" s="34"/>
      <c r="H482" s="39"/>
    </row>
    <row r="483" spans="1:8" s="2" customFormat="1" ht="16.899999999999999" customHeight="1">
      <c r="A483" s="34"/>
      <c r="B483" s="39"/>
      <c r="C483" s="269" t="s">
        <v>1</v>
      </c>
      <c r="D483" s="269" t="s">
        <v>1528</v>
      </c>
      <c r="E483" s="17" t="s">
        <v>1</v>
      </c>
      <c r="F483" s="270">
        <v>0</v>
      </c>
      <c r="G483" s="34"/>
      <c r="H483" s="39"/>
    </row>
    <row r="484" spans="1:8" s="2" customFormat="1" ht="16.899999999999999" customHeight="1">
      <c r="A484" s="34"/>
      <c r="B484" s="39"/>
      <c r="C484" s="269" t="s">
        <v>780</v>
      </c>
      <c r="D484" s="269" t="s">
        <v>1538</v>
      </c>
      <c r="E484" s="17" t="s">
        <v>1</v>
      </c>
      <c r="F484" s="270">
        <v>25.384</v>
      </c>
      <c r="G484" s="34"/>
      <c r="H484" s="39"/>
    </row>
    <row r="485" spans="1:8" s="2" customFormat="1" ht="16.899999999999999" customHeight="1">
      <c r="A485" s="34"/>
      <c r="B485" s="39"/>
      <c r="C485" s="271" t="s">
        <v>2582</v>
      </c>
      <c r="D485" s="34"/>
      <c r="E485" s="34"/>
      <c r="F485" s="34"/>
      <c r="G485" s="34"/>
      <c r="H485" s="39"/>
    </row>
    <row r="486" spans="1:8" s="2" customFormat="1" ht="22.5">
      <c r="A486" s="34"/>
      <c r="B486" s="39"/>
      <c r="C486" s="269" t="s">
        <v>1535</v>
      </c>
      <c r="D486" s="269" t="s">
        <v>1536</v>
      </c>
      <c r="E486" s="17" t="s">
        <v>217</v>
      </c>
      <c r="F486" s="270">
        <v>25.384</v>
      </c>
      <c r="G486" s="34"/>
      <c r="H486" s="39"/>
    </row>
    <row r="487" spans="1:8" s="2" customFormat="1" ht="22.5">
      <c r="A487" s="34"/>
      <c r="B487" s="39"/>
      <c r="C487" s="269" t="s">
        <v>323</v>
      </c>
      <c r="D487" s="269" t="s">
        <v>324</v>
      </c>
      <c r="E487" s="17" t="s">
        <v>217</v>
      </c>
      <c r="F487" s="270">
        <v>46.073</v>
      </c>
      <c r="G487" s="34"/>
      <c r="H487" s="39"/>
    </row>
    <row r="488" spans="1:8" s="2" customFormat="1" ht="16.899999999999999" customHeight="1">
      <c r="A488" s="34"/>
      <c r="B488" s="39"/>
      <c r="C488" s="269" t="s">
        <v>811</v>
      </c>
      <c r="D488" s="269" t="s">
        <v>812</v>
      </c>
      <c r="E488" s="17" t="s">
        <v>217</v>
      </c>
      <c r="F488" s="270">
        <v>18.899999999999999</v>
      </c>
      <c r="G488" s="34"/>
      <c r="H488" s="39"/>
    </row>
    <row r="489" spans="1:8" s="2" customFormat="1" ht="16.899999999999999" customHeight="1">
      <c r="A489" s="34"/>
      <c r="B489" s="39"/>
      <c r="C489" s="265" t="s">
        <v>1500</v>
      </c>
      <c r="D489" s="266" t="s">
        <v>1500</v>
      </c>
      <c r="E489" s="267" t="s">
        <v>210</v>
      </c>
      <c r="F489" s="268">
        <v>15.84</v>
      </c>
      <c r="G489" s="34"/>
      <c r="H489" s="39"/>
    </row>
    <row r="490" spans="1:8" s="2" customFormat="1" ht="16.899999999999999" customHeight="1">
      <c r="A490" s="34"/>
      <c r="B490" s="39"/>
      <c r="C490" s="269" t="s">
        <v>1</v>
      </c>
      <c r="D490" s="269" t="s">
        <v>1800</v>
      </c>
      <c r="E490" s="17" t="s">
        <v>1</v>
      </c>
      <c r="F490" s="270">
        <v>3</v>
      </c>
      <c r="G490" s="34"/>
      <c r="H490" s="39"/>
    </row>
    <row r="491" spans="1:8" s="2" customFormat="1" ht="16.899999999999999" customHeight="1">
      <c r="A491" s="34"/>
      <c r="B491" s="39"/>
      <c r="C491" s="269" t="s">
        <v>1</v>
      </c>
      <c r="D491" s="269" t="s">
        <v>1801</v>
      </c>
      <c r="E491" s="17" t="s">
        <v>1</v>
      </c>
      <c r="F491" s="270">
        <v>9.6</v>
      </c>
      <c r="G491" s="34"/>
      <c r="H491" s="39"/>
    </row>
    <row r="492" spans="1:8" s="2" customFormat="1" ht="16.899999999999999" customHeight="1">
      <c r="A492" s="34"/>
      <c r="B492" s="39"/>
      <c r="C492" s="269" t="s">
        <v>1</v>
      </c>
      <c r="D492" s="269" t="s">
        <v>1802</v>
      </c>
      <c r="E492" s="17" t="s">
        <v>1</v>
      </c>
      <c r="F492" s="270">
        <v>3.24</v>
      </c>
      <c r="G492" s="34"/>
      <c r="H492" s="39"/>
    </row>
    <row r="493" spans="1:8" s="2" customFormat="1" ht="16.899999999999999" customHeight="1">
      <c r="A493" s="34"/>
      <c r="B493" s="39"/>
      <c r="C493" s="269" t="s">
        <v>1500</v>
      </c>
      <c r="D493" s="269" t="s">
        <v>173</v>
      </c>
      <c r="E493" s="17" t="s">
        <v>1</v>
      </c>
      <c r="F493" s="270">
        <v>15.84</v>
      </c>
      <c r="G493" s="34"/>
      <c r="H493" s="39"/>
    </row>
    <row r="494" spans="1:8" s="2" customFormat="1" ht="16.899999999999999" customHeight="1">
      <c r="A494" s="34"/>
      <c r="B494" s="39"/>
      <c r="C494" s="271" t="s">
        <v>2582</v>
      </c>
      <c r="D494" s="34"/>
      <c r="E494" s="34"/>
      <c r="F494" s="34"/>
      <c r="G494" s="34"/>
      <c r="H494" s="39"/>
    </row>
    <row r="495" spans="1:8" s="2" customFormat="1" ht="16.899999999999999" customHeight="1">
      <c r="A495" s="34"/>
      <c r="B495" s="39"/>
      <c r="C495" s="269" t="s">
        <v>1797</v>
      </c>
      <c r="D495" s="269" t="s">
        <v>1798</v>
      </c>
      <c r="E495" s="17" t="s">
        <v>210</v>
      </c>
      <c r="F495" s="270">
        <v>15.84</v>
      </c>
      <c r="G495" s="34"/>
      <c r="H495" s="39"/>
    </row>
    <row r="496" spans="1:8" s="2" customFormat="1" ht="16.899999999999999" customHeight="1">
      <c r="A496" s="34"/>
      <c r="B496" s="39"/>
      <c r="C496" s="269" t="s">
        <v>1681</v>
      </c>
      <c r="D496" s="269" t="s">
        <v>1682</v>
      </c>
      <c r="E496" s="17" t="s">
        <v>210</v>
      </c>
      <c r="F496" s="270">
        <v>15.84</v>
      </c>
      <c r="G496" s="34"/>
      <c r="H496" s="39"/>
    </row>
    <row r="497" spans="1:8" s="2" customFormat="1" ht="16.899999999999999" customHeight="1">
      <c r="A497" s="34"/>
      <c r="B497" s="39"/>
      <c r="C497" s="269" t="s">
        <v>1691</v>
      </c>
      <c r="D497" s="269" t="s">
        <v>1692</v>
      </c>
      <c r="E497" s="17" t="s">
        <v>210</v>
      </c>
      <c r="F497" s="270">
        <v>99.334000000000003</v>
      </c>
      <c r="G497" s="34"/>
      <c r="H497" s="39"/>
    </row>
    <row r="498" spans="1:8" s="2" customFormat="1" ht="16.899999999999999" customHeight="1">
      <c r="A498" s="34"/>
      <c r="B498" s="39"/>
      <c r="C498" s="265" t="s">
        <v>788</v>
      </c>
      <c r="D498" s="266" t="s">
        <v>788</v>
      </c>
      <c r="E498" s="267" t="s">
        <v>217</v>
      </c>
      <c r="F498" s="268">
        <v>18.899999999999999</v>
      </c>
      <c r="G498" s="34"/>
      <c r="H498" s="39"/>
    </row>
    <row r="499" spans="1:8" s="2" customFormat="1" ht="16.899999999999999" customHeight="1">
      <c r="A499" s="34"/>
      <c r="B499" s="39"/>
      <c r="C499" s="269" t="s">
        <v>788</v>
      </c>
      <c r="D499" s="269" t="s">
        <v>1550</v>
      </c>
      <c r="E499" s="17" t="s">
        <v>1</v>
      </c>
      <c r="F499" s="270">
        <v>18.899999999999999</v>
      </c>
      <c r="G499" s="34"/>
      <c r="H499" s="39"/>
    </row>
    <row r="500" spans="1:8" s="2" customFormat="1" ht="16.899999999999999" customHeight="1">
      <c r="A500" s="34"/>
      <c r="B500" s="39"/>
      <c r="C500" s="271" t="s">
        <v>2582</v>
      </c>
      <c r="D500" s="34"/>
      <c r="E500" s="34"/>
      <c r="F500" s="34"/>
      <c r="G500" s="34"/>
      <c r="H500" s="39"/>
    </row>
    <row r="501" spans="1:8" s="2" customFormat="1" ht="16.899999999999999" customHeight="1">
      <c r="A501" s="34"/>
      <c r="B501" s="39"/>
      <c r="C501" s="269" t="s">
        <v>811</v>
      </c>
      <c r="D501" s="269" t="s">
        <v>812</v>
      </c>
      <c r="E501" s="17" t="s">
        <v>217</v>
      </c>
      <c r="F501" s="270">
        <v>18.899999999999999</v>
      </c>
      <c r="G501" s="34"/>
      <c r="H501" s="39"/>
    </row>
    <row r="502" spans="1:8" s="2" customFormat="1" ht="16.899999999999999" customHeight="1">
      <c r="A502" s="34"/>
      <c r="B502" s="39"/>
      <c r="C502" s="269" t="s">
        <v>817</v>
      </c>
      <c r="D502" s="269" t="s">
        <v>818</v>
      </c>
      <c r="E502" s="17" t="s">
        <v>337</v>
      </c>
      <c r="F502" s="270">
        <v>35.909999999999997</v>
      </c>
      <c r="G502" s="34"/>
      <c r="H502" s="39"/>
    </row>
    <row r="503" spans="1:8" s="2" customFormat="1" ht="16.899999999999999" customHeight="1">
      <c r="A503" s="34"/>
      <c r="B503" s="39"/>
      <c r="C503" s="265" t="s">
        <v>1496</v>
      </c>
      <c r="D503" s="266" t="s">
        <v>1496</v>
      </c>
      <c r="E503" s="267" t="s">
        <v>210</v>
      </c>
      <c r="F503" s="268">
        <v>43.104999999999997</v>
      </c>
      <c r="G503" s="34"/>
      <c r="H503" s="39"/>
    </row>
    <row r="504" spans="1:8" s="2" customFormat="1" ht="16.899999999999999" customHeight="1">
      <c r="A504" s="34"/>
      <c r="B504" s="39"/>
      <c r="C504" s="269" t="s">
        <v>1</v>
      </c>
      <c r="D504" s="269" t="s">
        <v>1622</v>
      </c>
      <c r="E504" s="17" t="s">
        <v>1</v>
      </c>
      <c r="F504" s="270">
        <v>53.91</v>
      </c>
      <c r="G504" s="34"/>
      <c r="H504" s="39"/>
    </row>
    <row r="505" spans="1:8" s="2" customFormat="1" ht="16.899999999999999" customHeight="1">
      <c r="A505" s="34"/>
      <c r="B505" s="39"/>
      <c r="C505" s="269" t="s">
        <v>1</v>
      </c>
      <c r="D505" s="269" t="s">
        <v>1623</v>
      </c>
      <c r="E505" s="17" t="s">
        <v>1</v>
      </c>
      <c r="F505" s="270">
        <v>-0.80500000000000005</v>
      </c>
      <c r="G505" s="34"/>
      <c r="H505" s="39"/>
    </row>
    <row r="506" spans="1:8" s="2" customFormat="1" ht="16.899999999999999" customHeight="1">
      <c r="A506" s="34"/>
      <c r="B506" s="39"/>
      <c r="C506" s="269" t="s">
        <v>1</v>
      </c>
      <c r="D506" s="269" t="s">
        <v>1624</v>
      </c>
      <c r="E506" s="17" t="s">
        <v>1</v>
      </c>
      <c r="F506" s="270">
        <v>-10</v>
      </c>
      <c r="G506" s="34"/>
      <c r="H506" s="39"/>
    </row>
    <row r="507" spans="1:8" s="2" customFormat="1" ht="16.899999999999999" customHeight="1">
      <c r="A507" s="34"/>
      <c r="B507" s="39"/>
      <c r="C507" s="269" t="s">
        <v>1496</v>
      </c>
      <c r="D507" s="269" t="s">
        <v>173</v>
      </c>
      <c r="E507" s="17" t="s">
        <v>1</v>
      </c>
      <c r="F507" s="270">
        <v>43.104999999999997</v>
      </c>
      <c r="G507" s="34"/>
      <c r="H507" s="39"/>
    </row>
    <row r="508" spans="1:8" s="2" customFormat="1" ht="16.899999999999999" customHeight="1">
      <c r="A508" s="34"/>
      <c r="B508" s="39"/>
      <c r="C508" s="271" t="s">
        <v>2582</v>
      </c>
      <c r="D508" s="34"/>
      <c r="E508" s="34"/>
      <c r="F508" s="34"/>
      <c r="G508" s="34"/>
      <c r="H508" s="39"/>
    </row>
    <row r="509" spans="1:8" s="2" customFormat="1" ht="16.899999999999999" customHeight="1">
      <c r="A509" s="34"/>
      <c r="B509" s="39"/>
      <c r="C509" s="269" t="s">
        <v>1619</v>
      </c>
      <c r="D509" s="269" t="s">
        <v>1620</v>
      </c>
      <c r="E509" s="17" t="s">
        <v>210</v>
      </c>
      <c r="F509" s="270">
        <v>43.104999999999997</v>
      </c>
      <c r="G509" s="34"/>
      <c r="H509" s="39"/>
    </row>
    <row r="510" spans="1:8" s="2" customFormat="1" ht="16.899999999999999" customHeight="1">
      <c r="A510" s="34"/>
      <c r="B510" s="39"/>
      <c r="C510" s="269" t="s">
        <v>1666</v>
      </c>
      <c r="D510" s="269" t="s">
        <v>1667</v>
      </c>
      <c r="E510" s="17" t="s">
        <v>210</v>
      </c>
      <c r="F510" s="270">
        <v>140.33500000000001</v>
      </c>
      <c r="G510" s="34"/>
      <c r="H510" s="39"/>
    </row>
    <row r="511" spans="1:8" s="2" customFormat="1" ht="16.899999999999999" customHeight="1">
      <c r="A511" s="34"/>
      <c r="B511" s="39"/>
      <c r="C511" s="265" t="s">
        <v>1494</v>
      </c>
      <c r="D511" s="266" t="s">
        <v>1494</v>
      </c>
      <c r="E511" s="267" t="s">
        <v>210</v>
      </c>
      <c r="F511" s="268">
        <v>12.48</v>
      </c>
      <c r="G511" s="34"/>
      <c r="H511" s="39"/>
    </row>
    <row r="512" spans="1:8" s="2" customFormat="1" ht="16.899999999999999" customHeight="1">
      <c r="A512" s="34"/>
      <c r="B512" s="39"/>
      <c r="C512" s="269" t="s">
        <v>1494</v>
      </c>
      <c r="D512" s="269" t="s">
        <v>1599</v>
      </c>
      <c r="E512" s="17" t="s">
        <v>1</v>
      </c>
      <c r="F512" s="270">
        <v>12.48</v>
      </c>
      <c r="G512" s="34"/>
      <c r="H512" s="39"/>
    </row>
    <row r="513" spans="1:8" s="2" customFormat="1" ht="16.899999999999999" customHeight="1">
      <c r="A513" s="34"/>
      <c r="B513" s="39"/>
      <c r="C513" s="271" t="s">
        <v>2582</v>
      </c>
      <c r="D513" s="34"/>
      <c r="E513" s="34"/>
      <c r="F513" s="34"/>
      <c r="G513" s="34"/>
      <c r="H513" s="39"/>
    </row>
    <row r="514" spans="1:8" s="2" customFormat="1" ht="16.899999999999999" customHeight="1">
      <c r="A514" s="34"/>
      <c r="B514" s="39"/>
      <c r="C514" s="269" t="s">
        <v>1596</v>
      </c>
      <c r="D514" s="269" t="s">
        <v>1597</v>
      </c>
      <c r="E514" s="17" t="s">
        <v>210</v>
      </c>
      <c r="F514" s="270">
        <v>12.48</v>
      </c>
      <c r="G514" s="34"/>
      <c r="H514" s="39"/>
    </row>
    <row r="515" spans="1:8" s="2" customFormat="1" ht="16.899999999999999" customHeight="1">
      <c r="A515" s="34"/>
      <c r="B515" s="39"/>
      <c r="C515" s="269" t="s">
        <v>1666</v>
      </c>
      <c r="D515" s="269" t="s">
        <v>1667</v>
      </c>
      <c r="E515" s="17" t="s">
        <v>210</v>
      </c>
      <c r="F515" s="270">
        <v>140.33500000000001</v>
      </c>
      <c r="G515" s="34"/>
      <c r="H515" s="39"/>
    </row>
    <row r="516" spans="1:8" s="2" customFormat="1" ht="16.899999999999999" customHeight="1">
      <c r="A516" s="34"/>
      <c r="B516" s="39"/>
      <c r="C516" s="265" t="s">
        <v>1492</v>
      </c>
      <c r="D516" s="266" t="s">
        <v>1492</v>
      </c>
      <c r="E516" s="267" t="s">
        <v>210</v>
      </c>
      <c r="F516" s="268">
        <v>78.775000000000006</v>
      </c>
      <c r="G516" s="34"/>
      <c r="H516" s="39"/>
    </row>
    <row r="517" spans="1:8" s="2" customFormat="1" ht="16.899999999999999" customHeight="1">
      <c r="A517" s="34"/>
      <c r="B517" s="39"/>
      <c r="C517" s="269" t="s">
        <v>1</v>
      </c>
      <c r="D517" s="269" t="s">
        <v>1603</v>
      </c>
      <c r="E517" s="17" t="s">
        <v>1</v>
      </c>
      <c r="F517" s="270">
        <v>98.3</v>
      </c>
      <c r="G517" s="34"/>
      <c r="H517" s="39"/>
    </row>
    <row r="518" spans="1:8" s="2" customFormat="1" ht="16.899999999999999" customHeight="1">
      <c r="A518" s="34"/>
      <c r="B518" s="39"/>
      <c r="C518" s="269" t="s">
        <v>1</v>
      </c>
      <c r="D518" s="269" t="s">
        <v>1604</v>
      </c>
      <c r="E518" s="17" t="s">
        <v>1</v>
      </c>
      <c r="F518" s="270">
        <v>-17.2</v>
      </c>
      <c r="G518" s="34"/>
      <c r="H518" s="39"/>
    </row>
    <row r="519" spans="1:8" s="2" customFormat="1" ht="16.899999999999999" customHeight="1">
      <c r="A519" s="34"/>
      <c r="B519" s="39"/>
      <c r="C519" s="269" t="s">
        <v>1</v>
      </c>
      <c r="D519" s="269" t="s">
        <v>1605</v>
      </c>
      <c r="E519" s="17" t="s">
        <v>1</v>
      </c>
      <c r="F519" s="270">
        <v>-1.7849999999999999</v>
      </c>
      <c r="G519" s="34"/>
      <c r="H519" s="39"/>
    </row>
    <row r="520" spans="1:8" s="2" customFormat="1" ht="16.899999999999999" customHeight="1">
      <c r="A520" s="34"/>
      <c r="B520" s="39"/>
      <c r="C520" s="269" t="s">
        <v>1</v>
      </c>
      <c r="D520" s="269" t="s">
        <v>1606</v>
      </c>
      <c r="E520" s="17" t="s">
        <v>1</v>
      </c>
      <c r="F520" s="270">
        <v>-0.54</v>
      </c>
      <c r="G520" s="34"/>
      <c r="H520" s="39"/>
    </row>
    <row r="521" spans="1:8" s="2" customFormat="1" ht="16.899999999999999" customHeight="1">
      <c r="A521" s="34"/>
      <c r="B521" s="39"/>
      <c r="C521" s="269" t="s">
        <v>1492</v>
      </c>
      <c r="D521" s="269" t="s">
        <v>173</v>
      </c>
      <c r="E521" s="17" t="s">
        <v>1</v>
      </c>
      <c r="F521" s="270">
        <v>78.775000000000006</v>
      </c>
      <c r="G521" s="34"/>
      <c r="H521" s="39"/>
    </row>
    <row r="522" spans="1:8" s="2" customFormat="1" ht="16.899999999999999" customHeight="1">
      <c r="A522" s="34"/>
      <c r="B522" s="39"/>
      <c r="C522" s="271" t="s">
        <v>2582</v>
      </c>
      <c r="D522" s="34"/>
      <c r="E522" s="34"/>
      <c r="F522" s="34"/>
      <c r="G522" s="34"/>
      <c r="H522" s="39"/>
    </row>
    <row r="523" spans="1:8" s="2" customFormat="1" ht="16.899999999999999" customHeight="1">
      <c r="A523" s="34"/>
      <c r="B523" s="39"/>
      <c r="C523" s="269" t="s">
        <v>1600</v>
      </c>
      <c r="D523" s="269" t="s">
        <v>1601</v>
      </c>
      <c r="E523" s="17" t="s">
        <v>210</v>
      </c>
      <c r="F523" s="270">
        <v>78.775000000000006</v>
      </c>
      <c r="G523" s="34"/>
      <c r="H523" s="39"/>
    </row>
    <row r="524" spans="1:8" s="2" customFormat="1" ht="16.899999999999999" customHeight="1">
      <c r="A524" s="34"/>
      <c r="B524" s="39"/>
      <c r="C524" s="269" t="s">
        <v>1666</v>
      </c>
      <c r="D524" s="269" t="s">
        <v>1667</v>
      </c>
      <c r="E524" s="17" t="s">
        <v>210</v>
      </c>
      <c r="F524" s="270">
        <v>140.33500000000001</v>
      </c>
      <c r="G524" s="34"/>
      <c r="H524" s="39"/>
    </row>
    <row r="525" spans="1:8" s="2" customFormat="1" ht="16.899999999999999" customHeight="1">
      <c r="A525" s="34"/>
      <c r="B525" s="39"/>
      <c r="C525" s="269" t="s">
        <v>1691</v>
      </c>
      <c r="D525" s="269" t="s">
        <v>1692</v>
      </c>
      <c r="E525" s="17" t="s">
        <v>210</v>
      </c>
      <c r="F525" s="270">
        <v>99.334000000000003</v>
      </c>
      <c r="G525" s="34"/>
      <c r="H525" s="39"/>
    </row>
    <row r="526" spans="1:8" s="2" customFormat="1" ht="16.899999999999999" customHeight="1">
      <c r="A526" s="34"/>
      <c r="B526" s="39"/>
      <c r="C526" s="269" t="s">
        <v>2427</v>
      </c>
      <c r="D526" s="269" t="s">
        <v>2428</v>
      </c>
      <c r="E526" s="17" t="s">
        <v>210</v>
      </c>
      <c r="F526" s="270">
        <v>54.308</v>
      </c>
      <c r="G526" s="34"/>
      <c r="H526" s="39"/>
    </row>
    <row r="527" spans="1:8" s="2" customFormat="1" ht="16.899999999999999" customHeight="1">
      <c r="A527" s="34"/>
      <c r="B527" s="39"/>
      <c r="C527" s="269" t="s">
        <v>2431</v>
      </c>
      <c r="D527" s="269" t="s">
        <v>2432</v>
      </c>
      <c r="E527" s="17" t="s">
        <v>210</v>
      </c>
      <c r="F527" s="270">
        <v>54.308</v>
      </c>
      <c r="G527" s="34"/>
      <c r="H527" s="39"/>
    </row>
    <row r="528" spans="1:8" s="2" customFormat="1" ht="22.5">
      <c r="A528" s="34"/>
      <c r="B528" s="39"/>
      <c r="C528" s="269" t="s">
        <v>2435</v>
      </c>
      <c r="D528" s="269" t="s">
        <v>2436</v>
      </c>
      <c r="E528" s="17" t="s">
        <v>210</v>
      </c>
      <c r="F528" s="270">
        <v>54.308</v>
      </c>
      <c r="G528" s="34"/>
      <c r="H528" s="39"/>
    </row>
    <row r="529" spans="1:8" s="2" customFormat="1" ht="16.899999999999999" customHeight="1">
      <c r="A529" s="34"/>
      <c r="B529" s="39"/>
      <c r="C529" s="265" t="s">
        <v>1480</v>
      </c>
      <c r="D529" s="266" t="s">
        <v>1480</v>
      </c>
      <c r="E529" s="267" t="s">
        <v>217</v>
      </c>
      <c r="F529" s="268">
        <v>19.751999999999999</v>
      </c>
      <c r="G529" s="34"/>
      <c r="H529" s="39"/>
    </row>
    <row r="530" spans="1:8" s="2" customFormat="1" ht="16.899999999999999" customHeight="1">
      <c r="A530" s="34"/>
      <c r="B530" s="39"/>
      <c r="C530" s="269" t="s">
        <v>1</v>
      </c>
      <c r="D530" s="269" t="s">
        <v>1528</v>
      </c>
      <c r="E530" s="17" t="s">
        <v>1</v>
      </c>
      <c r="F530" s="270">
        <v>0</v>
      </c>
      <c r="G530" s="34"/>
      <c r="H530" s="39"/>
    </row>
    <row r="531" spans="1:8" s="2" customFormat="1" ht="16.899999999999999" customHeight="1">
      <c r="A531" s="34"/>
      <c r="B531" s="39"/>
      <c r="C531" s="269" t="s">
        <v>1480</v>
      </c>
      <c r="D531" s="269" t="s">
        <v>1580</v>
      </c>
      <c r="E531" s="17" t="s">
        <v>1</v>
      </c>
      <c r="F531" s="270">
        <v>19.751999999999999</v>
      </c>
      <c r="G531" s="34"/>
      <c r="H531" s="39"/>
    </row>
    <row r="532" spans="1:8" s="2" customFormat="1" ht="16.899999999999999" customHeight="1">
      <c r="A532" s="34"/>
      <c r="B532" s="39"/>
      <c r="C532" s="271" t="s">
        <v>2582</v>
      </c>
      <c r="D532" s="34"/>
      <c r="E532" s="34"/>
      <c r="F532" s="34"/>
      <c r="G532" s="34"/>
      <c r="H532" s="39"/>
    </row>
    <row r="533" spans="1:8" s="2" customFormat="1" ht="16.899999999999999" customHeight="1">
      <c r="A533" s="34"/>
      <c r="B533" s="39"/>
      <c r="C533" s="269" t="s">
        <v>1577</v>
      </c>
      <c r="D533" s="269" t="s">
        <v>1578</v>
      </c>
      <c r="E533" s="17" t="s">
        <v>217</v>
      </c>
      <c r="F533" s="270">
        <v>19.751999999999999</v>
      </c>
      <c r="G533" s="34"/>
      <c r="H533" s="39"/>
    </row>
    <row r="534" spans="1:8" s="2" customFormat="1" ht="16.899999999999999" customHeight="1">
      <c r="A534" s="34"/>
      <c r="B534" s="39"/>
      <c r="C534" s="269" t="s">
        <v>811</v>
      </c>
      <c r="D534" s="269" t="s">
        <v>812</v>
      </c>
      <c r="E534" s="17" t="s">
        <v>217</v>
      </c>
      <c r="F534" s="270">
        <v>18.899999999999999</v>
      </c>
      <c r="G534" s="34"/>
      <c r="H534" s="39"/>
    </row>
    <row r="535" spans="1:8" s="2" customFormat="1" ht="16.899999999999999" customHeight="1">
      <c r="A535" s="34"/>
      <c r="B535" s="39"/>
      <c r="C535" s="265" t="s">
        <v>1478</v>
      </c>
      <c r="D535" s="266" t="s">
        <v>1478</v>
      </c>
      <c r="E535" s="267" t="s">
        <v>217</v>
      </c>
      <c r="F535" s="268">
        <v>0.75</v>
      </c>
      <c r="G535" s="34"/>
      <c r="H535" s="39"/>
    </row>
    <row r="536" spans="1:8" s="2" customFormat="1" ht="16.899999999999999" customHeight="1">
      <c r="A536" s="34"/>
      <c r="B536" s="39"/>
      <c r="C536" s="269" t="s">
        <v>1</v>
      </c>
      <c r="D536" s="269" t="s">
        <v>1591</v>
      </c>
      <c r="E536" s="17" t="s">
        <v>1</v>
      </c>
      <c r="F536" s="270">
        <v>0</v>
      </c>
      <c r="G536" s="34"/>
      <c r="H536" s="39"/>
    </row>
    <row r="537" spans="1:8" s="2" customFormat="1" ht="16.899999999999999" customHeight="1">
      <c r="A537" s="34"/>
      <c r="B537" s="39"/>
      <c r="C537" s="269" t="s">
        <v>1478</v>
      </c>
      <c r="D537" s="269" t="s">
        <v>1592</v>
      </c>
      <c r="E537" s="17" t="s">
        <v>1</v>
      </c>
      <c r="F537" s="270">
        <v>0.75</v>
      </c>
      <c r="G537" s="34"/>
      <c r="H537" s="39"/>
    </row>
    <row r="538" spans="1:8" s="2" customFormat="1" ht="16.899999999999999" customHeight="1">
      <c r="A538" s="34"/>
      <c r="B538" s="39"/>
      <c r="C538" s="271" t="s">
        <v>2582</v>
      </c>
      <c r="D538" s="34"/>
      <c r="E538" s="34"/>
      <c r="F538" s="34"/>
      <c r="G538" s="34"/>
      <c r="H538" s="39"/>
    </row>
    <row r="539" spans="1:8" s="2" customFormat="1" ht="16.899999999999999" customHeight="1">
      <c r="A539" s="34"/>
      <c r="B539" s="39"/>
      <c r="C539" s="269" t="s">
        <v>1588</v>
      </c>
      <c r="D539" s="269" t="s">
        <v>1589</v>
      </c>
      <c r="E539" s="17" t="s">
        <v>217</v>
      </c>
      <c r="F539" s="270">
        <v>0.75</v>
      </c>
      <c r="G539" s="34"/>
      <c r="H539" s="39"/>
    </row>
    <row r="540" spans="1:8" s="2" customFormat="1" ht="16.899999999999999" customHeight="1">
      <c r="A540" s="34"/>
      <c r="B540" s="39"/>
      <c r="C540" s="269" t="s">
        <v>811</v>
      </c>
      <c r="D540" s="269" t="s">
        <v>812</v>
      </c>
      <c r="E540" s="17" t="s">
        <v>217</v>
      </c>
      <c r="F540" s="270">
        <v>18.899999999999999</v>
      </c>
      <c r="G540" s="34"/>
      <c r="H540" s="39"/>
    </row>
    <row r="541" spans="1:8" s="2" customFormat="1" ht="16.899999999999999" customHeight="1">
      <c r="A541" s="34"/>
      <c r="B541" s="39"/>
      <c r="C541" s="265" t="s">
        <v>1510</v>
      </c>
      <c r="D541" s="266" t="s">
        <v>1510</v>
      </c>
      <c r="E541" s="267" t="s">
        <v>231</v>
      </c>
      <c r="F541" s="268">
        <v>19</v>
      </c>
      <c r="G541" s="34"/>
      <c r="H541" s="39"/>
    </row>
    <row r="542" spans="1:8" s="2" customFormat="1" ht="16.899999999999999" customHeight="1">
      <c r="A542" s="34"/>
      <c r="B542" s="39"/>
      <c r="C542" s="269" t="s">
        <v>1510</v>
      </c>
      <c r="D542" s="269" t="s">
        <v>1867</v>
      </c>
      <c r="E542" s="17" t="s">
        <v>1</v>
      </c>
      <c r="F542" s="270">
        <v>19</v>
      </c>
      <c r="G542" s="34"/>
      <c r="H542" s="39"/>
    </row>
    <row r="543" spans="1:8" s="2" customFormat="1" ht="16.899999999999999" customHeight="1">
      <c r="A543" s="34"/>
      <c r="B543" s="39"/>
      <c r="C543" s="271" t="s">
        <v>2582</v>
      </c>
      <c r="D543" s="34"/>
      <c r="E543" s="34"/>
      <c r="F543" s="34"/>
      <c r="G543" s="34"/>
      <c r="H543" s="39"/>
    </row>
    <row r="544" spans="1:8" s="2" customFormat="1" ht="16.899999999999999" customHeight="1">
      <c r="A544" s="34"/>
      <c r="B544" s="39"/>
      <c r="C544" s="269" t="s">
        <v>1864</v>
      </c>
      <c r="D544" s="269" t="s">
        <v>1865</v>
      </c>
      <c r="E544" s="17" t="s">
        <v>231</v>
      </c>
      <c r="F544" s="270">
        <v>19</v>
      </c>
      <c r="G544" s="34"/>
      <c r="H544" s="39"/>
    </row>
    <row r="545" spans="1:8" s="2" customFormat="1" ht="16.899999999999999" customHeight="1">
      <c r="A545" s="34"/>
      <c r="B545" s="39"/>
      <c r="C545" s="269" t="s">
        <v>1730</v>
      </c>
      <c r="D545" s="269" t="s">
        <v>1731</v>
      </c>
      <c r="E545" s="17" t="s">
        <v>231</v>
      </c>
      <c r="F545" s="270">
        <v>19</v>
      </c>
      <c r="G545" s="34"/>
      <c r="H545" s="39"/>
    </row>
    <row r="546" spans="1:8" s="2" customFormat="1" ht="7.35" customHeight="1">
      <c r="A546" s="34"/>
      <c r="B546" s="139"/>
      <c r="C546" s="140"/>
      <c r="D546" s="140"/>
      <c r="E546" s="140"/>
      <c r="F546" s="140"/>
      <c r="G546" s="140"/>
      <c r="H546" s="39"/>
    </row>
    <row r="547" spans="1:8" s="2" customFormat="1" ht="11.25">
      <c r="A547" s="34"/>
      <c r="B547" s="34"/>
      <c r="C547" s="34"/>
      <c r="D547" s="34"/>
      <c r="E547" s="34"/>
      <c r="F547" s="34"/>
      <c r="G547" s="34"/>
      <c r="H547" s="34"/>
    </row>
  </sheetData>
  <sheetProtection algorithmName="SHA-512" hashValue="qs0fR+Tz1ey1z59whGtlYSgGGA03bQtCBvNA3lzvU4RkX0AurX5oL4ZklIrhlELNOpMrg06GdmrAVWlLl6ObvQ==" saltValue="olK3lHQ0BfpVpIEM5x8OeMsbyon4W5KMN0chxfuTcSwg0nJ7jVW0ifj2CFhh3OZ9SLDMaH9bTdNGzWAML5b/u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topLeftCell="A11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</row>
    <row r="8" spans="1:4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5" t="s">
        <v>110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ROUND((SUM(BE118:BE145)),  2)</f>
        <v>0</v>
      </c>
      <c r="G33" s="34"/>
      <c r="H33" s="34"/>
      <c r="I33" s="124">
        <v>0.21</v>
      </c>
      <c r="J33" s="123">
        <f>ROUND(((SUM(BE118:BE145))*I33),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ROUND((SUM(BF118:BF145)),  2)</f>
        <v>0</v>
      </c>
      <c r="G34" s="34"/>
      <c r="H34" s="34"/>
      <c r="I34" s="124">
        <v>0.15</v>
      </c>
      <c r="J34" s="123">
        <f>ROUND(((SUM(BF118:BF145))*I34),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ROUND((SUM(BG118:BG145)),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ROUND((SUM(BH118:BH145)),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ROUND((SUM(BI118:BI145)),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000 - vedlejší rozpočtové náklady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7"/>
      <c r="C97" s="148"/>
      <c r="D97" s="149" t="s">
        <v>116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117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118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20" t="str">
        <f>E7</f>
        <v>Rekonstrukce hřiště na ul. Dolní, Ostrava-Zábřeh – areál V Zálomu</v>
      </c>
      <c r="F108" s="321"/>
      <c r="G108" s="321"/>
      <c r="H108" s="321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72" t="str">
        <f>E9</f>
        <v>000 - vedlejší rozpočtové náklady</v>
      </c>
      <c r="F110" s="322"/>
      <c r="G110" s="322"/>
      <c r="H110" s="322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areál V Zálomu</v>
      </c>
      <c r="G112" s="36"/>
      <c r="H112" s="36"/>
      <c r="I112" s="29" t="s">
        <v>22</v>
      </c>
      <c r="J112" s="66" t="str">
        <f>IF(J12="","",J12)</f>
        <v>8. 1. 2022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FILDMAN PROJEKT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119</v>
      </c>
      <c r="D117" s="162" t="s">
        <v>61</v>
      </c>
      <c r="E117" s="162" t="s">
        <v>57</v>
      </c>
      <c r="F117" s="162" t="s">
        <v>58</v>
      </c>
      <c r="G117" s="162" t="s">
        <v>120</v>
      </c>
      <c r="H117" s="162" t="s">
        <v>121</v>
      </c>
      <c r="I117" s="162" t="s">
        <v>122</v>
      </c>
      <c r="J117" s="163" t="s">
        <v>113</v>
      </c>
      <c r="K117" s="164" t="s">
        <v>123</v>
      </c>
      <c r="L117" s="165"/>
      <c r="M117" s="75" t="s">
        <v>1</v>
      </c>
      <c r="N117" s="76" t="s">
        <v>40</v>
      </c>
      <c r="O117" s="76" t="s">
        <v>124</v>
      </c>
      <c r="P117" s="76" t="s">
        <v>125</v>
      </c>
      <c r="Q117" s="76" t="s">
        <v>126</v>
      </c>
      <c r="R117" s="76" t="s">
        <v>127</v>
      </c>
      <c r="S117" s="76" t="s">
        <v>128</v>
      </c>
      <c r="T117" s="77" t="s">
        <v>129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130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75</v>
      </c>
      <c r="AU118" s="17" t="s">
        <v>115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75</v>
      </c>
      <c r="E119" s="174" t="s">
        <v>131</v>
      </c>
      <c r="F119" s="174" t="s">
        <v>132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133</v>
      </c>
      <c r="AT119" s="183" t="s">
        <v>75</v>
      </c>
      <c r="AU119" s="183" t="s">
        <v>76</v>
      </c>
      <c r="AY119" s="182" t="s">
        <v>134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75</v>
      </c>
      <c r="E120" s="185" t="s">
        <v>84</v>
      </c>
      <c r="F120" s="185" t="s">
        <v>135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SUM(P121:P145)</f>
        <v>0</v>
      </c>
      <c r="Q120" s="179"/>
      <c r="R120" s="180">
        <f>SUM(R121:R145)</f>
        <v>0</v>
      </c>
      <c r="S120" s="179"/>
      <c r="T120" s="181">
        <f>SUM(T121:T145)</f>
        <v>0</v>
      </c>
      <c r="AR120" s="182" t="s">
        <v>133</v>
      </c>
      <c r="AT120" s="183" t="s">
        <v>75</v>
      </c>
      <c r="AU120" s="183" t="s">
        <v>84</v>
      </c>
      <c r="AY120" s="182" t="s">
        <v>134</v>
      </c>
      <c r="BK120" s="184">
        <f>SUM(BK121:BK145)</f>
        <v>0</v>
      </c>
    </row>
    <row r="121" spans="1:65" s="2" customFormat="1" ht="16.5" customHeight="1">
      <c r="A121" s="34"/>
      <c r="B121" s="35"/>
      <c r="C121" s="187" t="s">
        <v>84</v>
      </c>
      <c r="D121" s="187" t="s">
        <v>136</v>
      </c>
      <c r="E121" s="188" t="s">
        <v>87</v>
      </c>
      <c r="F121" s="189" t="s">
        <v>137</v>
      </c>
      <c r="G121" s="190" t="s">
        <v>138</v>
      </c>
      <c r="H121" s="191">
        <v>1</v>
      </c>
      <c r="I121" s="192"/>
      <c r="J121" s="193">
        <f t="shared" ref="J121:J130" si="0">ROUND(I121*H121,2)</f>
        <v>0</v>
      </c>
      <c r="K121" s="194"/>
      <c r="L121" s="195"/>
      <c r="M121" s="196" t="s">
        <v>1</v>
      </c>
      <c r="N121" s="197" t="s">
        <v>41</v>
      </c>
      <c r="O121" s="71"/>
      <c r="P121" s="198">
        <f t="shared" ref="P121:P130" si="1">O121*H121</f>
        <v>0</v>
      </c>
      <c r="Q121" s="198">
        <v>0</v>
      </c>
      <c r="R121" s="198">
        <f t="shared" ref="R121:R130" si="2">Q121*H121</f>
        <v>0</v>
      </c>
      <c r="S121" s="198">
        <v>0</v>
      </c>
      <c r="T121" s="199">
        <f t="shared" ref="T121:T130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0" t="s">
        <v>139</v>
      </c>
      <c r="AT121" s="200" t="s">
        <v>136</v>
      </c>
      <c r="AU121" s="200" t="s">
        <v>86</v>
      </c>
      <c r="AY121" s="17" t="s">
        <v>134</v>
      </c>
      <c r="BE121" s="201">
        <f t="shared" ref="BE121:BE130" si="4">IF(N121="základní",J121,0)</f>
        <v>0</v>
      </c>
      <c r="BF121" s="201">
        <f t="shared" ref="BF121:BF130" si="5">IF(N121="snížená",J121,0)</f>
        <v>0</v>
      </c>
      <c r="BG121" s="201">
        <f t="shared" ref="BG121:BG130" si="6">IF(N121="zákl. přenesená",J121,0)</f>
        <v>0</v>
      </c>
      <c r="BH121" s="201">
        <f t="shared" ref="BH121:BH130" si="7">IF(N121="sníž. přenesená",J121,0)</f>
        <v>0</v>
      </c>
      <c r="BI121" s="201">
        <f t="shared" ref="BI121:BI130" si="8">IF(N121="nulová",J121,0)</f>
        <v>0</v>
      </c>
      <c r="BJ121" s="17" t="s">
        <v>84</v>
      </c>
      <c r="BK121" s="201">
        <f t="shared" ref="BK121:BK130" si="9">ROUND(I121*H121,2)</f>
        <v>0</v>
      </c>
      <c r="BL121" s="17" t="s">
        <v>140</v>
      </c>
      <c r="BM121" s="200" t="s">
        <v>141</v>
      </c>
    </row>
    <row r="122" spans="1:65" s="2" customFormat="1" ht="33" customHeight="1">
      <c r="A122" s="34"/>
      <c r="B122" s="35"/>
      <c r="C122" s="187" t="s">
        <v>86</v>
      </c>
      <c r="D122" s="187" t="s">
        <v>136</v>
      </c>
      <c r="E122" s="188" t="s">
        <v>90</v>
      </c>
      <c r="F122" s="189" t="s">
        <v>142</v>
      </c>
      <c r="G122" s="190" t="s">
        <v>138</v>
      </c>
      <c r="H122" s="191">
        <v>1</v>
      </c>
      <c r="I122" s="192"/>
      <c r="J122" s="193">
        <f t="shared" si="0"/>
        <v>0</v>
      </c>
      <c r="K122" s="194"/>
      <c r="L122" s="195"/>
      <c r="M122" s="196" t="s">
        <v>1</v>
      </c>
      <c r="N122" s="197" t="s">
        <v>41</v>
      </c>
      <c r="O122" s="71"/>
      <c r="P122" s="198">
        <f t="shared" si="1"/>
        <v>0</v>
      </c>
      <c r="Q122" s="198">
        <v>0</v>
      </c>
      <c r="R122" s="198">
        <f t="shared" si="2"/>
        <v>0</v>
      </c>
      <c r="S122" s="198">
        <v>0</v>
      </c>
      <c r="T122" s="199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139</v>
      </c>
      <c r="AT122" s="200" t="s">
        <v>136</v>
      </c>
      <c r="AU122" s="200" t="s">
        <v>86</v>
      </c>
      <c r="AY122" s="17" t="s">
        <v>134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17" t="s">
        <v>84</v>
      </c>
      <c r="BK122" s="201">
        <f t="shared" si="9"/>
        <v>0</v>
      </c>
      <c r="BL122" s="17" t="s">
        <v>140</v>
      </c>
      <c r="BM122" s="200" t="s">
        <v>143</v>
      </c>
    </row>
    <row r="123" spans="1:65" s="2" customFormat="1" ht="24.2" customHeight="1">
      <c r="A123" s="34"/>
      <c r="B123" s="35"/>
      <c r="C123" s="187" t="s">
        <v>144</v>
      </c>
      <c r="D123" s="187" t="s">
        <v>136</v>
      </c>
      <c r="E123" s="188" t="s">
        <v>145</v>
      </c>
      <c r="F123" s="189" t="s">
        <v>146</v>
      </c>
      <c r="G123" s="190" t="s">
        <v>138</v>
      </c>
      <c r="H123" s="191">
        <v>1</v>
      </c>
      <c r="I123" s="192"/>
      <c r="J123" s="193">
        <f t="shared" si="0"/>
        <v>0</v>
      </c>
      <c r="K123" s="194"/>
      <c r="L123" s="195"/>
      <c r="M123" s="196" t="s">
        <v>1</v>
      </c>
      <c r="N123" s="197" t="s">
        <v>41</v>
      </c>
      <c r="O123" s="71"/>
      <c r="P123" s="198">
        <f t="shared" si="1"/>
        <v>0</v>
      </c>
      <c r="Q123" s="198">
        <v>0</v>
      </c>
      <c r="R123" s="198">
        <f t="shared" si="2"/>
        <v>0</v>
      </c>
      <c r="S123" s="198">
        <v>0</v>
      </c>
      <c r="T123" s="199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139</v>
      </c>
      <c r="AT123" s="200" t="s">
        <v>136</v>
      </c>
      <c r="AU123" s="200" t="s">
        <v>86</v>
      </c>
      <c r="AY123" s="17" t="s">
        <v>134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17" t="s">
        <v>84</v>
      </c>
      <c r="BK123" s="201">
        <f t="shared" si="9"/>
        <v>0</v>
      </c>
      <c r="BL123" s="17" t="s">
        <v>140</v>
      </c>
      <c r="BM123" s="200" t="s">
        <v>147</v>
      </c>
    </row>
    <row r="124" spans="1:65" s="2" customFormat="1" ht="16.5" customHeight="1">
      <c r="A124" s="34"/>
      <c r="B124" s="35"/>
      <c r="C124" s="187" t="s">
        <v>140</v>
      </c>
      <c r="D124" s="187" t="s">
        <v>136</v>
      </c>
      <c r="E124" s="188" t="s">
        <v>93</v>
      </c>
      <c r="F124" s="189" t="s">
        <v>148</v>
      </c>
      <c r="G124" s="190" t="s">
        <v>138</v>
      </c>
      <c r="H124" s="191">
        <v>1</v>
      </c>
      <c r="I124" s="192"/>
      <c r="J124" s="193">
        <f t="shared" si="0"/>
        <v>0</v>
      </c>
      <c r="K124" s="194"/>
      <c r="L124" s="195"/>
      <c r="M124" s="196" t="s">
        <v>1</v>
      </c>
      <c r="N124" s="197" t="s">
        <v>41</v>
      </c>
      <c r="O124" s="71"/>
      <c r="P124" s="198">
        <f t="shared" si="1"/>
        <v>0</v>
      </c>
      <c r="Q124" s="198">
        <v>0</v>
      </c>
      <c r="R124" s="198">
        <f t="shared" si="2"/>
        <v>0</v>
      </c>
      <c r="S124" s="198">
        <v>0</v>
      </c>
      <c r="T124" s="199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139</v>
      </c>
      <c r="AT124" s="200" t="s">
        <v>136</v>
      </c>
      <c r="AU124" s="200" t="s">
        <v>86</v>
      </c>
      <c r="AY124" s="17" t="s">
        <v>134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17" t="s">
        <v>84</v>
      </c>
      <c r="BK124" s="201">
        <f t="shared" si="9"/>
        <v>0</v>
      </c>
      <c r="BL124" s="17" t="s">
        <v>140</v>
      </c>
      <c r="BM124" s="200" t="s">
        <v>149</v>
      </c>
    </row>
    <row r="125" spans="1:65" s="2" customFormat="1" ht="21.75" customHeight="1">
      <c r="A125" s="34"/>
      <c r="B125" s="35"/>
      <c r="C125" s="187" t="s">
        <v>133</v>
      </c>
      <c r="D125" s="187" t="s">
        <v>136</v>
      </c>
      <c r="E125" s="188" t="s">
        <v>96</v>
      </c>
      <c r="F125" s="189" t="s">
        <v>150</v>
      </c>
      <c r="G125" s="190" t="s">
        <v>138</v>
      </c>
      <c r="H125" s="191">
        <v>1</v>
      </c>
      <c r="I125" s="192"/>
      <c r="J125" s="193">
        <f t="shared" si="0"/>
        <v>0</v>
      </c>
      <c r="K125" s="194"/>
      <c r="L125" s="195"/>
      <c r="M125" s="196" t="s">
        <v>1</v>
      </c>
      <c r="N125" s="197" t="s">
        <v>41</v>
      </c>
      <c r="O125" s="71"/>
      <c r="P125" s="198">
        <f t="shared" si="1"/>
        <v>0</v>
      </c>
      <c r="Q125" s="198">
        <v>0</v>
      </c>
      <c r="R125" s="198">
        <f t="shared" si="2"/>
        <v>0</v>
      </c>
      <c r="S125" s="198">
        <v>0</v>
      </c>
      <c r="T125" s="199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139</v>
      </c>
      <c r="AT125" s="200" t="s">
        <v>136</v>
      </c>
      <c r="AU125" s="200" t="s">
        <v>86</v>
      </c>
      <c r="AY125" s="17" t="s">
        <v>134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17" t="s">
        <v>84</v>
      </c>
      <c r="BK125" s="201">
        <f t="shared" si="9"/>
        <v>0</v>
      </c>
      <c r="BL125" s="17" t="s">
        <v>140</v>
      </c>
      <c r="BM125" s="200" t="s">
        <v>151</v>
      </c>
    </row>
    <row r="126" spans="1:65" s="2" customFormat="1" ht="16.5" customHeight="1">
      <c r="A126" s="34"/>
      <c r="B126" s="35"/>
      <c r="C126" s="187" t="s">
        <v>152</v>
      </c>
      <c r="D126" s="187" t="s">
        <v>136</v>
      </c>
      <c r="E126" s="188" t="s">
        <v>99</v>
      </c>
      <c r="F126" s="189" t="s">
        <v>153</v>
      </c>
      <c r="G126" s="190" t="s">
        <v>138</v>
      </c>
      <c r="H126" s="191">
        <v>1</v>
      </c>
      <c r="I126" s="192"/>
      <c r="J126" s="193">
        <f t="shared" si="0"/>
        <v>0</v>
      </c>
      <c r="K126" s="194"/>
      <c r="L126" s="195"/>
      <c r="M126" s="196" t="s">
        <v>1</v>
      </c>
      <c r="N126" s="197" t="s">
        <v>41</v>
      </c>
      <c r="O126" s="71"/>
      <c r="P126" s="198">
        <f t="shared" si="1"/>
        <v>0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139</v>
      </c>
      <c r="AT126" s="200" t="s">
        <v>136</v>
      </c>
      <c r="AU126" s="200" t="s">
        <v>86</v>
      </c>
      <c r="AY126" s="17" t="s">
        <v>134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7" t="s">
        <v>84</v>
      </c>
      <c r="BK126" s="201">
        <f t="shared" si="9"/>
        <v>0</v>
      </c>
      <c r="BL126" s="17" t="s">
        <v>140</v>
      </c>
      <c r="BM126" s="200" t="s">
        <v>154</v>
      </c>
    </row>
    <row r="127" spans="1:65" s="2" customFormat="1" ht="16.5" customHeight="1">
      <c r="A127" s="34"/>
      <c r="B127" s="35"/>
      <c r="C127" s="187" t="s">
        <v>155</v>
      </c>
      <c r="D127" s="187" t="s">
        <v>136</v>
      </c>
      <c r="E127" s="188" t="s">
        <v>102</v>
      </c>
      <c r="F127" s="189" t="s">
        <v>156</v>
      </c>
      <c r="G127" s="190" t="s">
        <v>138</v>
      </c>
      <c r="H127" s="191">
        <v>1</v>
      </c>
      <c r="I127" s="192"/>
      <c r="J127" s="193">
        <f t="shared" si="0"/>
        <v>0</v>
      </c>
      <c r="K127" s="194"/>
      <c r="L127" s="195"/>
      <c r="M127" s="196" t="s">
        <v>1</v>
      </c>
      <c r="N127" s="197" t="s">
        <v>41</v>
      </c>
      <c r="O127" s="71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139</v>
      </c>
      <c r="AT127" s="200" t="s">
        <v>136</v>
      </c>
      <c r="AU127" s="200" t="s">
        <v>86</v>
      </c>
      <c r="AY127" s="17" t="s">
        <v>134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7" t="s">
        <v>84</v>
      </c>
      <c r="BK127" s="201">
        <f t="shared" si="9"/>
        <v>0</v>
      </c>
      <c r="BL127" s="17" t="s">
        <v>140</v>
      </c>
      <c r="BM127" s="200" t="s">
        <v>157</v>
      </c>
    </row>
    <row r="128" spans="1:65" s="2" customFormat="1" ht="24.2" customHeight="1">
      <c r="A128" s="34"/>
      <c r="B128" s="35"/>
      <c r="C128" s="187" t="s">
        <v>139</v>
      </c>
      <c r="D128" s="187" t="s">
        <v>136</v>
      </c>
      <c r="E128" s="188" t="s">
        <v>105</v>
      </c>
      <c r="F128" s="189" t="s">
        <v>158</v>
      </c>
      <c r="G128" s="190" t="s">
        <v>138</v>
      </c>
      <c r="H128" s="191">
        <v>1</v>
      </c>
      <c r="I128" s="192"/>
      <c r="J128" s="193">
        <f t="shared" si="0"/>
        <v>0</v>
      </c>
      <c r="K128" s="194"/>
      <c r="L128" s="195"/>
      <c r="M128" s="196" t="s">
        <v>1</v>
      </c>
      <c r="N128" s="197" t="s">
        <v>41</v>
      </c>
      <c r="O128" s="71"/>
      <c r="P128" s="198">
        <f t="shared" si="1"/>
        <v>0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139</v>
      </c>
      <c r="AT128" s="200" t="s">
        <v>136</v>
      </c>
      <c r="AU128" s="200" t="s">
        <v>86</v>
      </c>
      <c r="AY128" s="17" t="s">
        <v>134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7" t="s">
        <v>84</v>
      </c>
      <c r="BK128" s="201">
        <f t="shared" si="9"/>
        <v>0</v>
      </c>
      <c r="BL128" s="17" t="s">
        <v>140</v>
      </c>
      <c r="BM128" s="200" t="s">
        <v>159</v>
      </c>
    </row>
    <row r="129" spans="1:65" s="2" customFormat="1" ht="16.5" customHeight="1">
      <c r="A129" s="34"/>
      <c r="B129" s="35"/>
      <c r="C129" s="187" t="s">
        <v>160</v>
      </c>
      <c r="D129" s="187" t="s">
        <v>136</v>
      </c>
      <c r="E129" s="188" t="s">
        <v>161</v>
      </c>
      <c r="F129" s="189" t="s">
        <v>162</v>
      </c>
      <c r="G129" s="190" t="s">
        <v>138</v>
      </c>
      <c r="H129" s="191">
        <v>2</v>
      </c>
      <c r="I129" s="192"/>
      <c r="J129" s="193">
        <f t="shared" si="0"/>
        <v>0</v>
      </c>
      <c r="K129" s="194"/>
      <c r="L129" s="195"/>
      <c r="M129" s="196" t="s">
        <v>1</v>
      </c>
      <c r="N129" s="197" t="s">
        <v>41</v>
      </c>
      <c r="O129" s="71"/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139</v>
      </c>
      <c r="AT129" s="200" t="s">
        <v>136</v>
      </c>
      <c r="AU129" s="200" t="s">
        <v>86</v>
      </c>
      <c r="AY129" s="17" t="s">
        <v>134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7" t="s">
        <v>84</v>
      </c>
      <c r="BK129" s="201">
        <f t="shared" si="9"/>
        <v>0</v>
      </c>
      <c r="BL129" s="17" t="s">
        <v>140</v>
      </c>
      <c r="BM129" s="200" t="s">
        <v>163</v>
      </c>
    </row>
    <row r="130" spans="1:65" s="2" customFormat="1" ht="16.5" customHeight="1">
      <c r="A130" s="34"/>
      <c r="B130" s="35"/>
      <c r="C130" s="187" t="s">
        <v>164</v>
      </c>
      <c r="D130" s="187" t="s">
        <v>136</v>
      </c>
      <c r="E130" s="188" t="s">
        <v>165</v>
      </c>
      <c r="F130" s="189" t="s">
        <v>166</v>
      </c>
      <c r="G130" s="190" t="s">
        <v>167</v>
      </c>
      <c r="H130" s="191">
        <v>10</v>
      </c>
      <c r="I130" s="192"/>
      <c r="J130" s="193">
        <f t="shared" si="0"/>
        <v>0</v>
      </c>
      <c r="K130" s="194"/>
      <c r="L130" s="195"/>
      <c r="M130" s="196" t="s">
        <v>1</v>
      </c>
      <c r="N130" s="197" t="s">
        <v>41</v>
      </c>
      <c r="O130" s="71"/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139</v>
      </c>
      <c r="AT130" s="200" t="s">
        <v>136</v>
      </c>
      <c r="AU130" s="200" t="s">
        <v>86</v>
      </c>
      <c r="AY130" s="17" t="s">
        <v>134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7" t="s">
        <v>84</v>
      </c>
      <c r="BK130" s="201">
        <f t="shared" si="9"/>
        <v>0</v>
      </c>
      <c r="BL130" s="17" t="s">
        <v>140</v>
      </c>
      <c r="BM130" s="200" t="s">
        <v>168</v>
      </c>
    </row>
    <row r="131" spans="1:65" s="13" customFormat="1" ht="11.25">
      <c r="B131" s="202"/>
      <c r="C131" s="203"/>
      <c r="D131" s="204" t="s">
        <v>169</v>
      </c>
      <c r="E131" s="205" t="s">
        <v>1</v>
      </c>
      <c r="F131" s="206" t="s">
        <v>170</v>
      </c>
      <c r="G131" s="203"/>
      <c r="H131" s="205" t="s">
        <v>1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169</v>
      </c>
      <c r="AU131" s="212" t="s">
        <v>86</v>
      </c>
      <c r="AV131" s="13" t="s">
        <v>84</v>
      </c>
      <c r="AW131" s="13" t="s">
        <v>32</v>
      </c>
      <c r="AX131" s="13" t="s">
        <v>76</v>
      </c>
      <c r="AY131" s="212" t="s">
        <v>134</v>
      </c>
    </row>
    <row r="132" spans="1:65" s="13" customFormat="1" ht="11.25">
      <c r="B132" s="202"/>
      <c r="C132" s="203"/>
      <c r="D132" s="204" t="s">
        <v>169</v>
      </c>
      <c r="E132" s="205" t="s">
        <v>1</v>
      </c>
      <c r="F132" s="206" t="s">
        <v>171</v>
      </c>
      <c r="G132" s="203"/>
      <c r="H132" s="205" t="s">
        <v>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169</v>
      </c>
      <c r="AU132" s="212" t="s">
        <v>86</v>
      </c>
      <c r="AV132" s="13" t="s">
        <v>84</v>
      </c>
      <c r="AW132" s="13" t="s">
        <v>32</v>
      </c>
      <c r="AX132" s="13" t="s">
        <v>76</v>
      </c>
      <c r="AY132" s="212" t="s">
        <v>134</v>
      </c>
    </row>
    <row r="133" spans="1:65" s="14" customFormat="1" ht="11.25">
      <c r="B133" s="213"/>
      <c r="C133" s="214"/>
      <c r="D133" s="204" t="s">
        <v>169</v>
      </c>
      <c r="E133" s="215" t="s">
        <v>1</v>
      </c>
      <c r="F133" s="216" t="s">
        <v>133</v>
      </c>
      <c r="G133" s="214"/>
      <c r="H133" s="217">
        <v>5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169</v>
      </c>
      <c r="AU133" s="223" t="s">
        <v>86</v>
      </c>
      <c r="AV133" s="14" t="s">
        <v>86</v>
      </c>
      <c r="AW133" s="14" t="s">
        <v>32</v>
      </c>
      <c r="AX133" s="14" t="s">
        <v>76</v>
      </c>
      <c r="AY133" s="223" t="s">
        <v>134</v>
      </c>
    </row>
    <row r="134" spans="1:65" s="13" customFormat="1" ht="11.25">
      <c r="B134" s="202"/>
      <c r="C134" s="203"/>
      <c r="D134" s="204" t="s">
        <v>169</v>
      </c>
      <c r="E134" s="205" t="s">
        <v>1</v>
      </c>
      <c r="F134" s="206" t="s">
        <v>172</v>
      </c>
      <c r="G134" s="203"/>
      <c r="H134" s="205" t="s">
        <v>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169</v>
      </c>
      <c r="AU134" s="212" t="s">
        <v>86</v>
      </c>
      <c r="AV134" s="13" t="s">
        <v>84</v>
      </c>
      <c r="AW134" s="13" t="s">
        <v>32</v>
      </c>
      <c r="AX134" s="13" t="s">
        <v>76</v>
      </c>
      <c r="AY134" s="212" t="s">
        <v>134</v>
      </c>
    </row>
    <row r="135" spans="1:65" s="14" customFormat="1" ht="11.25">
      <c r="B135" s="213"/>
      <c r="C135" s="214"/>
      <c r="D135" s="204" t="s">
        <v>169</v>
      </c>
      <c r="E135" s="215" t="s">
        <v>1</v>
      </c>
      <c r="F135" s="216" t="s">
        <v>133</v>
      </c>
      <c r="G135" s="214"/>
      <c r="H135" s="217">
        <v>5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169</v>
      </c>
      <c r="AU135" s="223" t="s">
        <v>86</v>
      </c>
      <c r="AV135" s="14" t="s">
        <v>86</v>
      </c>
      <c r="AW135" s="14" t="s">
        <v>32</v>
      </c>
      <c r="AX135" s="14" t="s">
        <v>76</v>
      </c>
      <c r="AY135" s="223" t="s">
        <v>134</v>
      </c>
    </row>
    <row r="136" spans="1:65" s="15" customFormat="1" ht="11.25">
      <c r="B136" s="224"/>
      <c r="C136" s="225"/>
      <c r="D136" s="204" t="s">
        <v>169</v>
      </c>
      <c r="E136" s="226" t="s">
        <v>1</v>
      </c>
      <c r="F136" s="227" t="s">
        <v>173</v>
      </c>
      <c r="G136" s="225"/>
      <c r="H136" s="228">
        <v>10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AT136" s="234" t="s">
        <v>169</v>
      </c>
      <c r="AU136" s="234" t="s">
        <v>86</v>
      </c>
      <c r="AV136" s="15" t="s">
        <v>140</v>
      </c>
      <c r="AW136" s="15" t="s">
        <v>32</v>
      </c>
      <c r="AX136" s="15" t="s">
        <v>84</v>
      </c>
      <c r="AY136" s="234" t="s">
        <v>134</v>
      </c>
    </row>
    <row r="137" spans="1:65" s="2" customFormat="1" ht="24.2" customHeight="1">
      <c r="A137" s="34"/>
      <c r="B137" s="35"/>
      <c r="C137" s="187" t="s">
        <v>174</v>
      </c>
      <c r="D137" s="187" t="s">
        <v>136</v>
      </c>
      <c r="E137" s="188" t="s">
        <v>175</v>
      </c>
      <c r="F137" s="189" t="s">
        <v>176</v>
      </c>
      <c r="G137" s="190" t="s">
        <v>138</v>
      </c>
      <c r="H137" s="191">
        <v>1</v>
      </c>
      <c r="I137" s="192"/>
      <c r="J137" s="193">
        <f t="shared" ref="J137:J145" si="10">ROUND(I137*H137,2)</f>
        <v>0</v>
      </c>
      <c r="K137" s="194"/>
      <c r="L137" s="195"/>
      <c r="M137" s="196" t="s">
        <v>1</v>
      </c>
      <c r="N137" s="197" t="s">
        <v>41</v>
      </c>
      <c r="O137" s="71"/>
      <c r="P137" s="198">
        <f t="shared" ref="P137:P145" si="11">O137*H137</f>
        <v>0</v>
      </c>
      <c r="Q137" s="198">
        <v>0</v>
      </c>
      <c r="R137" s="198">
        <f t="shared" ref="R137:R145" si="12">Q137*H137</f>
        <v>0</v>
      </c>
      <c r="S137" s="198">
        <v>0</v>
      </c>
      <c r="T137" s="199">
        <f t="shared" ref="T137:T145" si="13"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139</v>
      </c>
      <c r="AT137" s="200" t="s">
        <v>136</v>
      </c>
      <c r="AU137" s="200" t="s">
        <v>86</v>
      </c>
      <c r="AY137" s="17" t="s">
        <v>134</v>
      </c>
      <c r="BE137" s="201">
        <f t="shared" ref="BE137:BE145" si="14">IF(N137="základní",J137,0)</f>
        <v>0</v>
      </c>
      <c r="BF137" s="201">
        <f t="shared" ref="BF137:BF145" si="15">IF(N137="snížená",J137,0)</f>
        <v>0</v>
      </c>
      <c r="BG137" s="201">
        <f t="shared" ref="BG137:BG145" si="16">IF(N137="zákl. přenesená",J137,0)</f>
        <v>0</v>
      </c>
      <c r="BH137" s="201">
        <f t="shared" ref="BH137:BH145" si="17">IF(N137="sníž. přenesená",J137,0)</f>
        <v>0</v>
      </c>
      <c r="BI137" s="201">
        <f t="shared" ref="BI137:BI145" si="18">IF(N137="nulová",J137,0)</f>
        <v>0</v>
      </c>
      <c r="BJ137" s="17" t="s">
        <v>84</v>
      </c>
      <c r="BK137" s="201">
        <f t="shared" ref="BK137:BK145" si="19">ROUND(I137*H137,2)</f>
        <v>0</v>
      </c>
      <c r="BL137" s="17" t="s">
        <v>140</v>
      </c>
      <c r="BM137" s="200" t="s">
        <v>177</v>
      </c>
    </row>
    <row r="138" spans="1:65" s="2" customFormat="1" ht="24.2" customHeight="1">
      <c r="A138" s="34"/>
      <c r="B138" s="35"/>
      <c r="C138" s="187" t="s">
        <v>178</v>
      </c>
      <c r="D138" s="187" t="s">
        <v>136</v>
      </c>
      <c r="E138" s="188" t="s">
        <v>179</v>
      </c>
      <c r="F138" s="189" t="s">
        <v>180</v>
      </c>
      <c r="G138" s="190" t="s">
        <v>167</v>
      </c>
      <c r="H138" s="191">
        <v>1</v>
      </c>
      <c r="I138" s="192"/>
      <c r="J138" s="193">
        <f t="shared" si="10"/>
        <v>0</v>
      </c>
      <c r="K138" s="194"/>
      <c r="L138" s="195"/>
      <c r="M138" s="196" t="s">
        <v>1</v>
      </c>
      <c r="N138" s="197" t="s">
        <v>41</v>
      </c>
      <c r="O138" s="71"/>
      <c r="P138" s="198">
        <f t="shared" si="11"/>
        <v>0</v>
      </c>
      <c r="Q138" s="198">
        <v>0</v>
      </c>
      <c r="R138" s="198">
        <f t="shared" si="12"/>
        <v>0</v>
      </c>
      <c r="S138" s="198">
        <v>0</v>
      </c>
      <c r="T138" s="199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139</v>
      </c>
      <c r="AT138" s="200" t="s">
        <v>136</v>
      </c>
      <c r="AU138" s="200" t="s">
        <v>86</v>
      </c>
      <c r="AY138" s="17" t="s">
        <v>134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17" t="s">
        <v>84</v>
      </c>
      <c r="BK138" s="201">
        <f t="shared" si="19"/>
        <v>0</v>
      </c>
      <c r="BL138" s="17" t="s">
        <v>140</v>
      </c>
      <c r="BM138" s="200" t="s">
        <v>181</v>
      </c>
    </row>
    <row r="139" spans="1:65" s="2" customFormat="1" ht="21.75" customHeight="1">
      <c r="A139" s="34"/>
      <c r="B139" s="35"/>
      <c r="C139" s="187" t="s">
        <v>182</v>
      </c>
      <c r="D139" s="187" t="s">
        <v>136</v>
      </c>
      <c r="E139" s="188" t="s">
        <v>183</v>
      </c>
      <c r="F139" s="189" t="s">
        <v>184</v>
      </c>
      <c r="G139" s="190" t="s">
        <v>138</v>
      </c>
      <c r="H139" s="191">
        <v>1</v>
      </c>
      <c r="I139" s="192"/>
      <c r="J139" s="193">
        <f t="shared" si="10"/>
        <v>0</v>
      </c>
      <c r="K139" s="194"/>
      <c r="L139" s="195"/>
      <c r="M139" s="196" t="s">
        <v>1</v>
      </c>
      <c r="N139" s="197" t="s">
        <v>41</v>
      </c>
      <c r="O139" s="71"/>
      <c r="P139" s="198">
        <f t="shared" si="11"/>
        <v>0</v>
      </c>
      <c r="Q139" s="198">
        <v>0</v>
      </c>
      <c r="R139" s="198">
        <f t="shared" si="12"/>
        <v>0</v>
      </c>
      <c r="S139" s="198">
        <v>0</v>
      </c>
      <c r="T139" s="199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139</v>
      </c>
      <c r="AT139" s="200" t="s">
        <v>136</v>
      </c>
      <c r="AU139" s="200" t="s">
        <v>86</v>
      </c>
      <c r="AY139" s="17" t="s">
        <v>134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17" t="s">
        <v>84</v>
      </c>
      <c r="BK139" s="201">
        <f t="shared" si="19"/>
        <v>0</v>
      </c>
      <c r="BL139" s="17" t="s">
        <v>140</v>
      </c>
      <c r="BM139" s="200" t="s">
        <v>185</v>
      </c>
    </row>
    <row r="140" spans="1:65" s="2" customFormat="1" ht="24.2" customHeight="1">
      <c r="A140" s="34"/>
      <c r="B140" s="35"/>
      <c r="C140" s="187" t="s">
        <v>186</v>
      </c>
      <c r="D140" s="187" t="s">
        <v>136</v>
      </c>
      <c r="E140" s="188" t="s">
        <v>187</v>
      </c>
      <c r="F140" s="189" t="s">
        <v>188</v>
      </c>
      <c r="G140" s="190" t="s">
        <v>138</v>
      </c>
      <c r="H140" s="191">
        <v>1</v>
      </c>
      <c r="I140" s="192"/>
      <c r="J140" s="193">
        <f t="shared" si="10"/>
        <v>0</v>
      </c>
      <c r="K140" s="194"/>
      <c r="L140" s="195"/>
      <c r="M140" s="196" t="s">
        <v>1</v>
      </c>
      <c r="N140" s="197" t="s">
        <v>41</v>
      </c>
      <c r="O140" s="71"/>
      <c r="P140" s="198">
        <f t="shared" si="11"/>
        <v>0</v>
      </c>
      <c r="Q140" s="198">
        <v>0</v>
      </c>
      <c r="R140" s="198">
        <f t="shared" si="12"/>
        <v>0</v>
      </c>
      <c r="S140" s="198">
        <v>0</v>
      </c>
      <c r="T140" s="199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139</v>
      </c>
      <c r="AT140" s="200" t="s">
        <v>136</v>
      </c>
      <c r="AU140" s="200" t="s">
        <v>86</v>
      </c>
      <c r="AY140" s="17" t="s">
        <v>134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17" t="s">
        <v>84</v>
      </c>
      <c r="BK140" s="201">
        <f t="shared" si="19"/>
        <v>0</v>
      </c>
      <c r="BL140" s="17" t="s">
        <v>140</v>
      </c>
      <c r="BM140" s="200" t="s">
        <v>189</v>
      </c>
    </row>
    <row r="141" spans="1:65" s="2" customFormat="1" ht="21.75" customHeight="1">
      <c r="A141" s="34"/>
      <c r="B141" s="35"/>
      <c r="C141" s="187" t="s">
        <v>8</v>
      </c>
      <c r="D141" s="187" t="s">
        <v>136</v>
      </c>
      <c r="E141" s="188" t="s">
        <v>190</v>
      </c>
      <c r="F141" s="189" t="s">
        <v>191</v>
      </c>
      <c r="G141" s="190" t="s">
        <v>138</v>
      </c>
      <c r="H141" s="191">
        <v>1</v>
      </c>
      <c r="I141" s="192"/>
      <c r="J141" s="193">
        <f t="shared" si="10"/>
        <v>0</v>
      </c>
      <c r="K141" s="194"/>
      <c r="L141" s="195"/>
      <c r="M141" s="196" t="s">
        <v>1</v>
      </c>
      <c r="N141" s="197" t="s">
        <v>41</v>
      </c>
      <c r="O141" s="71"/>
      <c r="P141" s="198">
        <f t="shared" si="11"/>
        <v>0</v>
      </c>
      <c r="Q141" s="198">
        <v>0</v>
      </c>
      <c r="R141" s="198">
        <f t="shared" si="12"/>
        <v>0</v>
      </c>
      <c r="S141" s="198">
        <v>0</v>
      </c>
      <c r="T141" s="199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139</v>
      </c>
      <c r="AT141" s="200" t="s">
        <v>136</v>
      </c>
      <c r="AU141" s="200" t="s">
        <v>86</v>
      </c>
      <c r="AY141" s="17" t="s">
        <v>134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17" t="s">
        <v>84</v>
      </c>
      <c r="BK141" s="201">
        <f t="shared" si="19"/>
        <v>0</v>
      </c>
      <c r="BL141" s="17" t="s">
        <v>140</v>
      </c>
      <c r="BM141" s="200" t="s">
        <v>192</v>
      </c>
    </row>
    <row r="142" spans="1:65" s="2" customFormat="1" ht="16.5" customHeight="1">
      <c r="A142" s="34"/>
      <c r="B142" s="35"/>
      <c r="C142" s="187" t="s">
        <v>193</v>
      </c>
      <c r="D142" s="187" t="s">
        <v>136</v>
      </c>
      <c r="E142" s="188" t="s">
        <v>194</v>
      </c>
      <c r="F142" s="189" t="s">
        <v>195</v>
      </c>
      <c r="G142" s="190" t="s">
        <v>138</v>
      </c>
      <c r="H142" s="191">
        <v>1</v>
      </c>
      <c r="I142" s="192"/>
      <c r="J142" s="193">
        <f t="shared" si="10"/>
        <v>0</v>
      </c>
      <c r="K142" s="194"/>
      <c r="L142" s="195"/>
      <c r="M142" s="196" t="s">
        <v>1</v>
      </c>
      <c r="N142" s="197" t="s">
        <v>41</v>
      </c>
      <c r="O142" s="71"/>
      <c r="P142" s="198">
        <f t="shared" si="11"/>
        <v>0</v>
      </c>
      <c r="Q142" s="198">
        <v>0</v>
      </c>
      <c r="R142" s="198">
        <f t="shared" si="12"/>
        <v>0</v>
      </c>
      <c r="S142" s="198">
        <v>0</v>
      </c>
      <c r="T142" s="199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0" t="s">
        <v>139</v>
      </c>
      <c r="AT142" s="200" t="s">
        <v>136</v>
      </c>
      <c r="AU142" s="200" t="s">
        <v>86</v>
      </c>
      <c r="AY142" s="17" t="s">
        <v>134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17" t="s">
        <v>84</v>
      </c>
      <c r="BK142" s="201">
        <f t="shared" si="19"/>
        <v>0</v>
      </c>
      <c r="BL142" s="17" t="s">
        <v>140</v>
      </c>
      <c r="BM142" s="200" t="s">
        <v>196</v>
      </c>
    </row>
    <row r="143" spans="1:65" s="2" customFormat="1" ht="16.5" customHeight="1">
      <c r="A143" s="34"/>
      <c r="B143" s="35"/>
      <c r="C143" s="187" t="s">
        <v>197</v>
      </c>
      <c r="D143" s="187" t="s">
        <v>136</v>
      </c>
      <c r="E143" s="188" t="s">
        <v>198</v>
      </c>
      <c r="F143" s="189" t="s">
        <v>199</v>
      </c>
      <c r="G143" s="190" t="s">
        <v>138</v>
      </c>
      <c r="H143" s="191">
        <v>1</v>
      </c>
      <c r="I143" s="192"/>
      <c r="J143" s="193">
        <f t="shared" si="10"/>
        <v>0</v>
      </c>
      <c r="K143" s="194"/>
      <c r="L143" s="195"/>
      <c r="M143" s="196" t="s">
        <v>1</v>
      </c>
      <c r="N143" s="197" t="s">
        <v>41</v>
      </c>
      <c r="O143" s="71"/>
      <c r="P143" s="198">
        <f t="shared" si="11"/>
        <v>0</v>
      </c>
      <c r="Q143" s="198">
        <v>0</v>
      </c>
      <c r="R143" s="198">
        <f t="shared" si="12"/>
        <v>0</v>
      </c>
      <c r="S143" s="198">
        <v>0</v>
      </c>
      <c r="T143" s="199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139</v>
      </c>
      <c r="AT143" s="200" t="s">
        <v>136</v>
      </c>
      <c r="AU143" s="200" t="s">
        <v>86</v>
      </c>
      <c r="AY143" s="17" t="s">
        <v>134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17" t="s">
        <v>84</v>
      </c>
      <c r="BK143" s="201">
        <f t="shared" si="19"/>
        <v>0</v>
      </c>
      <c r="BL143" s="17" t="s">
        <v>140</v>
      </c>
      <c r="BM143" s="200" t="s">
        <v>200</v>
      </c>
    </row>
    <row r="144" spans="1:65" s="2" customFormat="1" ht="24.2" customHeight="1">
      <c r="A144" s="34"/>
      <c r="B144" s="35"/>
      <c r="C144" s="187" t="s">
        <v>201</v>
      </c>
      <c r="D144" s="187" t="s">
        <v>136</v>
      </c>
      <c r="E144" s="188" t="s">
        <v>202</v>
      </c>
      <c r="F144" s="189" t="s">
        <v>203</v>
      </c>
      <c r="G144" s="190" t="s">
        <v>138</v>
      </c>
      <c r="H144" s="191">
        <v>1</v>
      </c>
      <c r="I144" s="192"/>
      <c r="J144" s="193">
        <f t="shared" si="10"/>
        <v>0</v>
      </c>
      <c r="K144" s="194"/>
      <c r="L144" s="195"/>
      <c r="M144" s="196" t="s">
        <v>1</v>
      </c>
      <c r="N144" s="197" t="s">
        <v>41</v>
      </c>
      <c r="O144" s="71"/>
      <c r="P144" s="198">
        <f t="shared" si="11"/>
        <v>0</v>
      </c>
      <c r="Q144" s="198">
        <v>0</v>
      </c>
      <c r="R144" s="198">
        <f t="shared" si="12"/>
        <v>0</v>
      </c>
      <c r="S144" s="198">
        <v>0</v>
      </c>
      <c r="T144" s="199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139</v>
      </c>
      <c r="AT144" s="200" t="s">
        <v>136</v>
      </c>
      <c r="AU144" s="200" t="s">
        <v>86</v>
      </c>
      <c r="AY144" s="17" t="s">
        <v>134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17" t="s">
        <v>84</v>
      </c>
      <c r="BK144" s="201">
        <f t="shared" si="19"/>
        <v>0</v>
      </c>
      <c r="BL144" s="17" t="s">
        <v>140</v>
      </c>
      <c r="BM144" s="200" t="s">
        <v>204</v>
      </c>
    </row>
    <row r="145" spans="1:65" s="2" customFormat="1" ht="16.5" customHeight="1">
      <c r="A145" s="34"/>
      <c r="B145" s="35"/>
      <c r="C145" s="187" t="s">
        <v>205</v>
      </c>
      <c r="D145" s="187" t="s">
        <v>136</v>
      </c>
      <c r="E145" s="188" t="s">
        <v>206</v>
      </c>
      <c r="F145" s="189" t="s">
        <v>207</v>
      </c>
      <c r="G145" s="190" t="s">
        <v>138</v>
      </c>
      <c r="H145" s="191">
        <v>1</v>
      </c>
      <c r="I145" s="192"/>
      <c r="J145" s="193">
        <f t="shared" si="10"/>
        <v>0</v>
      </c>
      <c r="K145" s="194"/>
      <c r="L145" s="195"/>
      <c r="M145" s="235" t="s">
        <v>1</v>
      </c>
      <c r="N145" s="236" t="s">
        <v>41</v>
      </c>
      <c r="O145" s="237"/>
      <c r="P145" s="238">
        <f t="shared" si="11"/>
        <v>0</v>
      </c>
      <c r="Q145" s="238">
        <v>0</v>
      </c>
      <c r="R145" s="238">
        <f t="shared" si="12"/>
        <v>0</v>
      </c>
      <c r="S145" s="238">
        <v>0</v>
      </c>
      <c r="T145" s="239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139</v>
      </c>
      <c r="AT145" s="200" t="s">
        <v>136</v>
      </c>
      <c r="AU145" s="200" t="s">
        <v>86</v>
      </c>
      <c r="AY145" s="17" t="s">
        <v>134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17" t="s">
        <v>84</v>
      </c>
      <c r="BK145" s="201">
        <f t="shared" si="19"/>
        <v>0</v>
      </c>
      <c r="BL145" s="17" t="s">
        <v>140</v>
      </c>
      <c r="BM145" s="200" t="s">
        <v>208</v>
      </c>
    </row>
    <row r="146" spans="1:65" s="2" customFormat="1" ht="6.95" customHeight="1">
      <c r="A146" s="3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+0uqsZZ1k0DWn/0tYOU1KGyg3LgtY4EPRk7zGvLknzRSyVbf79/G851u2KPKp55ZfnpG1MSzaBJRYVGhfQfX+A==" saltValue="ZDj2QsU9jNE4t021kp4aNnEU1R3pZ6nl3jW4ZqvEtgPDb1Vd0Z+QWiDw4d9+Au1DZPcogsKaf0Phq1p1UOh5eg==" spinCount="100000" sheet="1" objects="1" scenarios="1" formatColumns="0" formatRows="0" autoFilter="0"/>
  <autoFilter ref="C117:K14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5"/>
  <sheetViews>
    <sheetView showGridLines="0" topLeftCell="A32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89</v>
      </c>
      <c r="AZ2" s="240" t="s">
        <v>209</v>
      </c>
      <c r="BA2" s="240" t="s">
        <v>209</v>
      </c>
      <c r="BB2" s="240" t="s">
        <v>210</v>
      </c>
      <c r="BC2" s="240" t="s">
        <v>211</v>
      </c>
      <c r="BD2" s="240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  <c r="AZ3" s="240" t="s">
        <v>212</v>
      </c>
      <c r="BA3" s="240" t="s">
        <v>212</v>
      </c>
      <c r="BB3" s="240" t="s">
        <v>210</v>
      </c>
      <c r="BC3" s="240" t="s">
        <v>213</v>
      </c>
      <c r="BD3" s="240" t="s">
        <v>86</v>
      </c>
    </row>
    <row r="4" spans="1:5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  <c r="AZ4" s="240" t="s">
        <v>214</v>
      </c>
      <c r="BA4" s="240" t="s">
        <v>214</v>
      </c>
      <c r="BB4" s="240" t="s">
        <v>210</v>
      </c>
      <c r="BC4" s="240" t="s">
        <v>215</v>
      </c>
      <c r="BD4" s="240" t="s">
        <v>86</v>
      </c>
    </row>
    <row r="5" spans="1:56" s="1" customFormat="1" ht="6.95" customHeight="1">
      <c r="B5" s="20"/>
      <c r="L5" s="20"/>
      <c r="AZ5" s="240" t="s">
        <v>216</v>
      </c>
      <c r="BA5" s="240" t="s">
        <v>216</v>
      </c>
      <c r="BB5" s="240" t="s">
        <v>217</v>
      </c>
      <c r="BC5" s="240" t="s">
        <v>218</v>
      </c>
      <c r="BD5" s="240" t="s">
        <v>86</v>
      </c>
    </row>
    <row r="6" spans="1:56" s="1" customFormat="1" ht="12" customHeight="1">
      <c r="B6" s="20"/>
      <c r="D6" s="112" t="s">
        <v>16</v>
      </c>
      <c r="L6" s="20"/>
      <c r="AZ6" s="240" t="s">
        <v>219</v>
      </c>
      <c r="BA6" s="240" t="s">
        <v>219</v>
      </c>
      <c r="BB6" s="240" t="s">
        <v>210</v>
      </c>
      <c r="BC6" s="240" t="s">
        <v>220</v>
      </c>
      <c r="BD6" s="240" t="s">
        <v>86</v>
      </c>
    </row>
    <row r="7" spans="1:5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  <c r="AZ7" s="240" t="s">
        <v>221</v>
      </c>
      <c r="BA7" s="240" t="s">
        <v>221</v>
      </c>
      <c r="BB7" s="240" t="s">
        <v>210</v>
      </c>
      <c r="BC7" s="240" t="s">
        <v>222</v>
      </c>
      <c r="BD7" s="240" t="s">
        <v>86</v>
      </c>
    </row>
    <row r="8" spans="1:5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40" t="s">
        <v>223</v>
      </c>
      <c r="BA8" s="240" t="s">
        <v>223</v>
      </c>
      <c r="BB8" s="240" t="s">
        <v>210</v>
      </c>
      <c r="BC8" s="240" t="s">
        <v>224</v>
      </c>
      <c r="BD8" s="240" t="s">
        <v>86</v>
      </c>
    </row>
    <row r="9" spans="1:56" s="2" customFormat="1" ht="16.5" customHeight="1">
      <c r="A9" s="34"/>
      <c r="B9" s="39"/>
      <c r="C9" s="34"/>
      <c r="D9" s="34"/>
      <c r="E9" s="315" t="s">
        <v>225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40" t="s">
        <v>226</v>
      </c>
      <c r="BA9" s="240" t="s">
        <v>226</v>
      </c>
      <c r="BB9" s="240" t="s">
        <v>210</v>
      </c>
      <c r="BC9" s="240" t="s">
        <v>227</v>
      </c>
      <c r="BD9" s="240" t="s">
        <v>86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40" t="s">
        <v>228</v>
      </c>
      <c r="BA10" s="240" t="s">
        <v>228</v>
      </c>
      <c r="BB10" s="240" t="s">
        <v>210</v>
      </c>
      <c r="BC10" s="240" t="s">
        <v>229</v>
      </c>
      <c r="BD10" s="240" t="s">
        <v>86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40" t="s">
        <v>230</v>
      </c>
      <c r="BA11" s="240" t="s">
        <v>230</v>
      </c>
      <c r="BB11" s="240" t="s">
        <v>231</v>
      </c>
      <c r="BC11" s="240" t="s">
        <v>232</v>
      </c>
      <c r="BD11" s="240" t="s">
        <v>86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240" t="s">
        <v>233</v>
      </c>
      <c r="BA12" s="240" t="s">
        <v>233</v>
      </c>
      <c r="BB12" s="240" t="s">
        <v>231</v>
      </c>
      <c r="BC12" s="240" t="s">
        <v>234</v>
      </c>
      <c r="BD12" s="240" t="s">
        <v>86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240" t="s">
        <v>235</v>
      </c>
      <c r="BA13" s="240" t="s">
        <v>235</v>
      </c>
      <c r="BB13" s="240" t="s">
        <v>210</v>
      </c>
      <c r="BC13" s="240" t="s">
        <v>236</v>
      </c>
      <c r="BD13" s="240" t="s">
        <v>86</v>
      </c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240" t="s">
        <v>237</v>
      </c>
      <c r="BA14" s="240" t="s">
        <v>237</v>
      </c>
      <c r="BB14" s="240" t="s">
        <v>217</v>
      </c>
      <c r="BC14" s="240" t="s">
        <v>238</v>
      </c>
      <c r="BD14" s="240" t="s">
        <v>86</v>
      </c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240" t="s">
        <v>239</v>
      </c>
      <c r="BA15" s="240" t="s">
        <v>239</v>
      </c>
      <c r="BB15" s="240" t="s">
        <v>210</v>
      </c>
      <c r="BC15" s="240" t="s">
        <v>240</v>
      </c>
      <c r="BD15" s="240" t="s">
        <v>86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ROUND((SUM(BE126:BE354)),  2)</f>
        <v>0</v>
      </c>
      <c r="G33" s="34"/>
      <c r="H33" s="34"/>
      <c r="I33" s="124">
        <v>0.21</v>
      </c>
      <c r="J33" s="123">
        <f>ROUND(((SUM(BE126:BE354))*I33),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ROUND((SUM(BF126:BF354)),  2)</f>
        <v>0</v>
      </c>
      <c r="G34" s="34"/>
      <c r="H34" s="34"/>
      <c r="I34" s="124">
        <v>0.15</v>
      </c>
      <c r="J34" s="123">
        <f>ROUND(((SUM(BF126:BF354))*I34),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ROUND((SUM(BG126:BG354)),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ROUND((SUM(BH126:BH354)),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ROUND((SUM(BI126:BI354)),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 xml:space="preserve">001 - SO 101 HŘIŠTĚ 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7"/>
      <c r="C97" s="148"/>
      <c r="D97" s="149" t="s">
        <v>116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241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242</v>
      </c>
      <c r="E99" s="156"/>
      <c r="F99" s="156"/>
      <c r="G99" s="156"/>
      <c r="H99" s="156"/>
      <c r="I99" s="156"/>
      <c r="J99" s="157">
        <f>J212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243</v>
      </c>
      <c r="E100" s="156"/>
      <c r="F100" s="156"/>
      <c r="G100" s="156"/>
      <c r="H100" s="156"/>
      <c r="I100" s="156"/>
      <c r="J100" s="157">
        <f>J243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244</v>
      </c>
      <c r="E101" s="156"/>
      <c r="F101" s="156"/>
      <c r="G101" s="156"/>
      <c r="H101" s="156"/>
      <c r="I101" s="156"/>
      <c r="J101" s="157">
        <f>J279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245</v>
      </c>
      <c r="E102" s="156"/>
      <c r="F102" s="156"/>
      <c r="G102" s="156"/>
      <c r="H102" s="156"/>
      <c r="I102" s="156"/>
      <c r="J102" s="157">
        <f>J282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246</v>
      </c>
      <c r="E103" s="156"/>
      <c r="F103" s="156"/>
      <c r="G103" s="156"/>
      <c r="H103" s="156"/>
      <c r="I103" s="156"/>
      <c r="J103" s="157">
        <f>J313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247</v>
      </c>
      <c r="E104" s="156"/>
      <c r="F104" s="156"/>
      <c r="G104" s="156"/>
      <c r="H104" s="156"/>
      <c r="I104" s="156"/>
      <c r="J104" s="157">
        <f>J323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248</v>
      </c>
      <c r="E105" s="156"/>
      <c r="F105" s="156"/>
      <c r="G105" s="156"/>
      <c r="H105" s="156"/>
      <c r="I105" s="156"/>
      <c r="J105" s="157">
        <f>J341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249</v>
      </c>
      <c r="E106" s="156"/>
      <c r="F106" s="156"/>
      <c r="G106" s="156"/>
      <c r="H106" s="156"/>
      <c r="I106" s="156"/>
      <c r="J106" s="157">
        <f>J353</f>
        <v>0</v>
      </c>
      <c r="K106" s="154"/>
      <c r="L106" s="158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118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20" t="str">
        <f>E7</f>
        <v>Rekonstrukce hřiště na ul. Dolní, Ostrava-Zábřeh – areál V Zálomu</v>
      </c>
      <c r="F116" s="321"/>
      <c r="G116" s="321"/>
      <c r="H116" s="321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109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2" t="str">
        <f>E9</f>
        <v xml:space="preserve">001 - SO 101 HŘIŠTĚ </v>
      </c>
      <c r="F118" s="322"/>
      <c r="G118" s="322"/>
      <c r="H118" s="322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areál V Zálomu</v>
      </c>
      <c r="G120" s="36"/>
      <c r="H120" s="36"/>
      <c r="I120" s="29" t="s">
        <v>22</v>
      </c>
      <c r="J120" s="66" t="str">
        <f>IF(J12="","",J12)</f>
        <v>8. 1. 2022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9" t="s">
        <v>24</v>
      </c>
      <c r="D122" s="36"/>
      <c r="E122" s="36"/>
      <c r="F122" s="27" t="str">
        <f>E15</f>
        <v>Městský obvod Ostrava – Jih</v>
      </c>
      <c r="G122" s="36"/>
      <c r="H122" s="36"/>
      <c r="I122" s="29" t="s">
        <v>30</v>
      </c>
      <c r="J122" s="32" t="str">
        <f>E21</f>
        <v>FILDMAN PROJEKT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9" t="s">
        <v>28</v>
      </c>
      <c r="D123" s="36"/>
      <c r="E123" s="36"/>
      <c r="F123" s="27" t="str">
        <f>IF(E18="","",E18)</f>
        <v>Vyplň údaj</v>
      </c>
      <c r="G123" s="36"/>
      <c r="H123" s="36"/>
      <c r="I123" s="29" t="s">
        <v>33</v>
      </c>
      <c r="J123" s="32" t="str">
        <f>E24</f>
        <v>Ing. Bc. Roman Fildán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119</v>
      </c>
      <c r="D125" s="162" t="s">
        <v>61</v>
      </c>
      <c r="E125" s="162" t="s">
        <v>57</v>
      </c>
      <c r="F125" s="162" t="s">
        <v>58</v>
      </c>
      <c r="G125" s="162" t="s">
        <v>120</v>
      </c>
      <c r="H125" s="162" t="s">
        <v>121</v>
      </c>
      <c r="I125" s="162" t="s">
        <v>122</v>
      </c>
      <c r="J125" s="163" t="s">
        <v>113</v>
      </c>
      <c r="K125" s="164" t="s">
        <v>123</v>
      </c>
      <c r="L125" s="165"/>
      <c r="M125" s="75" t="s">
        <v>1</v>
      </c>
      <c r="N125" s="76" t="s">
        <v>40</v>
      </c>
      <c r="O125" s="76" t="s">
        <v>124</v>
      </c>
      <c r="P125" s="76" t="s">
        <v>125</v>
      </c>
      <c r="Q125" s="76" t="s">
        <v>126</v>
      </c>
      <c r="R125" s="76" t="s">
        <v>127</v>
      </c>
      <c r="S125" s="76" t="s">
        <v>128</v>
      </c>
      <c r="T125" s="77" t="s">
        <v>129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130</v>
      </c>
      <c r="D126" s="36"/>
      <c r="E126" s="36"/>
      <c r="F126" s="36"/>
      <c r="G126" s="36"/>
      <c r="H126" s="36"/>
      <c r="I126" s="36"/>
      <c r="J126" s="166">
        <f>BK126</f>
        <v>0</v>
      </c>
      <c r="K126" s="36"/>
      <c r="L126" s="39"/>
      <c r="M126" s="78"/>
      <c r="N126" s="167"/>
      <c r="O126" s="79"/>
      <c r="P126" s="168">
        <f>P127</f>
        <v>0</v>
      </c>
      <c r="Q126" s="79"/>
      <c r="R126" s="168">
        <f>R127</f>
        <v>3064.6822228299998</v>
      </c>
      <c r="S126" s="79"/>
      <c r="T126" s="169">
        <f>T127</f>
        <v>357.10140000000001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75</v>
      </c>
      <c r="AU126" s="17" t="s">
        <v>115</v>
      </c>
      <c r="BK126" s="170">
        <f>BK127</f>
        <v>0</v>
      </c>
    </row>
    <row r="127" spans="1:63" s="12" customFormat="1" ht="25.9" customHeight="1">
      <c r="B127" s="171"/>
      <c r="C127" s="172"/>
      <c r="D127" s="173" t="s">
        <v>75</v>
      </c>
      <c r="E127" s="174" t="s">
        <v>131</v>
      </c>
      <c r="F127" s="174" t="s">
        <v>132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P128+P212+P243+P279+P282+P313+P323+P341+P353</f>
        <v>0</v>
      </c>
      <c r="Q127" s="179"/>
      <c r="R127" s="180">
        <f>R128+R212+R243+R279+R282+R313+R323+R341+R353</f>
        <v>3064.6822228299998</v>
      </c>
      <c r="S127" s="179"/>
      <c r="T127" s="181">
        <f>T128+T212+T243+T279+T282+T313+T323+T341+T353</f>
        <v>357.10140000000001</v>
      </c>
      <c r="AR127" s="182" t="s">
        <v>84</v>
      </c>
      <c r="AT127" s="183" t="s">
        <v>75</v>
      </c>
      <c r="AU127" s="183" t="s">
        <v>76</v>
      </c>
      <c r="AY127" s="182" t="s">
        <v>134</v>
      </c>
      <c r="BK127" s="184">
        <f>BK128+BK212+BK243+BK279+BK282+BK313+BK323+BK341+BK353</f>
        <v>0</v>
      </c>
    </row>
    <row r="128" spans="1:63" s="12" customFormat="1" ht="22.9" customHeight="1">
      <c r="B128" s="171"/>
      <c r="C128" s="172"/>
      <c r="D128" s="173" t="s">
        <v>75</v>
      </c>
      <c r="E128" s="185" t="s">
        <v>84</v>
      </c>
      <c r="F128" s="185" t="s">
        <v>250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SUM(P129:P211)</f>
        <v>0</v>
      </c>
      <c r="Q128" s="179"/>
      <c r="R128" s="180">
        <f>SUM(R129:R211)</f>
        <v>285.52715999999998</v>
      </c>
      <c r="S128" s="179"/>
      <c r="T128" s="181">
        <f>SUM(T129:T211)</f>
        <v>336.27500000000003</v>
      </c>
      <c r="AR128" s="182" t="s">
        <v>84</v>
      </c>
      <c r="AT128" s="183" t="s">
        <v>75</v>
      </c>
      <c r="AU128" s="183" t="s">
        <v>84</v>
      </c>
      <c r="AY128" s="182" t="s">
        <v>134</v>
      </c>
      <c r="BK128" s="184">
        <f>SUM(BK129:BK211)</f>
        <v>0</v>
      </c>
    </row>
    <row r="129" spans="1:65" s="2" customFormat="1" ht="21.75" customHeight="1">
      <c r="A129" s="34"/>
      <c r="B129" s="35"/>
      <c r="C129" s="241" t="s">
        <v>84</v>
      </c>
      <c r="D129" s="241" t="s">
        <v>251</v>
      </c>
      <c r="E129" s="242" t="s">
        <v>252</v>
      </c>
      <c r="F129" s="243" t="s">
        <v>253</v>
      </c>
      <c r="G129" s="244" t="s">
        <v>210</v>
      </c>
      <c r="H129" s="245">
        <v>2136.6999999999998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41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140</v>
      </c>
      <c r="AT129" s="200" t="s">
        <v>251</v>
      </c>
      <c r="AU129" s="200" t="s">
        <v>86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84</v>
      </c>
      <c r="BK129" s="201">
        <f>ROUND(I129*H129,2)</f>
        <v>0</v>
      </c>
      <c r="BL129" s="17" t="s">
        <v>140</v>
      </c>
      <c r="BM129" s="200" t="s">
        <v>254</v>
      </c>
    </row>
    <row r="130" spans="1:65" s="14" customFormat="1" ht="11.25">
      <c r="B130" s="213"/>
      <c r="C130" s="214"/>
      <c r="D130" s="204" t="s">
        <v>169</v>
      </c>
      <c r="E130" s="215" t="s">
        <v>1</v>
      </c>
      <c r="F130" s="216" t="s">
        <v>255</v>
      </c>
      <c r="G130" s="214"/>
      <c r="H130" s="217">
        <v>2136.6999999999998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169</v>
      </c>
      <c r="AU130" s="223" t="s">
        <v>86</v>
      </c>
      <c r="AV130" s="14" t="s">
        <v>86</v>
      </c>
      <c r="AW130" s="14" t="s">
        <v>32</v>
      </c>
      <c r="AX130" s="14" t="s">
        <v>84</v>
      </c>
      <c r="AY130" s="223" t="s">
        <v>134</v>
      </c>
    </row>
    <row r="131" spans="1:65" s="2" customFormat="1" ht="33" customHeight="1">
      <c r="A131" s="34"/>
      <c r="B131" s="35"/>
      <c r="C131" s="241" t="s">
        <v>86</v>
      </c>
      <c r="D131" s="241" t="s">
        <v>251</v>
      </c>
      <c r="E131" s="242" t="s">
        <v>256</v>
      </c>
      <c r="F131" s="243" t="s">
        <v>257</v>
      </c>
      <c r="G131" s="244" t="s">
        <v>210</v>
      </c>
      <c r="H131" s="245">
        <v>2100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41</v>
      </c>
      <c r="O131" s="71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140</v>
      </c>
      <c r="AT131" s="200" t="s">
        <v>251</v>
      </c>
      <c r="AU131" s="200" t="s">
        <v>86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84</v>
      </c>
      <c r="BK131" s="201">
        <f>ROUND(I131*H131,2)</f>
        <v>0</v>
      </c>
      <c r="BL131" s="17" t="s">
        <v>140</v>
      </c>
      <c r="BM131" s="200" t="s">
        <v>258</v>
      </c>
    </row>
    <row r="132" spans="1:65" s="14" customFormat="1" ht="11.25">
      <c r="B132" s="213"/>
      <c r="C132" s="214"/>
      <c r="D132" s="204" t="s">
        <v>169</v>
      </c>
      <c r="E132" s="215" t="s">
        <v>1</v>
      </c>
      <c r="F132" s="216" t="s">
        <v>259</v>
      </c>
      <c r="G132" s="214"/>
      <c r="H132" s="217">
        <v>2100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169</v>
      </c>
      <c r="AU132" s="223" t="s">
        <v>86</v>
      </c>
      <c r="AV132" s="14" t="s">
        <v>86</v>
      </c>
      <c r="AW132" s="14" t="s">
        <v>32</v>
      </c>
      <c r="AX132" s="14" t="s">
        <v>84</v>
      </c>
      <c r="AY132" s="223" t="s">
        <v>134</v>
      </c>
    </row>
    <row r="133" spans="1:65" s="2" customFormat="1" ht="24.2" customHeight="1">
      <c r="A133" s="34"/>
      <c r="B133" s="35"/>
      <c r="C133" s="241" t="s">
        <v>144</v>
      </c>
      <c r="D133" s="241" t="s">
        <v>251</v>
      </c>
      <c r="E133" s="242" t="s">
        <v>260</v>
      </c>
      <c r="F133" s="243" t="s">
        <v>261</v>
      </c>
      <c r="G133" s="244" t="s">
        <v>167</v>
      </c>
      <c r="H133" s="245">
        <v>5</v>
      </c>
      <c r="I133" s="246"/>
      <c r="J133" s="247">
        <f>ROUND(I133*H133,2)</f>
        <v>0</v>
      </c>
      <c r="K133" s="248"/>
      <c r="L133" s="39"/>
      <c r="M133" s="249" t="s">
        <v>1</v>
      </c>
      <c r="N133" s="250" t="s">
        <v>41</v>
      </c>
      <c r="O133" s="7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140</v>
      </c>
      <c r="AT133" s="200" t="s">
        <v>251</v>
      </c>
      <c r="AU133" s="200" t="s">
        <v>86</v>
      </c>
      <c r="AY133" s="17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84</v>
      </c>
      <c r="BK133" s="201">
        <f>ROUND(I133*H133,2)</f>
        <v>0</v>
      </c>
      <c r="BL133" s="17" t="s">
        <v>140</v>
      </c>
      <c r="BM133" s="200" t="s">
        <v>262</v>
      </c>
    </row>
    <row r="134" spans="1:65" s="2" customFormat="1" ht="33" customHeight="1">
      <c r="A134" s="34"/>
      <c r="B134" s="35"/>
      <c r="C134" s="241" t="s">
        <v>140</v>
      </c>
      <c r="D134" s="241" t="s">
        <v>251</v>
      </c>
      <c r="E134" s="242" t="s">
        <v>263</v>
      </c>
      <c r="F134" s="243" t="s">
        <v>264</v>
      </c>
      <c r="G134" s="244" t="s">
        <v>167</v>
      </c>
      <c r="H134" s="245">
        <v>5</v>
      </c>
      <c r="I134" s="246"/>
      <c r="J134" s="247">
        <f>ROUND(I134*H134,2)</f>
        <v>0</v>
      </c>
      <c r="K134" s="248"/>
      <c r="L134" s="39"/>
      <c r="M134" s="249" t="s">
        <v>1</v>
      </c>
      <c r="N134" s="250" t="s">
        <v>41</v>
      </c>
      <c r="O134" s="71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0" t="s">
        <v>140</v>
      </c>
      <c r="AT134" s="200" t="s">
        <v>251</v>
      </c>
      <c r="AU134" s="200" t="s">
        <v>86</v>
      </c>
      <c r="AY134" s="17" t="s">
        <v>134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7" t="s">
        <v>84</v>
      </c>
      <c r="BK134" s="201">
        <f>ROUND(I134*H134,2)</f>
        <v>0</v>
      </c>
      <c r="BL134" s="17" t="s">
        <v>140</v>
      </c>
      <c r="BM134" s="200" t="s">
        <v>265</v>
      </c>
    </row>
    <row r="135" spans="1:65" s="2" customFormat="1" ht="33" customHeight="1">
      <c r="A135" s="34"/>
      <c r="B135" s="35"/>
      <c r="C135" s="241" t="s">
        <v>133</v>
      </c>
      <c r="D135" s="241" t="s">
        <v>251</v>
      </c>
      <c r="E135" s="242" t="s">
        <v>266</v>
      </c>
      <c r="F135" s="243" t="s">
        <v>267</v>
      </c>
      <c r="G135" s="244" t="s">
        <v>210</v>
      </c>
      <c r="H135" s="245">
        <v>567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41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0.44</v>
      </c>
      <c r="T135" s="199">
        <f>S135*H135</f>
        <v>249.48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140</v>
      </c>
      <c r="AT135" s="200" t="s">
        <v>251</v>
      </c>
      <c r="AU135" s="200" t="s">
        <v>86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84</v>
      </c>
      <c r="BK135" s="201">
        <f>ROUND(I135*H135,2)</f>
        <v>0</v>
      </c>
      <c r="BL135" s="17" t="s">
        <v>140</v>
      </c>
      <c r="BM135" s="200" t="s">
        <v>268</v>
      </c>
    </row>
    <row r="136" spans="1:65" s="13" customFormat="1" ht="11.25">
      <c r="B136" s="202"/>
      <c r="C136" s="203"/>
      <c r="D136" s="204" t="s">
        <v>169</v>
      </c>
      <c r="E136" s="205" t="s">
        <v>1</v>
      </c>
      <c r="F136" s="206" t="s">
        <v>269</v>
      </c>
      <c r="G136" s="203"/>
      <c r="H136" s="205" t="s">
        <v>1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169</v>
      </c>
      <c r="AU136" s="212" t="s">
        <v>86</v>
      </c>
      <c r="AV136" s="13" t="s">
        <v>84</v>
      </c>
      <c r="AW136" s="13" t="s">
        <v>32</v>
      </c>
      <c r="AX136" s="13" t="s">
        <v>76</v>
      </c>
      <c r="AY136" s="212" t="s">
        <v>134</v>
      </c>
    </row>
    <row r="137" spans="1:65" s="14" customFormat="1" ht="11.25">
      <c r="B137" s="213"/>
      <c r="C137" s="214"/>
      <c r="D137" s="204" t="s">
        <v>169</v>
      </c>
      <c r="E137" s="215" t="s">
        <v>1</v>
      </c>
      <c r="F137" s="216" t="s">
        <v>270</v>
      </c>
      <c r="G137" s="214"/>
      <c r="H137" s="217">
        <v>567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169</v>
      </c>
      <c r="AU137" s="223" t="s">
        <v>86</v>
      </c>
      <c r="AV137" s="14" t="s">
        <v>86</v>
      </c>
      <c r="AW137" s="14" t="s">
        <v>32</v>
      </c>
      <c r="AX137" s="14" t="s">
        <v>84</v>
      </c>
      <c r="AY137" s="223" t="s">
        <v>134</v>
      </c>
    </row>
    <row r="138" spans="1:65" s="2" customFormat="1" ht="24.2" customHeight="1">
      <c r="A138" s="34"/>
      <c r="B138" s="35"/>
      <c r="C138" s="241" t="s">
        <v>152</v>
      </c>
      <c r="D138" s="241" t="s">
        <v>251</v>
      </c>
      <c r="E138" s="242" t="s">
        <v>271</v>
      </c>
      <c r="F138" s="243" t="s">
        <v>272</v>
      </c>
      <c r="G138" s="244" t="s">
        <v>210</v>
      </c>
      <c r="H138" s="245">
        <v>42</v>
      </c>
      <c r="I138" s="246"/>
      <c r="J138" s="247">
        <f>ROUND(I138*H138,2)</f>
        <v>0</v>
      </c>
      <c r="K138" s="248"/>
      <c r="L138" s="39"/>
      <c r="M138" s="249" t="s">
        <v>1</v>
      </c>
      <c r="N138" s="250" t="s">
        <v>41</v>
      </c>
      <c r="O138" s="71"/>
      <c r="P138" s="198">
        <f>O138*H138</f>
        <v>0</v>
      </c>
      <c r="Q138" s="198">
        <v>0</v>
      </c>
      <c r="R138" s="198">
        <f>Q138*H138</f>
        <v>0</v>
      </c>
      <c r="S138" s="198">
        <v>0.625</v>
      </c>
      <c r="T138" s="199">
        <f>S138*H138</f>
        <v>26.25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140</v>
      </c>
      <c r="AT138" s="200" t="s">
        <v>251</v>
      </c>
      <c r="AU138" s="200" t="s">
        <v>86</v>
      </c>
      <c r="AY138" s="17" t="s">
        <v>134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84</v>
      </c>
      <c r="BK138" s="201">
        <f>ROUND(I138*H138,2)</f>
        <v>0</v>
      </c>
      <c r="BL138" s="17" t="s">
        <v>140</v>
      </c>
      <c r="BM138" s="200" t="s">
        <v>273</v>
      </c>
    </row>
    <row r="139" spans="1:65" s="13" customFormat="1" ht="11.25">
      <c r="B139" s="202"/>
      <c r="C139" s="203"/>
      <c r="D139" s="204" t="s">
        <v>169</v>
      </c>
      <c r="E139" s="205" t="s">
        <v>1</v>
      </c>
      <c r="F139" s="206" t="s">
        <v>274</v>
      </c>
      <c r="G139" s="203"/>
      <c r="H139" s="205" t="s">
        <v>1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169</v>
      </c>
      <c r="AU139" s="212" t="s">
        <v>86</v>
      </c>
      <c r="AV139" s="13" t="s">
        <v>84</v>
      </c>
      <c r="AW139" s="13" t="s">
        <v>32</v>
      </c>
      <c r="AX139" s="13" t="s">
        <v>76</v>
      </c>
      <c r="AY139" s="212" t="s">
        <v>134</v>
      </c>
    </row>
    <row r="140" spans="1:65" s="14" customFormat="1" ht="11.25">
      <c r="B140" s="213"/>
      <c r="C140" s="214"/>
      <c r="D140" s="204" t="s">
        <v>169</v>
      </c>
      <c r="E140" s="215" t="s">
        <v>1</v>
      </c>
      <c r="F140" s="216" t="s">
        <v>275</v>
      </c>
      <c r="G140" s="214"/>
      <c r="H140" s="217">
        <v>42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169</v>
      </c>
      <c r="AU140" s="223" t="s">
        <v>86</v>
      </c>
      <c r="AV140" s="14" t="s">
        <v>86</v>
      </c>
      <c r="AW140" s="14" t="s">
        <v>32</v>
      </c>
      <c r="AX140" s="14" t="s">
        <v>84</v>
      </c>
      <c r="AY140" s="223" t="s">
        <v>134</v>
      </c>
    </row>
    <row r="141" spans="1:65" s="2" customFormat="1" ht="24.2" customHeight="1">
      <c r="A141" s="34"/>
      <c r="B141" s="35"/>
      <c r="C141" s="241" t="s">
        <v>155</v>
      </c>
      <c r="D141" s="241" t="s">
        <v>251</v>
      </c>
      <c r="E141" s="242" t="s">
        <v>276</v>
      </c>
      <c r="F141" s="243" t="s">
        <v>277</v>
      </c>
      <c r="G141" s="244" t="s">
        <v>210</v>
      </c>
      <c r="H141" s="245">
        <v>32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41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0.22</v>
      </c>
      <c r="T141" s="199">
        <f>S141*H141</f>
        <v>7.04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140</v>
      </c>
      <c r="AT141" s="200" t="s">
        <v>251</v>
      </c>
      <c r="AU141" s="200" t="s">
        <v>86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84</v>
      </c>
      <c r="BK141" s="201">
        <f>ROUND(I141*H141,2)</f>
        <v>0</v>
      </c>
      <c r="BL141" s="17" t="s">
        <v>140</v>
      </c>
      <c r="BM141" s="200" t="s">
        <v>278</v>
      </c>
    </row>
    <row r="142" spans="1:65" s="14" customFormat="1" ht="11.25">
      <c r="B142" s="213"/>
      <c r="C142" s="214"/>
      <c r="D142" s="204" t="s">
        <v>169</v>
      </c>
      <c r="E142" s="215" t="s">
        <v>1</v>
      </c>
      <c r="F142" s="216" t="s">
        <v>228</v>
      </c>
      <c r="G142" s="214"/>
      <c r="H142" s="217">
        <v>32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169</v>
      </c>
      <c r="AU142" s="223" t="s">
        <v>86</v>
      </c>
      <c r="AV142" s="14" t="s">
        <v>86</v>
      </c>
      <c r="AW142" s="14" t="s">
        <v>32</v>
      </c>
      <c r="AX142" s="14" t="s">
        <v>84</v>
      </c>
      <c r="AY142" s="223" t="s">
        <v>134</v>
      </c>
    </row>
    <row r="143" spans="1:65" s="2" customFormat="1" ht="16.5" customHeight="1">
      <c r="A143" s="34"/>
      <c r="B143" s="35"/>
      <c r="C143" s="241" t="s">
        <v>139</v>
      </c>
      <c r="D143" s="241" t="s">
        <v>251</v>
      </c>
      <c r="E143" s="242" t="s">
        <v>279</v>
      </c>
      <c r="F143" s="243" t="s">
        <v>280</v>
      </c>
      <c r="G143" s="244" t="s">
        <v>231</v>
      </c>
      <c r="H143" s="245">
        <v>261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41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0.20499999999999999</v>
      </c>
      <c r="T143" s="199">
        <f>S143*H143</f>
        <v>53.504999999999995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140</v>
      </c>
      <c r="AT143" s="200" t="s">
        <v>251</v>
      </c>
      <c r="AU143" s="200" t="s">
        <v>86</v>
      </c>
      <c r="AY143" s="17" t="s">
        <v>134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84</v>
      </c>
      <c r="BK143" s="201">
        <f>ROUND(I143*H143,2)</f>
        <v>0</v>
      </c>
      <c r="BL143" s="17" t="s">
        <v>140</v>
      </c>
      <c r="BM143" s="200" t="s">
        <v>281</v>
      </c>
    </row>
    <row r="144" spans="1:65" s="14" customFormat="1" ht="11.25">
      <c r="B144" s="213"/>
      <c r="C144" s="214"/>
      <c r="D144" s="204" t="s">
        <v>169</v>
      </c>
      <c r="E144" s="215" t="s">
        <v>1</v>
      </c>
      <c r="F144" s="216" t="s">
        <v>282</v>
      </c>
      <c r="G144" s="214"/>
      <c r="H144" s="217">
        <v>261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169</v>
      </c>
      <c r="AU144" s="223" t="s">
        <v>86</v>
      </c>
      <c r="AV144" s="14" t="s">
        <v>86</v>
      </c>
      <c r="AW144" s="14" t="s">
        <v>32</v>
      </c>
      <c r="AX144" s="14" t="s">
        <v>84</v>
      </c>
      <c r="AY144" s="223" t="s">
        <v>134</v>
      </c>
    </row>
    <row r="145" spans="1:65" s="2" customFormat="1" ht="24.2" customHeight="1">
      <c r="A145" s="34"/>
      <c r="B145" s="35"/>
      <c r="C145" s="241" t="s">
        <v>160</v>
      </c>
      <c r="D145" s="241" t="s">
        <v>251</v>
      </c>
      <c r="E145" s="242" t="s">
        <v>283</v>
      </c>
      <c r="F145" s="243" t="s">
        <v>284</v>
      </c>
      <c r="G145" s="244" t="s">
        <v>217</v>
      </c>
      <c r="H145" s="245">
        <v>34.200000000000003</v>
      </c>
      <c r="I145" s="246"/>
      <c r="J145" s="247">
        <f>ROUND(I145*H145,2)</f>
        <v>0</v>
      </c>
      <c r="K145" s="248"/>
      <c r="L145" s="39"/>
      <c r="M145" s="249" t="s">
        <v>1</v>
      </c>
      <c r="N145" s="250" t="s">
        <v>41</v>
      </c>
      <c r="O145" s="7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140</v>
      </c>
      <c r="AT145" s="200" t="s">
        <v>251</v>
      </c>
      <c r="AU145" s="200" t="s">
        <v>86</v>
      </c>
      <c r="AY145" s="17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84</v>
      </c>
      <c r="BK145" s="201">
        <f>ROUND(I145*H145,2)</f>
        <v>0</v>
      </c>
      <c r="BL145" s="17" t="s">
        <v>140</v>
      </c>
      <c r="BM145" s="200" t="s">
        <v>285</v>
      </c>
    </row>
    <row r="146" spans="1:65" s="14" customFormat="1" ht="11.25">
      <c r="B146" s="213"/>
      <c r="C146" s="214"/>
      <c r="D146" s="204" t="s">
        <v>169</v>
      </c>
      <c r="E146" s="215" t="s">
        <v>1</v>
      </c>
      <c r="F146" s="216" t="s">
        <v>286</v>
      </c>
      <c r="G146" s="214"/>
      <c r="H146" s="217">
        <v>34.200000000000003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169</v>
      </c>
      <c r="AU146" s="223" t="s">
        <v>86</v>
      </c>
      <c r="AV146" s="14" t="s">
        <v>86</v>
      </c>
      <c r="AW146" s="14" t="s">
        <v>32</v>
      </c>
      <c r="AX146" s="14" t="s">
        <v>84</v>
      </c>
      <c r="AY146" s="223" t="s">
        <v>134</v>
      </c>
    </row>
    <row r="147" spans="1:65" s="2" customFormat="1" ht="21.75" customHeight="1">
      <c r="A147" s="34"/>
      <c r="B147" s="35"/>
      <c r="C147" s="241" t="s">
        <v>164</v>
      </c>
      <c r="D147" s="241" t="s">
        <v>251</v>
      </c>
      <c r="E147" s="242" t="s">
        <v>287</v>
      </c>
      <c r="F147" s="243" t="s">
        <v>288</v>
      </c>
      <c r="G147" s="244" t="s">
        <v>217</v>
      </c>
      <c r="H147" s="245">
        <v>287.33999999999997</v>
      </c>
      <c r="I147" s="246"/>
      <c r="J147" s="247">
        <f>ROUND(I147*H147,2)</f>
        <v>0</v>
      </c>
      <c r="K147" s="248"/>
      <c r="L147" s="39"/>
      <c r="M147" s="249" t="s">
        <v>1</v>
      </c>
      <c r="N147" s="250" t="s">
        <v>41</v>
      </c>
      <c r="O147" s="7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140</v>
      </c>
      <c r="AT147" s="200" t="s">
        <v>251</v>
      </c>
      <c r="AU147" s="200" t="s">
        <v>86</v>
      </c>
      <c r="AY147" s="17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84</v>
      </c>
      <c r="BK147" s="201">
        <f>ROUND(I147*H147,2)</f>
        <v>0</v>
      </c>
      <c r="BL147" s="17" t="s">
        <v>140</v>
      </c>
      <c r="BM147" s="200" t="s">
        <v>289</v>
      </c>
    </row>
    <row r="148" spans="1:65" s="14" customFormat="1" ht="11.25">
      <c r="B148" s="213"/>
      <c r="C148" s="214"/>
      <c r="D148" s="204" t="s">
        <v>169</v>
      </c>
      <c r="E148" s="215" t="s">
        <v>237</v>
      </c>
      <c r="F148" s="216" t="s">
        <v>290</v>
      </c>
      <c r="G148" s="214"/>
      <c r="H148" s="217">
        <v>287.33999999999997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169</v>
      </c>
      <c r="AU148" s="223" t="s">
        <v>86</v>
      </c>
      <c r="AV148" s="14" t="s">
        <v>86</v>
      </c>
      <c r="AW148" s="14" t="s">
        <v>32</v>
      </c>
      <c r="AX148" s="14" t="s">
        <v>84</v>
      </c>
      <c r="AY148" s="223" t="s">
        <v>134</v>
      </c>
    </row>
    <row r="149" spans="1:65" s="2" customFormat="1" ht="33" customHeight="1">
      <c r="A149" s="34"/>
      <c r="B149" s="35"/>
      <c r="C149" s="241" t="s">
        <v>174</v>
      </c>
      <c r="D149" s="241" t="s">
        <v>251</v>
      </c>
      <c r="E149" s="242" t="s">
        <v>291</v>
      </c>
      <c r="F149" s="243" t="s">
        <v>292</v>
      </c>
      <c r="G149" s="244" t="s">
        <v>217</v>
      </c>
      <c r="H149" s="245">
        <v>858.274</v>
      </c>
      <c r="I149" s="246"/>
      <c r="J149" s="247">
        <f>ROUND(I149*H149,2)</f>
        <v>0</v>
      </c>
      <c r="K149" s="248"/>
      <c r="L149" s="39"/>
      <c r="M149" s="249" t="s">
        <v>1</v>
      </c>
      <c r="N149" s="250" t="s">
        <v>41</v>
      </c>
      <c r="O149" s="7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140</v>
      </c>
      <c r="AT149" s="200" t="s">
        <v>251</v>
      </c>
      <c r="AU149" s="200" t="s">
        <v>86</v>
      </c>
      <c r="AY149" s="17" t="s">
        <v>134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84</v>
      </c>
      <c r="BK149" s="201">
        <f>ROUND(I149*H149,2)</f>
        <v>0</v>
      </c>
      <c r="BL149" s="17" t="s">
        <v>140</v>
      </c>
      <c r="BM149" s="200" t="s">
        <v>293</v>
      </c>
    </row>
    <row r="150" spans="1:65" s="14" customFormat="1" ht="11.25">
      <c r="B150" s="213"/>
      <c r="C150" s="214"/>
      <c r="D150" s="204" t="s">
        <v>169</v>
      </c>
      <c r="E150" s="215" t="s">
        <v>214</v>
      </c>
      <c r="F150" s="216" t="s">
        <v>294</v>
      </c>
      <c r="G150" s="214"/>
      <c r="H150" s="217">
        <v>858.274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169</v>
      </c>
      <c r="AU150" s="223" t="s">
        <v>86</v>
      </c>
      <c r="AV150" s="14" t="s">
        <v>86</v>
      </c>
      <c r="AW150" s="14" t="s">
        <v>32</v>
      </c>
      <c r="AX150" s="14" t="s">
        <v>84</v>
      </c>
      <c r="AY150" s="223" t="s">
        <v>134</v>
      </c>
    </row>
    <row r="151" spans="1:65" s="2" customFormat="1" ht="24.2" customHeight="1">
      <c r="A151" s="34"/>
      <c r="B151" s="35"/>
      <c r="C151" s="241" t="s">
        <v>178</v>
      </c>
      <c r="D151" s="241" t="s">
        <v>251</v>
      </c>
      <c r="E151" s="242" t="s">
        <v>295</v>
      </c>
      <c r="F151" s="243" t="s">
        <v>296</v>
      </c>
      <c r="G151" s="244" t="s">
        <v>231</v>
      </c>
      <c r="H151" s="245">
        <v>25.2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41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140</v>
      </c>
      <c r="AT151" s="200" t="s">
        <v>251</v>
      </c>
      <c r="AU151" s="200" t="s">
        <v>86</v>
      </c>
      <c r="AY151" s="17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84</v>
      </c>
      <c r="BK151" s="201">
        <f>ROUND(I151*H151,2)</f>
        <v>0</v>
      </c>
      <c r="BL151" s="17" t="s">
        <v>140</v>
      </c>
      <c r="BM151" s="200" t="s">
        <v>297</v>
      </c>
    </row>
    <row r="152" spans="1:65" s="13" customFormat="1" ht="11.25">
      <c r="B152" s="202"/>
      <c r="C152" s="203"/>
      <c r="D152" s="204" t="s">
        <v>169</v>
      </c>
      <c r="E152" s="205" t="s">
        <v>1</v>
      </c>
      <c r="F152" s="206" t="s">
        <v>298</v>
      </c>
      <c r="G152" s="203"/>
      <c r="H152" s="205" t="s">
        <v>1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169</v>
      </c>
      <c r="AU152" s="212" t="s">
        <v>86</v>
      </c>
      <c r="AV152" s="13" t="s">
        <v>84</v>
      </c>
      <c r="AW152" s="13" t="s">
        <v>32</v>
      </c>
      <c r="AX152" s="13" t="s">
        <v>76</v>
      </c>
      <c r="AY152" s="212" t="s">
        <v>134</v>
      </c>
    </row>
    <row r="153" spans="1:65" s="14" customFormat="1" ht="11.25">
      <c r="B153" s="213"/>
      <c r="C153" s="214"/>
      <c r="D153" s="204" t="s">
        <v>169</v>
      </c>
      <c r="E153" s="215" t="s">
        <v>1</v>
      </c>
      <c r="F153" s="216" t="s">
        <v>299</v>
      </c>
      <c r="G153" s="214"/>
      <c r="H153" s="217">
        <v>25.2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169</v>
      </c>
      <c r="AU153" s="223" t="s">
        <v>86</v>
      </c>
      <c r="AV153" s="14" t="s">
        <v>86</v>
      </c>
      <c r="AW153" s="14" t="s">
        <v>32</v>
      </c>
      <c r="AX153" s="14" t="s">
        <v>84</v>
      </c>
      <c r="AY153" s="223" t="s">
        <v>134</v>
      </c>
    </row>
    <row r="154" spans="1:65" s="2" customFormat="1" ht="24.2" customHeight="1">
      <c r="A154" s="34"/>
      <c r="B154" s="35"/>
      <c r="C154" s="241" t="s">
        <v>182</v>
      </c>
      <c r="D154" s="241" t="s">
        <v>251</v>
      </c>
      <c r="E154" s="242" t="s">
        <v>300</v>
      </c>
      <c r="F154" s="243" t="s">
        <v>301</v>
      </c>
      <c r="G154" s="244" t="s">
        <v>231</v>
      </c>
      <c r="H154" s="245">
        <v>41.6</v>
      </c>
      <c r="I154" s="246"/>
      <c r="J154" s="247">
        <f>ROUND(I154*H154,2)</f>
        <v>0</v>
      </c>
      <c r="K154" s="248"/>
      <c r="L154" s="39"/>
      <c r="M154" s="249" t="s">
        <v>1</v>
      </c>
      <c r="N154" s="250" t="s">
        <v>41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140</v>
      </c>
      <c r="AT154" s="200" t="s">
        <v>251</v>
      </c>
      <c r="AU154" s="200" t="s">
        <v>86</v>
      </c>
      <c r="AY154" s="17" t="s">
        <v>134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84</v>
      </c>
      <c r="BK154" s="201">
        <f>ROUND(I154*H154,2)</f>
        <v>0</v>
      </c>
      <c r="BL154" s="17" t="s">
        <v>140</v>
      </c>
      <c r="BM154" s="200" t="s">
        <v>302</v>
      </c>
    </row>
    <row r="155" spans="1:65" s="13" customFormat="1" ht="11.25">
      <c r="B155" s="202"/>
      <c r="C155" s="203"/>
      <c r="D155" s="204" t="s">
        <v>169</v>
      </c>
      <c r="E155" s="205" t="s">
        <v>1</v>
      </c>
      <c r="F155" s="206" t="s">
        <v>303</v>
      </c>
      <c r="G155" s="203"/>
      <c r="H155" s="205" t="s">
        <v>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169</v>
      </c>
      <c r="AU155" s="212" t="s">
        <v>86</v>
      </c>
      <c r="AV155" s="13" t="s">
        <v>84</v>
      </c>
      <c r="AW155" s="13" t="s">
        <v>32</v>
      </c>
      <c r="AX155" s="13" t="s">
        <v>76</v>
      </c>
      <c r="AY155" s="212" t="s">
        <v>134</v>
      </c>
    </row>
    <row r="156" spans="1:65" s="14" customFormat="1" ht="11.25">
      <c r="B156" s="213"/>
      <c r="C156" s="214"/>
      <c r="D156" s="204" t="s">
        <v>169</v>
      </c>
      <c r="E156" s="215" t="s">
        <v>1</v>
      </c>
      <c r="F156" s="216" t="s">
        <v>304</v>
      </c>
      <c r="G156" s="214"/>
      <c r="H156" s="217">
        <v>41.6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169</v>
      </c>
      <c r="AU156" s="223" t="s">
        <v>86</v>
      </c>
      <c r="AV156" s="14" t="s">
        <v>86</v>
      </c>
      <c r="AW156" s="14" t="s">
        <v>32</v>
      </c>
      <c r="AX156" s="14" t="s">
        <v>84</v>
      </c>
      <c r="AY156" s="223" t="s">
        <v>134</v>
      </c>
    </row>
    <row r="157" spans="1:65" s="2" customFormat="1" ht="33" customHeight="1">
      <c r="A157" s="34"/>
      <c r="B157" s="35"/>
      <c r="C157" s="241" t="s">
        <v>186</v>
      </c>
      <c r="D157" s="241" t="s">
        <v>251</v>
      </c>
      <c r="E157" s="242" t="s">
        <v>305</v>
      </c>
      <c r="F157" s="243" t="s">
        <v>306</v>
      </c>
      <c r="G157" s="244" t="s">
        <v>231</v>
      </c>
      <c r="H157" s="245">
        <v>382</v>
      </c>
      <c r="I157" s="246"/>
      <c r="J157" s="247">
        <f>ROUND(I157*H157,2)</f>
        <v>0</v>
      </c>
      <c r="K157" s="248"/>
      <c r="L157" s="39"/>
      <c r="M157" s="249" t="s">
        <v>1</v>
      </c>
      <c r="N157" s="250" t="s">
        <v>41</v>
      </c>
      <c r="O157" s="71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140</v>
      </c>
      <c r="AT157" s="200" t="s">
        <v>251</v>
      </c>
      <c r="AU157" s="200" t="s">
        <v>86</v>
      </c>
      <c r="AY157" s="17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84</v>
      </c>
      <c r="BK157" s="201">
        <f>ROUND(I157*H157,2)</f>
        <v>0</v>
      </c>
      <c r="BL157" s="17" t="s">
        <v>140</v>
      </c>
      <c r="BM157" s="200" t="s">
        <v>307</v>
      </c>
    </row>
    <row r="158" spans="1:65" s="13" customFormat="1" ht="11.25">
      <c r="B158" s="202"/>
      <c r="C158" s="203"/>
      <c r="D158" s="204" t="s">
        <v>169</v>
      </c>
      <c r="E158" s="205" t="s">
        <v>1</v>
      </c>
      <c r="F158" s="206" t="s">
        <v>308</v>
      </c>
      <c r="G158" s="203"/>
      <c r="H158" s="205" t="s">
        <v>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169</v>
      </c>
      <c r="AU158" s="212" t="s">
        <v>86</v>
      </c>
      <c r="AV158" s="13" t="s">
        <v>84</v>
      </c>
      <c r="AW158" s="13" t="s">
        <v>32</v>
      </c>
      <c r="AX158" s="13" t="s">
        <v>76</v>
      </c>
      <c r="AY158" s="212" t="s">
        <v>134</v>
      </c>
    </row>
    <row r="159" spans="1:65" s="14" customFormat="1" ht="11.25">
      <c r="B159" s="213"/>
      <c r="C159" s="214"/>
      <c r="D159" s="204" t="s">
        <v>169</v>
      </c>
      <c r="E159" s="215" t="s">
        <v>233</v>
      </c>
      <c r="F159" s="216" t="s">
        <v>309</v>
      </c>
      <c r="G159" s="214"/>
      <c r="H159" s="217">
        <v>382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169</v>
      </c>
      <c r="AU159" s="223" t="s">
        <v>86</v>
      </c>
      <c r="AV159" s="14" t="s">
        <v>86</v>
      </c>
      <c r="AW159" s="14" t="s">
        <v>32</v>
      </c>
      <c r="AX159" s="14" t="s">
        <v>84</v>
      </c>
      <c r="AY159" s="223" t="s">
        <v>134</v>
      </c>
    </row>
    <row r="160" spans="1:65" s="2" customFormat="1" ht="24.2" customHeight="1">
      <c r="A160" s="34"/>
      <c r="B160" s="35"/>
      <c r="C160" s="241" t="s">
        <v>8</v>
      </c>
      <c r="D160" s="241" t="s">
        <v>251</v>
      </c>
      <c r="E160" s="242" t="s">
        <v>310</v>
      </c>
      <c r="F160" s="243" t="s">
        <v>311</v>
      </c>
      <c r="G160" s="244" t="s">
        <v>167</v>
      </c>
      <c r="H160" s="245">
        <v>5</v>
      </c>
      <c r="I160" s="246"/>
      <c r="J160" s="247">
        <f>ROUND(I160*H160,2)</f>
        <v>0</v>
      </c>
      <c r="K160" s="248"/>
      <c r="L160" s="39"/>
      <c r="M160" s="249" t="s">
        <v>1</v>
      </c>
      <c r="N160" s="250" t="s">
        <v>41</v>
      </c>
      <c r="O160" s="71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140</v>
      </c>
      <c r="AT160" s="200" t="s">
        <v>251</v>
      </c>
      <c r="AU160" s="200" t="s">
        <v>86</v>
      </c>
      <c r="AY160" s="17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84</v>
      </c>
      <c r="BK160" s="201">
        <f>ROUND(I160*H160,2)</f>
        <v>0</v>
      </c>
      <c r="BL160" s="17" t="s">
        <v>140</v>
      </c>
      <c r="BM160" s="200" t="s">
        <v>312</v>
      </c>
    </row>
    <row r="161" spans="1:65" s="2" customFormat="1" ht="24.2" customHeight="1">
      <c r="A161" s="34"/>
      <c r="B161" s="35"/>
      <c r="C161" s="241" t="s">
        <v>193</v>
      </c>
      <c r="D161" s="241" t="s">
        <v>251</v>
      </c>
      <c r="E161" s="242" t="s">
        <v>313</v>
      </c>
      <c r="F161" s="243" t="s">
        <v>314</v>
      </c>
      <c r="G161" s="244" t="s">
        <v>167</v>
      </c>
      <c r="H161" s="245">
        <v>5</v>
      </c>
      <c r="I161" s="246"/>
      <c r="J161" s="247">
        <f>ROUND(I161*H161,2)</f>
        <v>0</v>
      </c>
      <c r="K161" s="248"/>
      <c r="L161" s="39"/>
      <c r="M161" s="249" t="s">
        <v>1</v>
      </c>
      <c r="N161" s="250" t="s">
        <v>41</v>
      </c>
      <c r="O161" s="71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0" t="s">
        <v>140</v>
      </c>
      <c r="AT161" s="200" t="s">
        <v>251</v>
      </c>
      <c r="AU161" s="200" t="s">
        <v>86</v>
      </c>
      <c r="AY161" s="17" t="s">
        <v>134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84</v>
      </c>
      <c r="BK161" s="201">
        <f>ROUND(I161*H161,2)</f>
        <v>0</v>
      </c>
      <c r="BL161" s="17" t="s">
        <v>140</v>
      </c>
      <c r="BM161" s="200" t="s">
        <v>315</v>
      </c>
    </row>
    <row r="162" spans="1:65" s="2" customFormat="1" ht="21.75" customHeight="1">
      <c r="A162" s="34"/>
      <c r="B162" s="35"/>
      <c r="C162" s="241" t="s">
        <v>197</v>
      </c>
      <c r="D162" s="241" t="s">
        <v>251</v>
      </c>
      <c r="E162" s="242" t="s">
        <v>316</v>
      </c>
      <c r="F162" s="243" t="s">
        <v>317</v>
      </c>
      <c r="G162" s="244" t="s">
        <v>167</v>
      </c>
      <c r="H162" s="245">
        <v>5</v>
      </c>
      <c r="I162" s="246"/>
      <c r="J162" s="247">
        <f>ROUND(I162*H162,2)</f>
        <v>0</v>
      </c>
      <c r="K162" s="248"/>
      <c r="L162" s="39"/>
      <c r="M162" s="249" t="s">
        <v>1</v>
      </c>
      <c r="N162" s="250" t="s">
        <v>41</v>
      </c>
      <c r="O162" s="71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140</v>
      </c>
      <c r="AT162" s="200" t="s">
        <v>251</v>
      </c>
      <c r="AU162" s="200" t="s">
        <v>86</v>
      </c>
      <c r="AY162" s="17" t="s">
        <v>134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84</v>
      </c>
      <c r="BK162" s="201">
        <f>ROUND(I162*H162,2)</f>
        <v>0</v>
      </c>
      <c r="BL162" s="17" t="s">
        <v>140</v>
      </c>
      <c r="BM162" s="200" t="s">
        <v>318</v>
      </c>
    </row>
    <row r="163" spans="1:65" s="2" customFormat="1" ht="37.9" customHeight="1">
      <c r="A163" s="34"/>
      <c r="B163" s="35"/>
      <c r="C163" s="241" t="s">
        <v>201</v>
      </c>
      <c r="D163" s="241" t="s">
        <v>251</v>
      </c>
      <c r="E163" s="242" t="s">
        <v>319</v>
      </c>
      <c r="F163" s="243" t="s">
        <v>320</v>
      </c>
      <c r="G163" s="244" t="s">
        <v>217</v>
      </c>
      <c r="H163" s="245">
        <v>574.67999999999995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41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140</v>
      </c>
      <c r="AT163" s="200" t="s">
        <v>251</v>
      </c>
      <c r="AU163" s="200" t="s">
        <v>86</v>
      </c>
      <c r="AY163" s="17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84</v>
      </c>
      <c r="BK163" s="201">
        <f>ROUND(I163*H163,2)</f>
        <v>0</v>
      </c>
      <c r="BL163" s="17" t="s">
        <v>140</v>
      </c>
      <c r="BM163" s="200" t="s">
        <v>321</v>
      </c>
    </row>
    <row r="164" spans="1:65" s="14" customFormat="1" ht="11.25">
      <c r="B164" s="213"/>
      <c r="C164" s="214"/>
      <c r="D164" s="204" t="s">
        <v>169</v>
      </c>
      <c r="E164" s="215" t="s">
        <v>1</v>
      </c>
      <c r="F164" s="216" t="s">
        <v>322</v>
      </c>
      <c r="G164" s="214"/>
      <c r="H164" s="217">
        <v>574.67999999999995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169</v>
      </c>
      <c r="AU164" s="223" t="s">
        <v>86</v>
      </c>
      <c r="AV164" s="14" t="s">
        <v>86</v>
      </c>
      <c r="AW164" s="14" t="s">
        <v>32</v>
      </c>
      <c r="AX164" s="14" t="s">
        <v>84</v>
      </c>
      <c r="AY164" s="223" t="s">
        <v>134</v>
      </c>
    </row>
    <row r="165" spans="1:65" s="2" customFormat="1" ht="37.9" customHeight="1">
      <c r="A165" s="34"/>
      <c r="B165" s="35"/>
      <c r="C165" s="241" t="s">
        <v>205</v>
      </c>
      <c r="D165" s="241" t="s">
        <v>251</v>
      </c>
      <c r="E165" s="242" t="s">
        <v>323</v>
      </c>
      <c r="F165" s="243" t="s">
        <v>324</v>
      </c>
      <c r="G165" s="244" t="s">
        <v>217</v>
      </c>
      <c r="H165" s="245">
        <v>904.11400000000003</v>
      </c>
      <c r="I165" s="246"/>
      <c r="J165" s="247">
        <f>ROUND(I165*H165,2)</f>
        <v>0</v>
      </c>
      <c r="K165" s="248"/>
      <c r="L165" s="39"/>
      <c r="M165" s="249" t="s">
        <v>1</v>
      </c>
      <c r="N165" s="250" t="s">
        <v>41</v>
      </c>
      <c r="O165" s="71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140</v>
      </c>
      <c r="AT165" s="200" t="s">
        <v>251</v>
      </c>
      <c r="AU165" s="200" t="s">
        <v>86</v>
      </c>
      <c r="AY165" s="17" t="s">
        <v>134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84</v>
      </c>
      <c r="BK165" s="201">
        <f>ROUND(I165*H165,2)</f>
        <v>0</v>
      </c>
      <c r="BL165" s="17" t="s">
        <v>140</v>
      </c>
      <c r="BM165" s="200" t="s">
        <v>325</v>
      </c>
    </row>
    <row r="166" spans="1:65" s="14" customFormat="1" ht="11.25">
      <c r="B166" s="213"/>
      <c r="C166" s="214"/>
      <c r="D166" s="204" t="s">
        <v>169</v>
      </c>
      <c r="E166" s="215" t="s">
        <v>216</v>
      </c>
      <c r="F166" s="216" t="s">
        <v>326</v>
      </c>
      <c r="G166" s="214"/>
      <c r="H166" s="217">
        <v>904.11400000000003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169</v>
      </c>
      <c r="AU166" s="223" t="s">
        <v>86</v>
      </c>
      <c r="AV166" s="14" t="s">
        <v>86</v>
      </c>
      <c r="AW166" s="14" t="s">
        <v>32</v>
      </c>
      <c r="AX166" s="14" t="s">
        <v>84</v>
      </c>
      <c r="AY166" s="223" t="s">
        <v>134</v>
      </c>
    </row>
    <row r="167" spans="1:65" s="2" customFormat="1" ht="24.2" customHeight="1">
      <c r="A167" s="34"/>
      <c r="B167" s="35"/>
      <c r="C167" s="241" t="s">
        <v>327</v>
      </c>
      <c r="D167" s="241" t="s">
        <v>251</v>
      </c>
      <c r="E167" s="242" t="s">
        <v>328</v>
      </c>
      <c r="F167" s="243" t="s">
        <v>329</v>
      </c>
      <c r="G167" s="244" t="s">
        <v>217</v>
      </c>
      <c r="H167" s="245">
        <v>904.11400000000003</v>
      </c>
      <c r="I167" s="246"/>
      <c r="J167" s="247">
        <f>ROUND(I167*H167,2)</f>
        <v>0</v>
      </c>
      <c r="K167" s="248"/>
      <c r="L167" s="39"/>
      <c r="M167" s="249" t="s">
        <v>1</v>
      </c>
      <c r="N167" s="250" t="s">
        <v>41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140</v>
      </c>
      <c r="AT167" s="200" t="s">
        <v>251</v>
      </c>
      <c r="AU167" s="200" t="s">
        <v>86</v>
      </c>
      <c r="AY167" s="17" t="s">
        <v>134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84</v>
      </c>
      <c r="BK167" s="201">
        <f>ROUND(I167*H167,2)</f>
        <v>0</v>
      </c>
      <c r="BL167" s="17" t="s">
        <v>140</v>
      </c>
      <c r="BM167" s="200" t="s">
        <v>330</v>
      </c>
    </row>
    <row r="168" spans="1:65" s="14" customFormat="1" ht="11.25">
      <c r="B168" s="213"/>
      <c r="C168" s="214"/>
      <c r="D168" s="204" t="s">
        <v>169</v>
      </c>
      <c r="E168" s="215" t="s">
        <v>1</v>
      </c>
      <c r="F168" s="216" t="s">
        <v>216</v>
      </c>
      <c r="G168" s="214"/>
      <c r="H168" s="217">
        <v>904.11400000000003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169</v>
      </c>
      <c r="AU168" s="223" t="s">
        <v>86</v>
      </c>
      <c r="AV168" s="14" t="s">
        <v>86</v>
      </c>
      <c r="AW168" s="14" t="s">
        <v>32</v>
      </c>
      <c r="AX168" s="14" t="s">
        <v>84</v>
      </c>
      <c r="AY168" s="223" t="s">
        <v>134</v>
      </c>
    </row>
    <row r="169" spans="1:65" s="2" customFormat="1" ht="16.5" customHeight="1">
      <c r="A169" s="34"/>
      <c r="B169" s="35"/>
      <c r="C169" s="241" t="s">
        <v>7</v>
      </c>
      <c r="D169" s="241" t="s">
        <v>251</v>
      </c>
      <c r="E169" s="242" t="s">
        <v>331</v>
      </c>
      <c r="F169" s="243" t="s">
        <v>332</v>
      </c>
      <c r="G169" s="244" t="s">
        <v>217</v>
      </c>
      <c r="H169" s="245">
        <v>904.11400000000003</v>
      </c>
      <c r="I169" s="246"/>
      <c r="J169" s="247">
        <f>ROUND(I169*H169,2)</f>
        <v>0</v>
      </c>
      <c r="K169" s="248"/>
      <c r="L169" s="39"/>
      <c r="M169" s="249" t="s">
        <v>1</v>
      </c>
      <c r="N169" s="250" t="s">
        <v>41</v>
      </c>
      <c r="O169" s="71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0" t="s">
        <v>140</v>
      </c>
      <c r="AT169" s="200" t="s">
        <v>251</v>
      </c>
      <c r="AU169" s="200" t="s">
        <v>86</v>
      </c>
      <c r="AY169" s="17" t="s">
        <v>134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84</v>
      </c>
      <c r="BK169" s="201">
        <f>ROUND(I169*H169,2)</f>
        <v>0</v>
      </c>
      <c r="BL169" s="17" t="s">
        <v>140</v>
      </c>
      <c r="BM169" s="200" t="s">
        <v>333</v>
      </c>
    </row>
    <row r="170" spans="1:65" s="14" customFormat="1" ht="11.25">
      <c r="B170" s="213"/>
      <c r="C170" s="214"/>
      <c r="D170" s="204" t="s">
        <v>169</v>
      </c>
      <c r="E170" s="215" t="s">
        <v>1</v>
      </c>
      <c r="F170" s="216" t="s">
        <v>216</v>
      </c>
      <c r="G170" s="214"/>
      <c r="H170" s="217">
        <v>904.11400000000003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169</v>
      </c>
      <c r="AU170" s="223" t="s">
        <v>86</v>
      </c>
      <c r="AV170" s="14" t="s">
        <v>86</v>
      </c>
      <c r="AW170" s="14" t="s">
        <v>32</v>
      </c>
      <c r="AX170" s="14" t="s">
        <v>84</v>
      </c>
      <c r="AY170" s="223" t="s">
        <v>134</v>
      </c>
    </row>
    <row r="171" spans="1:65" s="2" customFormat="1" ht="33" customHeight="1">
      <c r="A171" s="34"/>
      <c r="B171" s="35"/>
      <c r="C171" s="241" t="s">
        <v>334</v>
      </c>
      <c r="D171" s="241" t="s">
        <v>251</v>
      </c>
      <c r="E171" s="242" t="s">
        <v>335</v>
      </c>
      <c r="F171" s="243" t="s">
        <v>336</v>
      </c>
      <c r="G171" s="244" t="s">
        <v>337</v>
      </c>
      <c r="H171" s="245">
        <v>1536.9939999999999</v>
      </c>
      <c r="I171" s="246"/>
      <c r="J171" s="247">
        <f>ROUND(I171*H171,2)</f>
        <v>0</v>
      </c>
      <c r="K171" s="248"/>
      <c r="L171" s="39"/>
      <c r="M171" s="249" t="s">
        <v>1</v>
      </c>
      <c r="N171" s="250" t="s">
        <v>41</v>
      </c>
      <c r="O171" s="71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140</v>
      </c>
      <c r="AT171" s="200" t="s">
        <v>251</v>
      </c>
      <c r="AU171" s="200" t="s">
        <v>86</v>
      </c>
      <c r="AY171" s="17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84</v>
      </c>
      <c r="BK171" s="201">
        <f>ROUND(I171*H171,2)</f>
        <v>0</v>
      </c>
      <c r="BL171" s="17" t="s">
        <v>140</v>
      </c>
      <c r="BM171" s="200" t="s">
        <v>338</v>
      </c>
    </row>
    <row r="172" spans="1:65" s="14" customFormat="1" ht="11.25">
      <c r="B172" s="213"/>
      <c r="C172" s="214"/>
      <c r="D172" s="204" t="s">
        <v>169</v>
      </c>
      <c r="E172" s="215" t="s">
        <v>1</v>
      </c>
      <c r="F172" s="216" t="s">
        <v>339</v>
      </c>
      <c r="G172" s="214"/>
      <c r="H172" s="217">
        <v>1536.9939999999999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169</v>
      </c>
      <c r="AU172" s="223" t="s">
        <v>86</v>
      </c>
      <c r="AV172" s="14" t="s">
        <v>86</v>
      </c>
      <c r="AW172" s="14" t="s">
        <v>32</v>
      </c>
      <c r="AX172" s="14" t="s">
        <v>84</v>
      </c>
      <c r="AY172" s="223" t="s">
        <v>134</v>
      </c>
    </row>
    <row r="173" spans="1:65" s="2" customFormat="1" ht="24.2" customHeight="1">
      <c r="A173" s="34"/>
      <c r="B173" s="35"/>
      <c r="C173" s="241" t="s">
        <v>340</v>
      </c>
      <c r="D173" s="241" t="s">
        <v>251</v>
      </c>
      <c r="E173" s="242" t="s">
        <v>341</v>
      </c>
      <c r="F173" s="243" t="s">
        <v>342</v>
      </c>
      <c r="G173" s="244" t="s">
        <v>217</v>
      </c>
      <c r="H173" s="245">
        <v>103.14</v>
      </c>
      <c r="I173" s="246"/>
      <c r="J173" s="247">
        <f>ROUND(I173*H173,2)</f>
        <v>0</v>
      </c>
      <c r="K173" s="248"/>
      <c r="L173" s="39"/>
      <c r="M173" s="249" t="s">
        <v>1</v>
      </c>
      <c r="N173" s="250" t="s">
        <v>41</v>
      </c>
      <c r="O173" s="71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140</v>
      </c>
      <c r="AT173" s="200" t="s">
        <v>251</v>
      </c>
      <c r="AU173" s="200" t="s">
        <v>86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84</v>
      </c>
      <c r="BK173" s="201">
        <f>ROUND(I173*H173,2)</f>
        <v>0</v>
      </c>
      <c r="BL173" s="17" t="s">
        <v>140</v>
      </c>
      <c r="BM173" s="200" t="s">
        <v>343</v>
      </c>
    </row>
    <row r="174" spans="1:65" s="14" customFormat="1" ht="11.25">
      <c r="B174" s="213"/>
      <c r="C174" s="214"/>
      <c r="D174" s="204" t="s">
        <v>169</v>
      </c>
      <c r="E174" s="215" t="s">
        <v>1</v>
      </c>
      <c r="F174" s="216" t="s">
        <v>344</v>
      </c>
      <c r="G174" s="214"/>
      <c r="H174" s="217">
        <v>103.14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169</v>
      </c>
      <c r="AU174" s="223" t="s">
        <v>86</v>
      </c>
      <c r="AV174" s="14" t="s">
        <v>86</v>
      </c>
      <c r="AW174" s="14" t="s">
        <v>32</v>
      </c>
      <c r="AX174" s="14" t="s">
        <v>84</v>
      </c>
      <c r="AY174" s="223" t="s">
        <v>134</v>
      </c>
    </row>
    <row r="175" spans="1:65" s="2" customFormat="1" ht="24.2" customHeight="1">
      <c r="A175" s="34"/>
      <c r="B175" s="35"/>
      <c r="C175" s="241" t="s">
        <v>345</v>
      </c>
      <c r="D175" s="241" t="s">
        <v>251</v>
      </c>
      <c r="E175" s="242" t="s">
        <v>346</v>
      </c>
      <c r="F175" s="243" t="s">
        <v>347</v>
      </c>
      <c r="G175" s="244" t="s">
        <v>210</v>
      </c>
      <c r="H175" s="245">
        <v>700</v>
      </c>
      <c r="I175" s="246"/>
      <c r="J175" s="247">
        <f>ROUND(I175*H175,2)</f>
        <v>0</v>
      </c>
      <c r="K175" s="248"/>
      <c r="L175" s="39"/>
      <c r="M175" s="249" t="s">
        <v>1</v>
      </c>
      <c r="N175" s="250" t="s">
        <v>41</v>
      </c>
      <c r="O175" s="71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140</v>
      </c>
      <c r="AT175" s="200" t="s">
        <v>251</v>
      </c>
      <c r="AU175" s="200" t="s">
        <v>86</v>
      </c>
      <c r="AY175" s="17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84</v>
      </c>
      <c r="BK175" s="201">
        <f>ROUND(I175*H175,2)</f>
        <v>0</v>
      </c>
      <c r="BL175" s="17" t="s">
        <v>140</v>
      </c>
      <c r="BM175" s="200" t="s">
        <v>348</v>
      </c>
    </row>
    <row r="176" spans="1:65" s="14" customFormat="1" ht="11.25">
      <c r="B176" s="213"/>
      <c r="C176" s="214"/>
      <c r="D176" s="204" t="s">
        <v>169</v>
      </c>
      <c r="E176" s="215" t="s">
        <v>1</v>
      </c>
      <c r="F176" s="216" t="s">
        <v>239</v>
      </c>
      <c r="G176" s="214"/>
      <c r="H176" s="217">
        <v>700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169</v>
      </c>
      <c r="AU176" s="223" t="s">
        <v>86</v>
      </c>
      <c r="AV176" s="14" t="s">
        <v>86</v>
      </c>
      <c r="AW176" s="14" t="s">
        <v>32</v>
      </c>
      <c r="AX176" s="14" t="s">
        <v>84</v>
      </c>
      <c r="AY176" s="223" t="s">
        <v>134</v>
      </c>
    </row>
    <row r="177" spans="1:65" s="2" customFormat="1" ht="24.2" customHeight="1">
      <c r="A177" s="34"/>
      <c r="B177" s="35"/>
      <c r="C177" s="241" t="s">
        <v>349</v>
      </c>
      <c r="D177" s="241" t="s">
        <v>251</v>
      </c>
      <c r="E177" s="242" t="s">
        <v>350</v>
      </c>
      <c r="F177" s="243" t="s">
        <v>351</v>
      </c>
      <c r="G177" s="244" t="s">
        <v>210</v>
      </c>
      <c r="H177" s="245">
        <v>700</v>
      </c>
      <c r="I177" s="246"/>
      <c r="J177" s="247">
        <f>ROUND(I177*H177,2)</f>
        <v>0</v>
      </c>
      <c r="K177" s="248"/>
      <c r="L177" s="39"/>
      <c r="M177" s="249" t="s">
        <v>1</v>
      </c>
      <c r="N177" s="250" t="s">
        <v>41</v>
      </c>
      <c r="O177" s="71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140</v>
      </c>
      <c r="AT177" s="200" t="s">
        <v>251</v>
      </c>
      <c r="AU177" s="200" t="s">
        <v>86</v>
      </c>
      <c r="AY177" s="17" t="s">
        <v>134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84</v>
      </c>
      <c r="BK177" s="201">
        <f>ROUND(I177*H177,2)</f>
        <v>0</v>
      </c>
      <c r="BL177" s="17" t="s">
        <v>140</v>
      </c>
      <c r="BM177" s="200" t="s">
        <v>352</v>
      </c>
    </row>
    <row r="178" spans="1:65" s="14" customFormat="1" ht="11.25">
      <c r="B178" s="213"/>
      <c r="C178" s="214"/>
      <c r="D178" s="204" t="s">
        <v>169</v>
      </c>
      <c r="E178" s="215" t="s">
        <v>239</v>
      </c>
      <c r="F178" s="216" t="s">
        <v>240</v>
      </c>
      <c r="G178" s="214"/>
      <c r="H178" s="217">
        <v>700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169</v>
      </c>
      <c r="AU178" s="223" t="s">
        <v>86</v>
      </c>
      <c r="AV178" s="14" t="s">
        <v>86</v>
      </c>
      <c r="AW178" s="14" t="s">
        <v>32</v>
      </c>
      <c r="AX178" s="14" t="s">
        <v>84</v>
      </c>
      <c r="AY178" s="223" t="s">
        <v>134</v>
      </c>
    </row>
    <row r="179" spans="1:65" s="2" customFormat="1" ht="16.5" customHeight="1">
      <c r="A179" s="34"/>
      <c r="B179" s="35"/>
      <c r="C179" s="187" t="s">
        <v>353</v>
      </c>
      <c r="D179" s="187" t="s">
        <v>136</v>
      </c>
      <c r="E179" s="188" t="s">
        <v>354</v>
      </c>
      <c r="F179" s="189" t="s">
        <v>355</v>
      </c>
      <c r="G179" s="190" t="s">
        <v>356</v>
      </c>
      <c r="H179" s="191">
        <v>21</v>
      </c>
      <c r="I179" s="192"/>
      <c r="J179" s="193">
        <f>ROUND(I179*H179,2)</f>
        <v>0</v>
      </c>
      <c r="K179" s="194"/>
      <c r="L179" s="195"/>
      <c r="M179" s="196" t="s">
        <v>1</v>
      </c>
      <c r="N179" s="197" t="s">
        <v>41</v>
      </c>
      <c r="O179" s="71"/>
      <c r="P179" s="198">
        <f>O179*H179</f>
        <v>0</v>
      </c>
      <c r="Q179" s="198">
        <v>1E-3</v>
      </c>
      <c r="R179" s="198">
        <f>Q179*H179</f>
        <v>2.1000000000000001E-2</v>
      </c>
      <c r="S179" s="198">
        <v>0</v>
      </c>
      <c r="T179" s="199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0" t="s">
        <v>139</v>
      </c>
      <c r="AT179" s="200" t="s">
        <v>136</v>
      </c>
      <c r="AU179" s="200" t="s">
        <v>86</v>
      </c>
      <c r="AY179" s="17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84</v>
      </c>
      <c r="BK179" s="201">
        <f>ROUND(I179*H179,2)</f>
        <v>0</v>
      </c>
      <c r="BL179" s="17" t="s">
        <v>140</v>
      </c>
      <c r="BM179" s="200" t="s">
        <v>357</v>
      </c>
    </row>
    <row r="180" spans="1:65" s="14" customFormat="1" ht="11.25">
      <c r="B180" s="213"/>
      <c r="C180" s="214"/>
      <c r="D180" s="204" t="s">
        <v>169</v>
      </c>
      <c r="E180" s="215" t="s">
        <v>1</v>
      </c>
      <c r="F180" s="216" t="s">
        <v>358</v>
      </c>
      <c r="G180" s="214"/>
      <c r="H180" s="217">
        <v>21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169</v>
      </c>
      <c r="AU180" s="223" t="s">
        <v>86</v>
      </c>
      <c r="AV180" s="14" t="s">
        <v>86</v>
      </c>
      <c r="AW180" s="14" t="s">
        <v>32</v>
      </c>
      <c r="AX180" s="14" t="s">
        <v>84</v>
      </c>
      <c r="AY180" s="223" t="s">
        <v>134</v>
      </c>
    </row>
    <row r="181" spans="1:65" s="2" customFormat="1" ht="16.5" customHeight="1">
      <c r="A181" s="34"/>
      <c r="B181" s="35"/>
      <c r="C181" s="187" t="s">
        <v>359</v>
      </c>
      <c r="D181" s="187" t="s">
        <v>136</v>
      </c>
      <c r="E181" s="188" t="s">
        <v>360</v>
      </c>
      <c r="F181" s="189" t="s">
        <v>361</v>
      </c>
      <c r="G181" s="190" t="s">
        <v>356</v>
      </c>
      <c r="H181" s="191">
        <v>5.6</v>
      </c>
      <c r="I181" s="192"/>
      <c r="J181" s="193">
        <f>ROUND(I181*H181,2)</f>
        <v>0</v>
      </c>
      <c r="K181" s="194"/>
      <c r="L181" s="195"/>
      <c r="M181" s="196" t="s">
        <v>1</v>
      </c>
      <c r="N181" s="197" t="s">
        <v>41</v>
      </c>
      <c r="O181" s="71"/>
      <c r="P181" s="198">
        <f>O181*H181</f>
        <v>0</v>
      </c>
      <c r="Q181" s="198">
        <v>1E-3</v>
      </c>
      <c r="R181" s="198">
        <f>Q181*H181</f>
        <v>5.5999999999999999E-3</v>
      </c>
      <c r="S181" s="198">
        <v>0</v>
      </c>
      <c r="T181" s="19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139</v>
      </c>
      <c r="AT181" s="200" t="s">
        <v>136</v>
      </c>
      <c r="AU181" s="200" t="s">
        <v>86</v>
      </c>
      <c r="AY181" s="17" t="s">
        <v>134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84</v>
      </c>
      <c r="BK181" s="201">
        <f>ROUND(I181*H181,2)</f>
        <v>0</v>
      </c>
      <c r="BL181" s="17" t="s">
        <v>140</v>
      </c>
      <c r="BM181" s="200" t="s">
        <v>362</v>
      </c>
    </row>
    <row r="182" spans="1:65" s="14" customFormat="1" ht="11.25">
      <c r="B182" s="213"/>
      <c r="C182" s="214"/>
      <c r="D182" s="204" t="s">
        <v>169</v>
      </c>
      <c r="E182" s="215" t="s">
        <v>1</v>
      </c>
      <c r="F182" s="216" t="s">
        <v>363</v>
      </c>
      <c r="G182" s="214"/>
      <c r="H182" s="217">
        <v>5.6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169</v>
      </c>
      <c r="AU182" s="223" t="s">
        <v>86</v>
      </c>
      <c r="AV182" s="14" t="s">
        <v>86</v>
      </c>
      <c r="AW182" s="14" t="s">
        <v>32</v>
      </c>
      <c r="AX182" s="14" t="s">
        <v>84</v>
      </c>
      <c r="AY182" s="223" t="s">
        <v>134</v>
      </c>
    </row>
    <row r="183" spans="1:65" s="2" customFormat="1" ht="24.2" customHeight="1">
      <c r="A183" s="34"/>
      <c r="B183" s="35"/>
      <c r="C183" s="241" t="s">
        <v>364</v>
      </c>
      <c r="D183" s="241" t="s">
        <v>251</v>
      </c>
      <c r="E183" s="242" t="s">
        <v>365</v>
      </c>
      <c r="F183" s="243" t="s">
        <v>366</v>
      </c>
      <c r="G183" s="244" t="s">
        <v>210</v>
      </c>
      <c r="H183" s="245">
        <v>1436.7</v>
      </c>
      <c r="I183" s="246"/>
      <c r="J183" s="247">
        <f>ROUND(I183*H183,2)</f>
        <v>0</v>
      </c>
      <c r="K183" s="248"/>
      <c r="L183" s="39"/>
      <c r="M183" s="249" t="s">
        <v>1</v>
      </c>
      <c r="N183" s="250" t="s">
        <v>41</v>
      </c>
      <c r="O183" s="71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140</v>
      </c>
      <c r="AT183" s="200" t="s">
        <v>251</v>
      </c>
      <c r="AU183" s="200" t="s">
        <v>86</v>
      </c>
      <c r="AY183" s="17" t="s">
        <v>134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84</v>
      </c>
      <c r="BK183" s="201">
        <f>ROUND(I183*H183,2)</f>
        <v>0</v>
      </c>
      <c r="BL183" s="17" t="s">
        <v>140</v>
      </c>
      <c r="BM183" s="200" t="s">
        <v>367</v>
      </c>
    </row>
    <row r="184" spans="1:65" s="14" customFormat="1" ht="11.25">
      <c r="B184" s="213"/>
      <c r="C184" s="214"/>
      <c r="D184" s="204" t="s">
        <v>169</v>
      </c>
      <c r="E184" s="215" t="s">
        <v>235</v>
      </c>
      <c r="F184" s="216" t="s">
        <v>368</v>
      </c>
      <c r="G184" s="214"/>
      <c r="H184" s="217">
        <v>1436.7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169</v>
      </c>
      <c r="AU184" s="223" t="s">
        <v>86</v>
      </c>
      <c r="AV184" s="14" t="s">
        <v>86</v>
      </c>
      <c r="AW184" s="14" t="s">
        <v>32</v>
      </c>
      <c r="AX184" s="14" t="s">
        <v>84</v>
      </c>
      <c r="AY184" s="223" t="s">
        <v>134</v>
      </c>
    </row>
    <row r="185" spans="1:65" s="2" customFormat="1" ht="21.75" customHeight="1">
      <c r="A185" s="34"/>
      <c r="B185" s="35"/>
      <c r="C185" s="241" t="s">
        <v>369</v>
      </c>
      <c r="D185" s="241" t="s">
        <v>251</v>
      </c>
      <c r="E185" s="242" t="s">
        <v>370</v>
      </c>
      <c r="F185" s="243" t="s">
        <v>371</v>
      </c>
      <c r="G185" s="244" t="s">
        <v>210</v>
      </c>
      <c r="H185" s="245">
        <v>700</v>
      </c>
      <c r="I185" s="246"/>
      <c r="J185" s="247">
        <f>ROUND(I185*H185,2)</f>
        <v>0</v>
      </c>
      <c r="K185" s="248"/>
      <c r="L185" s="39"/>
      <c r="M185" s="249" t="s">
        <v>1</v>
      </c>
      <c r="N185" s="250" t="s">
        <v>41</v>
      </c>
      <c r="O185" s="71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140</v>
      </c>
      <c r="AT185" s="200" t="s">
        <v>251</v>
      </c>
      <c r="AU185" s="200" t="s">
        <v>86</v>
      </c>
      <c r="AY185" s="17" t="s">
        <v>134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84</v>
      </c>
      <c r="BK185" s="201">
        <f>ROUND(I185*H185,2)</f>
        <v>0</v>
      </c>
      <c r="BL185" s="17" t="s">
        <v>140</v>
      </c>
      <c r="BM185" s="200" t="s">
        <v>372</v>
      </c>
    </row>
    <row r="186" spans="1:65" s="14" customFormat="1" ht="11.25">
      <c r="B186" s="213"/>
      <c r="C186" s="214"/>
      <c r="D186" s="204" t="s">
        <v>169</v>
      </c>
      <c r="E186" s="215" t="s">
        <v>1</v>
      </c>
      <c r="F186" s="216" t="s">
        <v>239</v>
      </c>
      <c r="G186" s="214"/>
      <c r="H186" s="217">
        <v>700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169</v>
      </c>
      <c r="AU186" s="223" t="s">
        <v>86</v>
      </c>
      <c r="AV186" s="14" t="s">
        <v>86</v>
      </c>
      <c r="AW186" s="14" t="s">
        <v>32</v>
      </c>
      <c r="AX186" s="14" t="s">
        <v>84</v>
      </c>
      <c r="AY186" s="223" t="s">
        <v>134</v>
      </c>
    </row>
    <row r="187" spans="1:65" s="2" customFormat="1" ht="21.75" customHeight="1">
      <c r="A187" s="34"/>
      <c r="B187" s="35"/>
      <c r="C187" s="241" t="s">
        <v>373</v>
      </c>
      <c r="D187" s="241" t="s">
        <v>251</v>
      </c>
      <c r="E187" s="242" t="s">
        <v>374</v>
      </c>
      <c r="F187" s="243" t="s">
        <v>375</v>
      </c>
      <c r="G187" s="244" t="s">
        <v>210</v>
      </c>
      <c r="H187" s="245">
        <v>700</v>
      </c>
      <c r="I187" s="246"/>
      <c r="J187" s="247">
        <f>ROUND(I187*H187,2)</f>
        <v>0</v>
      </c>
      <c r="K187" s="248"/>
      <c r="L187" s="39"/>
      <c r="M187" s="249" t="s">
        <v>1</v>
      </c>
      <c r="N187" s="250" t="s">
        <v>41</v>
      </c>
      <c r="O187" s="71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140</v>
      </c>
      <c r="AT187" s="200" t="s">
        <v>251</v>
      </c>
      <c r="AU187" s="200" t="s">
        <v>86</v>
      </c>
      <c r="AY187" s="17" t="s">
        <v>134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84</v>
      </c>
      <c r="BK187" s="201">
        <f>ROUND(I187*H187,2)</f>
        <v>0</v>
      </c>
      <c r="BL187" s="17" t="s">
        <v>140</v>
      </c>
      <c r="BM187" s="200" t="s">
        <v>376</v>
      </c>
    </row>
    <row r="188" spans="1:65" s="14" customFormat="1" ht="11.25">
      <c r="B188" s="213"/>
      <c r="C188" s="214"/>
      <c r="D188" s="204" t="s">
        <v>169</v>
      </c>
      <c r="E188" s="215" t="s">
        <v>1</v>
      </c>
      <c r="F188" s="216" t="s">
        <v>239</v>
      </c>
      <c r="G188" s="214"/>
      <c r="H188" s="217">
        <v>700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169</v>
      </c>
      <c r="AU188" s="223" t="s">
        <v>86</v>
      </c>
      <c r="AV188" s="14" t="s">
        <v>86</v>
      </c>
      <c r="AW188" s="14" t="s">
        <v>32</v>
      </c>
      <c r="AX188" s="14" t="s">
        <v>84</v>
      </c>
      <c r="AY188" s="223" t="s">
        <v>134</v>
      </c>
    </row>
    <row r="189" spans="1:65" s="2" customFormat="1" ht="16.5" customHeight="1">
      <c r="A189" s="34"/>
      <c r="B189" s="35"/>
      <c r="C189" s="241" t="s">
        <v>377</v>
      </c>
      <c r="D189" s="241" t="s">
        <v>251</v>
      </c>
      <c r="E189" s="242" t="s">
        <v>378</v>
      </c>
      <c r="F189" s="243" t="s">
        <v>379</v>
      </c>
      <c r="G189" s="244" t="s">
        <v>210</v>
      </c>
      <c r="H189" s="245">
        <v>700</v>
      </c>
      <c r="I189" s="246"/>
      <c r="J189" s="247">
        <f>ROUND(I189*H189,2)</f>
        <v>0</v>
      </c>
      <c r="K189" s="248"/>
      <c r="L189" s="39"/>
      <c r="M189" s="249" t="s">
        <v>1</v>
      </c>
      <c r="N189" s="250" t="s">
        <v>41</v>
      </c>
      <c r="O189" s="71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0" t="s">
        <v>140</v>
      </c>
      <c r="AT189" s="200" t="s">
        <v>251</v>
      </c>
      <c r="AU189" s="200" t="s">
        <v>86</v>
      </c>
      <c r="AY189" s="17" t="s">
        <v>134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7" t="s">
        <v>84</v>
      </c>
      <c r="BK189" s="201">
        <f>ROUND(I189*H189,2)</f>
        <v>0</v>
      </c>
      <c r="BL189" s="17" t="s">
        <v>140</v>
      </c>
      <c r="BM189" s="200" t="s">
        <v>380</v>
      </c>
    </row>
    <row r="190" spans="1:65" s="14" customFormat="1" ht="11.25">
      <c r="B190" s="213"/>
      <c r="C190" s="214"/>
      <c r="D190" s="204" t="s">
        <v>169</v>
      </c>
      <c r="E190" s="215" t="s">
        <v>1</v>
      </c>
      <c r="F190" s="216" t="s">
        <v>239</v>
      </c>
      <c r="G190" s="214"/>
      <c r="H190" s="217">
        <v>700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169</v>
      </c>
      <c r="AU190" s="223" t="s">
        <v>86</v>
      </c>
      <c r="AV190" s="14" t="s">
        <v>86</v>
      </c>
      <c r="AW190" s="14" t="s">
        <v>32</v>
      </c>
      <c r="AX190" s="14" t="s">
        <v>84</v>
      </c>
      <c r="AY190" s="223" t="s">
        <v>134</v>
      </c>
    </row>
    <row r="191" spans="1:65" s="2" customFormat="1" ht="33" customHeight="1">
      <c r="A191" s="34"/>
      <c r="B191" s="35"/>
      <c r="C191" s="241" t="s">
        <v>229</v>
      </c>
      <c r="D191" s="241" t="s">
        <v>251</v>
      </c>
      <c r="E191" s="242" t="s">
        <v>381</v>
      </c>
      <c r="F191" s="243" t="s">
        <v>382</v>
      </c>
      <c r="G191" s="244" t="s">
        <v>383</v>
      </c>
      <c r="H191" s="245">
        <v>7.0000000000000007E-2</v>
      </c>
      <c r="I191" s="246"/>
      <c r="J191" s="247">
        <f>ROUND(I191*H191,2)</f>
        <v>0</v>
      </c>
      <c r="K191" s="248"/>
      <c r="L191" s="39"/>
      <c r="M191" s="249" t="s">
        <v>1</v>
      </c>
      <c r="N191" s="250" t="s">
        <v>41</v>
      </c>
      <c r="O191" s="71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0" t="s">
        <v>140</v>
      </c>
      <c r="AT191" s="200" t="s">
        <v>251</v>
      </c>
      <c r="AU191" s="200" t="s">
        <v>86</v>
      </c>
      <c r="AY191" s="17" t="s">
        <v>134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84</v>
      </c>
      <c r="BK191" s="201">
        <f>ROUND(I191*H191,2)</f>
        <v>0</v>
      </c>
      <c r="BL191" s="17" t="s">
        <v>140</v>
      </c>
      <c r="BM191" s="200" t="s">
        <v>384</v>
      </c>
    </row>
    <row r="192" spans="1:65" s="14" customFormat="1" ht="11.25">
      <c r="B192" s="213"/>
      <c r="C192" s="214"/>
      <c r="D192" s="204" t="s">
        <v>169</v>
      </c>
      <c r="E192" s="215" t="s">
        <v>1</v>
      </c>
      <c r="F192" s="216" t="s">
        <v>385</v>
      </c>
      <c r="G192" s="214"/>
      <c r="H192" s="217">
        <v>7.0000000000000007E-2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169</v>
      </c>
      <c r="AU192" s="223" t="s">
        <v>86</v>
      </c>
      <c r="AV192" s="14" t="s">
        <v>86</v>
      </c>
      <c r="AW192" s="14" t="s">
        <v>32</v>
      </c>
      <c r="AX192" s="14" t="s">
        <v>84</v>
      </c>
      <c r="AY192" s="223" t="s">
        <v>134</v>
      </c>
    </row>
    <row r="193" spans="1:65" s="2" customFormat="1" ht="16.5" customHeight="1">
      <c r="A193" s="34"/>
      <c r="B193" s="35"/>
      <c r="C193" s="187" t="s">
        <v>386</v>
      </c>
      <c r="D193" s="187" t="s">
        <v>136</v>
      </c>
      <c r="E193" s="188" t="s">
        <v>387</v>
      </c>
      <c r="F193" s="189" t="s">
        <v>388</v>
      </c>
      <c r="G193" s="190" t="s">
        <v>337</v>
      </c>
      <c r="H193" s="191">
        <v>217.74</v>
      </c>
      <c r="I193" s="192"/>
      <c r="J193" s="193">
        <f>ROUND(I193*H193,2)</f>
        <v>0</v>
      </c>
      <c r="K193" s="194"/>
      <c r="L193" s="195"/>
      <c r="M193" s="196" t="s">
        <v>1</v>
      </c>
      <c r="N193" s="197" t="s">
        <v>41</v>
      </c>
      <c r="O193" s="71"/>
      <c r="P193" s="198">
        <f>O193*H193</f>
        <v>0</v>
      </c>
      <c r="Q193" s="198">
        <v>1</v>
      </c>
      <c r="R193" s="198">
        <f>Q193*H193</f>
        <v>217.74</v>
      </c>
      <c r="S193" s="198">
        <v>0</v>
      </c>
      <c r="T193" s="199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0" t="s">
        <v>139</v>
      </c>
      <c r="AT193" s="200" t="s">
        <v>136</v>
      </c>
      <c r="AU193" s="200" t="s">
        <v>86</v>
      </c>
      <c r="AY193" s="17" t="s">
        <v>134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84</v>
      </c>
      <c r="BK193" s="201">
        <f>ROUND(I193*H193,2)</f>
        <v>0</v>
      </c>
      <c r="BL193" s="17" t="s">
        <v>140</v>
      </c>
      <c r="BM193" s="200" t="s">
        <v>389</v>
      </c>
    </row>
    <row r="194" spans="1:65" s="14" customFormat="1" ht="11.25">
      <c r="B194" s="213"/>
      <c r="C194" s="214"/>
      <c r="D194" s="204" t="s">
        <v>169</v>
      </c>
      <c r="E194" s="215" t="s">
        <v>1</v>
      </c>
      <c r="F194" s="216" t="s">
        <v>390</v>
      </c>
      <c r="G194" s="214"/>
      <c r="H194" s="217">
        <v>217.74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169</v>
      </c>
      <c r="AU194" s="223" t="s">
        <v>86</v>
      </c>
      <c r="AV194" s="14" t="s">
        <v>86</v>
      </c>
      <c r="AW194" s="14" t="s">
        <v>32</v>
      </c>
      <c r="AX194" s="14" t="s">
        <v>84</v>
      </c>
      <c r="AY194" s="223" t="s">
        <v>134</v>
      </c>
    </row>
    <row r="195" spans="1:65" s="2" customFormat="1" ht="16.5" customHeight="1">
      <c r="A195" s="34"/>
      <c r="B195" s="35"/>
      <c r="C195" s="187" t="s">
        <v>391</v>
      </c>
      <c r="D195" s="187" t="s">
        <v>136</v>
      </c>
      <c r="E195" s="188" t="s">
        <v>392</v>
      </c>
      <c r="F195" s="189" t="s">
        <v>393</v>
      </c>
      <c r="G195" s="190" t="s">
        <v>210</v>
      </c>
      <c r="H195" s="191">
        <v>32</v>
      </c>
      <c r="I195" s="192"/>
      <c r="J195" s="193">
        <f>ROUND(I195*H195,2)</f>
        <v>0</v>
      </c>
      <c r="K195" s="194"/>
      <c r="L195" s="195"/>
      <c r="M195" s="196" t="s">
        <v>1</v>
      </c>
      <c r="N195" s="197" t="s">
        <v>41</v>
      </c>
      <c r="O195" s="71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0" t="s">
        <v>139</v>
      </c>
      <c r="AT195" s="200" t="s">
        <v>136</v>
      </c>
      <c r="AU195" s="200" t="s">
        <v>86</v>
      </c>
      <c r="AY195" s="17" t="s">
        <v>134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84</v>
      </c>
      <c r="BK195" s="201">
        <f>ROUND(I195*H195,2)</f>
        <v>0</v>
      </c>
      <c r="BL195" s="17" t="s">
        <v>140</v>
      </c>
      <c r="BM195" s="200" t="s">
        <v>394</v>
      </c>
    </row>
    <row r="196" spans="1:65" s="14" customFormat="1" ht="11.25">
      <c r="B196" s="213"/>
      <c r="C196" s="214"/>
      <c r="D196" s="204" t="s">
        <v>169</v>
      </c>
      <c r="E196" s="215" t="s">
        <v>1</v>
      </c>
      <c r="F196" s="216" t="s">
        <v>395</v>
      </c>
      <c r="G196" s="214"/>
      <c r="H196" s="217">
        <v>32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169</v>
      </c>
      <c r="AU196" s="223" t="s">
        <v>86</v>
      </c>
      <c r="AV196" s="14" t="s">
        <v>86</v>
      </c>
      <c r="AW196" s="14" t="s">
        <v>32</v>
      </c>
      <c r="AX196" s="14" t="s">
        <v>84</v>
      </c>
      <c r="AY196" s="223" t="s">
        <v>134</v>
      </c>
    </row>
    <row r="197" spans="1:65" s="2" customFormat="1" ht="16.5" customHeight="1">
      <c r="A197" s="34"/>
      <c r="B197" s="35"/>
      <c r="C197" s="187" t="s">
        <v>396</v>
      </c>
      <c r="D197" s="187" t="s">
        <v>136</v>
      </c>
      <c r="E197" s="188" t="s">
        <v>397</v>
      </c>
      <c r="F197" s="189" t="s">
        <v>398</v>
      </c>
      <c r="G197" s="190" t="s">
        <v>210</v>
      </c>
      <c r="H197" s="191">
        <v>32</v>
      </c>
      <c r="I197" s="192"/>
      <c r="J197" s="193">
        <f>ROUND(I197*H197,2)</f>
        <v>0</v>
      </c>
      <c r="K197" s="194"/>
      <c r="L197" s="195"/>
      <c r="M197" s="196" t="s">
        <v>1</v>
      </c>
      <c r="N197" s="197" t="s">
        <v>41</v>
      </c>
      <c r="O197" s="71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139</v>
      </c>
      <c r="AT197" s="200" t="s">
        <v>136</v>
      </c>
      <c r="AU197" s="200" t="s">
        <v>86</v>
      </c>
      <c r="AY197" s="17" t="s">
        <v>134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84</v>
      </c>
      <c r="BK197" s="201">
        <f>ROUND(I197*H197,2)</f>
        <v>0</v>
      </c>
      <c r="BL197" s="17" t="s">
        <v>140</v>
      </c>
      <c r="BM197" s="200" t="s">
        <v>399</v>
      </c>
    </row>
    <row r="198" spans="1:65" s="2" customFormat="1" ht="33" customHeight="1">
      <c r="A198" s="34"/>
      <c r="B198" s="35"/>
      <c r="C198" s="241" t="s">
        <v>400</v>
      </c>
      <c r="D198" s="241" t="s">
        <v>251</v>
      </c>
      <c r="E198" s="242" t="s">
        <v>401</v>
      </c>
      <c r="F198" s="243" t="s">
        <v>402</v>
      </c>
      <c r="G198" s="244" t="s">
        <v>210</v>
      </c>
      <c r="H198" s="245">
        <v>700</v>
      </c>
      <c r="I198" s="246"/>
      <c r="J198" s="247">
        <f>ROUND(I198*H198,2)</f>
        <v>0</v>
      </c>
      <c r="K198" s="248"/>
      <c r="L198" s="39"/>
      <c r="M198" s="249" t="s">
        <v>1</v>
      </c>
      <c r="N198" s="250" t="s">
        <v>41</v>
      </c>
      <c r="O198" s="71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140</v>
      </c>
      <c r="AT198" s="200" t="s">
        <v>251</v>
      </c>
      <c r="AU198" s="200" t="s">
        <v>86</v>
      </c>
      <c r="AY198" s="17" t="s">
        <v>134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84</v>
      </c>
      <c r="BK198" s="201">
        <f>ROUND(I198*H198,2)</f>
        <v>0</v>
      </c>
      <c r="BL198" s="17" t="s">
        <v>140</v>
      </c>
      <c r="BM198" s="200" t="s">
        <v>403</v>
      </c>
    </row>
    <row r="199" spans="1:65" s="14" customFormat="1" ht="11.25">
      <c r="B199" s="213"/>
      <c r="C199" s="214"/>
      <c r="D199" s="204" t="s">
        <v>169</v>
      </c>
      <c r="E199" s="215" t="s">
        <v>1</v>
      </c>
      <c r="F199" s="216" t="s">
        <v>239</v>
      </c>
      <c r="G199" s="214"/>
      <c r="H199" s="217">
        <v>700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169</v>
      </c>
      <c r="AU199" s="223" t="s">
        <v>86</v>
      </c>
      <c r="AV199" s="14" t="s">
        <v>86</v>
      </c>
      <c r="AW199" s="14" t="s">
        <v>32</v>
      </c>
      <c r="AX199" s="14" t="s">
        <v>84</v>
      </c>
      <c r="AY199" s="223" t="s">
        <v>134</v>
      </c>
    </row>
    <row r="200" spans="1:65" s="2" customFormat="1" ht="16.5" customHeight="1">
      <c r="A200" s="34"/>
      <c r="B200" s="35"/>
      <c r="C200" s="187" t="s">
        <v>404</v>
      </c>
      <c r="D200" s="187" t="s">
        <v>136</v>
      </c>
      <c r="E200" s="188" t="s">
        <v>405</v>
      </c>
      <c r="F200" s="189" t="s">
        <v>406</v>
      </c>
      <c r="G200" s="190" t="s">
        <v>407</v>
      </c>
      <c r="H200" s="191">
        <v>0.56000000000000005</v>
      </c>
      <c r="I200" s="192"/>
      <c r="J200" s="193">
        <f>ROUND(I200*H200,2)</f>
        <v>0</v>
      </c>
      <c r="K200" s="194"/>
      <c r="L200" s="195"/>
      <c r="M200" s="196" t="s">
        <v>1</v>
      </c>
      <c r="N200" s="197" t="s">
        <v>41</v>
      </c>
      <c r="O200" s="71"/>
      <c r="P200" s="198">
        <f>O200*H200</f>
        <v>0</v>
      </c>
      <c r="Q200" s="198">
        <v>1E-3</v>
      </c>
      <c r="R200" s="198">
        <f>Q200*H200</f>
        <v>5.6000000000000006E-4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139</v>
      </c>
      <c r="AT200" s="200" t="s">
        <v>136</v>
      </c>
      <c r="AU200" s="200" t="s">
        <v>86</v>
      </c>
      <c r="AY200" s="17" t="s">
        <v>134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84</v>
      </c>
      <c r="BK200" s="201">
        <f>ROUND(I200*H200,2)</f>
        <v>0</v>
      </c>
      <c r="BL200" s="17" t="s">
        <v>140</v>
      </c>
      <c r="BM200" s="200" t="s">
        <v>408</v>
      </c>
    </row>
    <row r="201" spans="1:65" s="14" customFormat="1" ht="11.25">
      <c r="B201" s="213"/>
      <c r="C201" s="214"/>
      <c r="D201" s="204" t="s">
        <v>169</v>
      </c>
      <c r="E201" s="215" t="s">
        <v>1</v>
      </c>
      <c r="F201" s="216" t="s">
        <v>409</v>
      </c>
      <c r="G201" s="214"/>
      <c r="H201" s="217">
        <v>0.56000000000000005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169</v>
      </c>
      <c r="AU201" s="223" t="s">
        <v>86</v>
      </c>
      <c r="AV201" s="14" t="s">
        <v>86</v>
      </c>
      <c r="AW201" s="14" t="s">
        <v>32</v>
      </c>
      <c r="AX201" s="14" t="s">
        <v>84</v>
      </c>
      <c r="AY201" s="223" t="s">
        <v>134</v>
      </c>
    </row>
    <row r="202" spans="1:65" s="2" customFormat="1" ht="16.5" customHeight="1">
      <c r="A202" s="34"/>
      <c r="B202" s="35"/>
      <c r="C202" s="187" t="s">
        <v>410</v>
      </c>
      <c r="D202" s="187" t="s">
        <v>136</v>
      </c>
      <c r="E202" s="188" t="s">
        <v>411</v>
      </c>
      <c r="F202" s="189" t="s">
        <v>412</v>
      </c>
      <c r="G202" s="190" t="s">
        <v>217</v>
      </c>
      <c r="H202" s="191">
        <v>56</v>
      </c>
      <c r="I202" s="192"/>
      <c r="J202" s="193">
        <f>ROUND(I202*H202,2)</f>
        <v>0</v>
      </c>
      <c r="K202" s="194"/>
      <c r="L202" s="195"/>
      <c r="M202" s="196" t="s">
        <v>1</v>
      </c>
      <c r="N202" s="197" t="s">
        <v>41</v>
      </c>
      <c r="O202" s="71"/>
      <c r="P202" s="198">
        <f>O202*H202</f>
        <v>0</v>
      </c>
      <c r="Q202" s="198">
        <v>0.21</v>
      </c>
      <c r="R202" s="198">
        <f>Q202*H202</f>
        <v>11.76</v>
      </c>
      <c r="S202" s="198">
        <v>0</v>
      </c>
      <c r="T202" s="199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0" t="s">
        <v>139</v>
      </c>
      <c r="AT202" s="200" t="s">
        <v>136</v>
      </c>
      <c r="AU202" s="200" t="s">
        <v>86</v>
      </c>
      <c r="AY202" s="17" t="s">
        <v>134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84</v>
      </c>
      <c r="BK202" s="201">
        <f>ROUND(I202*H202,2)</f>
        <v>0</v>
      </c>
      <c r="BL202" s="17" t="s">
        <v>140</v>
      </c>
      <c r="BM202" s="200" t="s">
        <v>413</v>
      </c>
    </row>
    <row r="203" spans="1:65" s="14" customFormat="1" ht="11.25">
      <c r="B203" s="213"/>
      <c r="C203" s="214"/>
      <c r="D203" s="204" t="s">
        <v>169</v>
      </c>
      <c r="E203" s="215" t="s">
        <v>1</v>
      </c>
      <c r="F203" s="216" t="s">
        <v>414</v>
      </c>
      <c r="G203" s="214"/>
      <c r="H203" s="217">
        <v>56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169</v>
      </c>
      <c r="AU203" s="223" t="s">
        <v>86</v>
      </c>
      <c r="AV203" s="14" t="s">
        <v>86</v>
      </c>
      <c r="AW203" s="14" t="s">
        <v>32</v>
      </c>
      <c r="AX203" s="14" t="s">
        <v>84</v>
      </c>
      <c r="AY203" s="223" t="s">
        <v>134</v>
      </c>
    </row>
    <row r="204" spans="1:65" s="2" customFormat="1" ht="21.75" customHeight="1">
      <c r="A204" s="34"/>
      <c r="B204" s="35"/>
      <c r="C204" s="187" t="s">
        <v>415</v>
      </c>
      <c r="D204" s="187" t="s">
        <v>136</v>
      </c>
      <c r="E204" s="188" t="s">
        <v>416</v>
      </c>
      <c r="F204" s="189" t="s">
        <v>417</v>
      </c>
      <c r="G204" s="190" t="s">
        <v>337</v>
      </c>
      <c r="H204" s="191">
        <v>56</v>
      </c>
      <c r="I204" s="192"/>
      <c r="J204" s="193">
        <f>ROUND(I204*H204,2)</f>
        <v>0</v>
      </c>
      <c r="K204" s="194"/>
      <c r="L204" s="195"/>
      <c r="M204" s="196" t="s">
        <v>1</v>
      </c>
      <c r="N204" s="197" t="s">
        <v>41</v>
      </c>
      <c r="O204" s="71"/>
      <c r="P204" s="198">
        <f>O204*H204</f>
        <v>0</v>
      </c>
      <c r="Q204" s="198">
        <v>1</v>
      </c>
      <c r="R204" s="198">
        <f>Q204*H204</f>
        <v>56</v>
      </c>
      <c r="S204" s="198">
        <v>0</v>
      </c>
      <c r="T204" s="199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0" t="s">
        <v>139</v>
      </c>
      <c r="AT204" s="200" t="s">
        <v>136</v>
      </c>
      <c r="AU204" s="200" t="s">
        <v>86</v>
      </c>
      <c r="AY204" s="17" t="s">
        <v>134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84</v>
      </c>
      <c r="BK204" s="201">
        <f>ROUND(I204*H204,2)</f>
        <v>0</v>
      </c>
      <c r="BL204" s="17" t="s">
        <v>140</v>
      </c>
      <c r="BM204" s="200" t="s">
        <v>418</v>
      </c>
    </row>
    <row r="205" spans="1:65" s="14" customFormat="1" ht="11.25">
      <c r="B205" s="213"/>
      <c r="C205" s="214"/>
      <c r="D205" s="204" t="s">
        <v>169</v>
      </c>
      <c r="E205" s="215" t="s">
        <v>1</v>
      </c>
      <c r="F205" s="216" t="s">
        <v>419</v>
      </c>
      <c r="G205" s="214"/>
      <c r="H205" s="217">
        <v>56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169</v>
      </c>
      <c r="AU205" s="223" t="s">
        <v>86</v>
      </c>
      <c r="AV205" s="14" t="s">
        <v>86</v>
      </c>
      <c r="AW205" s="14" t="s">
        <v>32</v>
      </c>
      <c r="AX205" s="14" t="s">
        <v>84</v>
      </c>
      <c r="AY205" s="223" t="s">
        <v>134</v>
      </c>
    </row>
    <row r="206" spans="1:65" s="2" customFormat="1" ht="16.5" customHeight="1">
      <c r="A206" s="34"/>
      <c r="B206" s="35"/>
      <c r="C206" s="241" t="s">
        <v>420</v>
      </c>
      <c r="D206" s="241" t="s">
        <v>251</v>
      </c>
      <c r="E206" s="242" t="s">
        <v>421</v>
      </c>
      <c r="F206" s="243" t="s">
        <v>422</v>
      </c>
      <c r="G206" s="244" t="s">
        <v>217</v>
      </c>
      <c r="H206" s="245">
        <v>31.5</v>
      </c>
      <c r="I206" s="246"/>
      <c r="J206" s="247">
        <f>ROUND(I206*H206,2)</f>
        <v>0</v>
      </c>
      <c r="K206" s="248"/>
      <c r="L206" s="39"/>
      <c r="M206" s="249" t="s">
        <v>1</v>
      </c>
      <c r="N206" s="250" t="s">
        <v>41</v>
      </c>
      <c r="O206" s="71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140</v>
      </c>
      <c r="AT206" s="200" t="s">
        <v>251</v>
      </c>
      <c r="AU206" s="200" t="s">
        <v>86</v>
      </c>
      <c r="AY206" s="17" t="s">
        <v>134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84</v>
      </c>
      <c r="BK206" s="201">
        <f>ROUND(I206*H206,2)</f>
        <v>0</v>
      </c>
      <c r="BL206" s="17" t="s">
        <v>140</v>
      </c>
      <c r="BM206" s="200" t="s">
        <v>423</v>
      </c>
    </row>
    <row r="207" spans="1:65" s="14" customFormat="1" ht="11.25">
      <c r="B207" s="213"/>
      <c r="C207" s="214"/>
      <c r="D207" s="204" t="s">
        <v>169</v>
      </c>
      <c r="E207" s="215" t="s">
        <v>1</v>
      </c>
      <c r="F207" s="216" t="s">
        <v>424</v>
      </c>
      <c r="G207" s="214"/>
      <c r="H207" s="217">
        <v>31.5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169</v>
      </c>
      <c r="AU207" s="223" t="s">
        <v>86</v>
      </c>
      <c r="AV207" s="14" t="s">
        <v>86</v>
      </c>
      <c r="AW207" s="14" t="s">
        <v>32</v>
      </c>
      <c r="AX207" s="14" t="s">
        <v>84</v>
      </c>
      <c r="AY207" s="223" t="s">
        <v>134</v>
      </c>
    </row>
    <row r="208" spans="1:65" s="2" customFormat="1" ht="21.75" customHeight="1">
      <c r="A208" s="34"/>
      <c r="B208" s="35"/>
      <c r="C208" s="241" t="s">
        <v>425</v>
      </c>
      <c r="D208" s="241" t="s">
        <v>251</v>
      </c>
      <c r="E208" s="242" t="s">
        <v>426</v>
      </c>
      <c r="F208" s="243" t="s">
        <v>427</v>
      </c>
      <c r="G208" s="244" t="s">
        <v>217</v>
      </c>
      <c r="H208" s="245">
        <v>31.5</v>
      </c>
      <c r="I208" s="246"/>
      <c r="J208" s="247">
        <f>ROUND(I208*H208,2)</f>
        <v>0</v>
      </c>
      <c r="K208" s="248"/>
      <c r="L208" s="39"/>
      <c r="M208" s="249" t="s">
        <v>1</v>
      </c>
      <c r="N208" s="250" t="s">
        <v>41</v>
      </c>
      <c r="O208" s="71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0" t="s">
        <v>140</v>
      </c>
      <c r="AT208" s="200" t="s">
        <v>251</v>
      </c>
      <c r="AU208" s="200" t="s">
        <v>86</v>
      </c>
      <c r="AY208" s="17" t="s">
        <v>134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7" t="s">
        <v>84</v>
      </c>
      <c r="BK208" s="201">
        <f>ROUND(I208*H208,2)</f>
        <v>0</v>
      </c>
      <c r="BL208" s="17" t="s">
        <v>140</v>
      </c>
      <c r="BM208" s="200" t="s">
        <v>428</v>
      </c>
    </row>
    <row r="209" spans="1:65" s="2" customFormat="1" ht="24.2" customHeight="1">
      <c r="A209" s="34"/>
      <c r="B209" s="35"/>
      <c r="C209" s="187" t="s">
        <v>429</v>
      </c>
      <c r="D209" s="187" t="s">
        <v>136</v>
      </c>
      <c r="E209" s="188" t="s">
        <v>430</v>
      </c>
      <c r="F209" s="189" t="s">
        <v>431</v>
      </c>
      <c r="G209" s="190" t="s">
        <v>167</v>
      </c>
      <c r="H209" s="191">
        <v>1</v>
      </c>
      <c r="I209" s="192"/>
      <c r="J209" s="193">
        <f>ROUND(I209*H209,2)</f>
        <v>0</v>
      </c>
      <c r="K209" s="194"/>
      <c r="L209" s="195"/>
      <c r="M209" s="196" t="s">
        <v>1</v>
      </c>
      <c r="N209" s="197" t="s">
        <v>41</v>
      </c>
      <c r="O209" s="71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0" t="s">
        <v>139</v>
      </c>
      <c r="AT209" s="200" t="s">
        <v>136</v>
      </c>
      <c r="AU209" s="200" t="s">
        <v>86</v>
      </c>
      <c r="AY209" s="17" t="s">
        <v>134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84</v>
      </c>
      <c r="BK209" s="201">
        <f>ROUND(I209*H209,2)</f>
        <v>0</v>
      </c>
      <c r="BL209" s="17" t="s">
        <v>140</v>
      </c>
      <c r="BM209" s="200" t="s">
        <v>432</v>
      </c>
    </row>
    <row r="210" spans="1:65" s="2" customFormat="1" ht="24.2" customHeight="1">
      <c r="A210" s="34"/>
      <c r="B210" s="35"/>
      <c r="C210" s="187" t="s">
        <v>433</v>
      </c>
      <c r="D210" s="187" t="s">
        <v>136</v>
      </c>
      <c r="E210" s="188" t="s">
        <v>434</v>
      </c>
      <c r="F210" s="189" t="s">
        <v>435</v>
      </c>
      <c r="G210" s="190" t="s">
        <v>167</v>
      </c>
      <c r="H210" s="191">
        <v>1</v>
      </c>
      <c r="I210" s="192"/>
      <c r="J210" s="193">
        <f>ROUND(I210*H210,2)</f>
        <v>0</v>
      </c>
      <c r="K210" s="194"/>
      <c r="L210" s="195"/>
      <c r="M210" s="196" t="s">
        <v>1</v>
      </c>
      <c r="N210" s="197" t="s">
        <v>41</v>
      </c>
      <c r="O210" s="71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0" t="s">
        <v>139</v>
      </c>
      <c r="AT210" s="200" t="s">
        <v>136</v>
      </c>
      <c r="AU210" s="200" t="s">
        <v>86</v>
      </c>
      <c r="AY210" s="17" t="s">
        <v>134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84</v>
      </c>
      <c r="BK210" s="201">
        <f>ROUND(I210*H210,2)</f>
        <v>0</v>
      </c>
      <c r="BL210" s="17" t="s">
        <v>140</v>
      </c>
      <c r="BM210" s="200" t="s">
        <v>436</v>
      </c>
    </row>
    <row r="211" spans="1:65" s="2" customFormat="1" ht="24.2" customHeight="1">
      <c r="A211" s="34"/>
      <c r="B211" s="35"/>
      <c r="C211" s="187" t="s">
        <v>437</v>
      </c>
      <c r="D211" s="187" t="s">
        <v>136</v>
      </c>
      <c r="E211" s="188" t="s">
        <v>438</v>
      </c>
      <c r="F211" s="189" t="s">
        <v>439</v>
      </c>
      <c r="G211" s="190" t="s">
        <v>167</v>
      </c>
      <c r="H211" s="191">
        <v>3</v>
      </c>
      <c r="I211" s="192"/>
      <c r="J211" s="193">
        <f>ROUND(I211*H211,2)</f>
        <v>0</v>
      </c>
      <c r="K211" s="194"/>
      <c r="L211" s="195"/>
      <c r="M211" s="196" t="s">
        <v>1</v>
      </c>
      <c r="N211" s="197" t="s">
        <v>41</v>
      </c>
      <c r="O211" s="71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0" t="s">
        <v>139</v>
      </c>
      <c r="AT211" s="200" t="s">
        <v>136</v>
      </c>
      <c r="AU211" s="200" t="s">
        <v>86</v>
      </c>
      <c r="AY211" s="17" t="s">
        <v>134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84</v>
      </c>
      <c r="BK211" s="201">
        <f>ROUND(I211*H211,2)</f>
        <v>0</v>
      </c>
      <c r="BL211" s="17" t="s">
        <v>140</v>
      </c>
      <c r="BM211" s="200" t="s">
        <v>440</v>
      </c>
    </row>
    <row r="212" spans="1:65" s="12" customFormat="1" ht="22.9" customHeight="1">
      <c r="B212" s="171"/>
      <c r="C212" s="172"/>
      <c r="D212" s="173" t="s">
        <v>75</v>
      </c>
      <c r="E212" s="185" t="s">
        <v>86</v>
      </c>
      <c r="F212" s="185" t="s">
        <v>441</v>
      </c>
      <c r="G212" s="172"/>
      <c r="H212" s="172"/>
      <c r="I212" s="175"/>
      <c r="J212" s="186">
        <f>BK212</f>
        <v>0</v>
      </c>
      <c r="K212" s="172"/>
      <c r="L212" s="177"/>
      <c r="M212" s="178"/>
      <c r="N212" s="179"/>
      <c r="O212" s="179"/>
      <c r="P212" s="180">
        <f>SUM(P213:P242)</f>
        <v>0</v>
      </c>
      <c r="Q212" s="179"/>
      <c r="R212" s="180">
        <f>SUM(R213:R242)</f>
        <v>13.914348</v>
      </c>
      <c r="S212" s="179"/>
      <c r="T212" s="181">
        <f>SUM(T213:T242)</f>
        <v>0</v>
      </c>
      <c r="AR212" s="182" t="s">
        <v>84</v>
      </c>
      <c r="AT212" s="183" t="s">
        <v>75</v>
      </c>
      <c r="AU212" s="183" t="s">
        <v>84</v>
      </c>
      <c r="AY212" s="182" t="s">
        <v>134</v>
      </c>
      <c r="BK212" s="184">
        <f>SUM(BK213:BK242)</f>
        <v>0</v>
      </c>
    </row>
    <row r="213" spans="1:65" s="2" customFormat="1" ht="24.2" customHeight="1">
      <c r="A213" s="34"/>
      <c r="B213" s="35"/>
      <c r="C213" s="241" t="s">
        <v>442</v>
      </c>
      <c r="D213" s="241" t="s">
        <v>251</v>
      </c>
      <c r="E213" s="242" t="s">
        <v>443</v>
      </c>
      <c r="F213" s="243" t="s">
        <v>444</v>
      </c>
      <c r="G213" s="244" t="s">
        <v>231</v>
      </c>
      <c r="H213" s="245">
        <v>382</v>
      </c>
      <c r="I213" s="246"/>
      <c r="J213" s="247">
        <f>ROUND(I213*H213,2)</f>
        <v>0</v>
      </c>
      <c r="K213" s="248"/>
      <c r="L213" s="39"/>
      <c r="M213" s="249" t="s">
        <v>1</v>
      </c>
      <c r="N213" s="250" t="s">
        <v>41</v>
      </c>
      <c r="O213" s="71"/>
      <c r="P213" s="198">
        <f>O213*H213</f>
        <v>0</v>
      </c>
      <c r="Q213" s="198">
        <v>1.16E-3</v>
      </c>
      <c r="R213" s="198">
        <f>Q213*H213</f>
        <v>0.44312000000000001</v>
      </c>
      <c r="S213" s="198">
        <v>0</v>
      </c>
      <c r="T213" s="19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0" t="s">
        <v>140</v>
      </c>
      <c r="AT213" s="200" t="s">
        <v>251</v>
      </c>
      <c r="AU213" s="200" t="s">
        <v>86</v>
      </c>
      <c r="AY213" s="17" t="s">
        <v>134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84</v>
      </c>
      <c r="BK213" s="201">
        <f>ROUND(I213*H213,2)</f>
        <v>0</v>
      </c>
      <c r="BL213" s="17" t="s">
        <v>140</v>
      </c>
      <c r="BM213" s="200" t="s">
        <v>445</v>
      </c>
    </row>
    <row r="214" spans="1:65" s="14" customFormat="1" ht="11.25">
      <c r="B214" s="213"/>
      <c r="C214" s="214"/>
      <c r="D214" s="204" t="s">
        <v>169</v>
      </c>
      <c r="E214" s="215" t="s">
        <v>1</v>
      </c>
      <c r="F214" s="216" t="s">
        <v>233</v>
      </c>
      <c r="G214" s="214"/>
      <c r="H214" s="217">
        <v>382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169</v>
      </c>
      <c r="AU214" s="223" t="s">
        <v>86</v>
      </c>
      <c r="AV214" s="14" t="s">
        <v>86</v>
      </c>
      <c r="AW214" s="14" t="s">
        <v>32</v>
      </c>
      <c r="AX214" s="14" t="s">
        <v>84</v>
      </c>
      <c r="AY214" s="223" t="s">
        <v>134</v>
      </c>
    </row>
    <row r="215" spans="1:65" s="2" customFormat="1" ht="24.2" customHeight="1">
      <c r="A215" s="34"/>
      <c r="B215" s="35"/>
      <c r="C215" s="241" t="s">
        <v>446</v>
      </c>
      <c r="D215" s="241" t="s">
        <v>251</v>
      </c>
      <c r="E215" s="242" t="s">
        <v>447</v>
      </c>
      <c r="F215" s="243" t="s">
        <v>448</v>
      </c>
      <c r="G215" s="244" t="s">
        <v>210</v>
      </c>
      <c r="H215" s="245">
        <v>3381.2</v>
      </c>
      <c r="I215" s="246"/>
      <c r="J215" s="247">
        <f>ROUND(I215*H215,2)</f>
        <v>0</v>
      </c>
      <c r="K215" s="248"/>
      <c r="L215" s="39"/>
      <c r="M215" s="249" t="s">
        <v>1</v>
      </c>
      <c r="N215" s="250" t="s">
        <v>41</v>
      </c>
      <c r="O215" s="71"/>
      <c r="P215" s="198">
        <f>O215*H215</f>
        <v>0</v>
      </c>
      <c r="Q215" s="198">
        <v>1.3999999999999999E-4</v>
      </c>
      <c r="R215" s="198">
        <f>Q215*H215</f>
        <v>0.47336799999999996</v>
      </c>
      <c r="S215" s="198">
        <v>0</v>
      </c>
      <c r="T215" s="199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0" t="s">
        <v>140</v>
      </c>
      <c r="AT215" s="200" t="s">
        <v>251</v>
      </c>
      <c r="AU215" s="200" t="s">
        <v>86</v>
      </c>
      <c r="AY215" s="17" t="s">
        <v>134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84</v>
      </c>
      <c r="BK215" s="201">
        <f>ROUND(I215*H215,2)</f>
        <v>0</v>
      </c>
      <c r="BL215" s="17" t="s">
        <v>140</v>
      </c>
      <c r="BM215" s="200" t="s">
        <v>449</v>
      </c>
    </row>
    <row r="216" spans="1:65" s="14" customFormat="1" ht="11.25">
      <c r="B216" s="213"/>
      <c r="C216" s="214"/>
      <c r="D216" s="204" t="s">
        <v>169</v>
      </c>
      <c r="E216" s="215" t="s">
        <v>212</v>
      </c>
      <c r="F216" s="216" t="s">
        <v>450</v>
      </c>
      <c r="G216" s="214"/>
      <c r="H216" s="217">
        <v>3381.2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169</v>
      </c>
      <c r="AU216" s="223" t="s">
        <v>86</v>
      </c>
      <c r="AV216" s="14" t="s">
        <v>86</v>
      </c>
      <c r="AW216" s="14" t="s">
        <v>32</v>
      </c>
      <c r="AX216" s="14" t="s">
        <v>84</v>
      </c>
      <c r="AY216" s="223" t="s">
        <v>134</v>
      </c>
    </row>
    <row r="217" spans="1:65" s="2" customFormat="1" ht="24.2" customHeight="1">
      <c r="A217" s="34"/>
      <c r="B217" s="35"/>
      <c r="C217" s="187" t="s">
        <v>451</v>
      </c>
      <c r="D217" s="187" t="s">
        <v>136</v>
      </c>
      <c r="E217" s="188" t="s">
        <v>452</v>
      </c>
      <c r="F217" s="189" t="s">
        <v>453</v>
      </c>
      <c r="G217" s="190" t="s">
        <v>210</v>
      </c>
      <c r="H217" s="191">
        <v>4806.0379999999996</v>
      </c>
      <c r="I217" s="192"/>
      <c r="J217" s="193">
        <f>ROUND(I217*H217,2)</f>
        <v>0</v>
      </c>
      <c r="K217" s="194"/>
      <c r="L217" s="195"/>
      <c r="M217" s="196" t="s">
        <v>1</v>
      </c>
      <c r="N217" s="197" t="s">
        <v>41</v>
      </c>
      <c r="O217" s="71"/>
      <c r="P217" s="198">
        <f>O217*H217</f>
        <v>0</v>
      </c>
      <c r="Q217" s="198">
        <v>2.9999999999999997E-4</v>
      </c>
      <c r="R217" s="198">
        <f>Q217*H217</f>
        <v>1.4418113999999997</v>
      </c>
      <c r="S217" s="198">
        <v>0</v>
      </c>
      <c r="T217" s="199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0" t="s">
        <v>139</v>
      </c>
      <c r="AT217" s="200" t="s">
        <v>136</v>
      </c>
      <c r="AU217" s="200" t="s">
        <v>86</v>
      </c>
      <c r="AY217" s="17" t="s">
        <v>134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84</v>
      </c>
      <c r="BK217" s="201">
        <f>ROUND(I217*H217,2)</f>
        <v>0</v>
      </c>
      <c r="BL217" s="17" t="s">
        <v>140</v>
      </c>
      <c r="BM217" s="200" t="s">
        <v>454</v>
      </c>
    </row>
    <row r="218" spans="1:65" s="14" customFormat="1" ht="11.25">
      <c r="B218" s="213"/>
      <c r="C218" s="214"/>
      <c r="D218" s="204" t="s">
        <v>169</v>
      </c>
      <c r="E218" s="215" t="s">
        <v>1</v>
      </c>
      <c r="F218" s="216" t="s">
        <v>455</v>
      </c>
      <c r="G218" s="214"/>
      <c r="H218" s="217">
        <v>4057.44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169</v>
      </c>
      <c r="AU218" s="223" t="s">
        <v>86</v>
      </c>
      <c r="AV218" s="14" t="s">
        <v>86</v>
      </c>
      <c r="AW218" s="14" t="s">
        <v>32</v>
      </c>
      <c r="AX218" s="14" t="s">
        <v>84</v>
      </c>
      <c r="AY218" s="223" t="s">
        <v>134</v>
      </c>
    </row>
    <row r="219" spans="1:65" s="14" customFormat="1" ht="11.25">
      <c r="B219" s="213"/>
      <c r="C219" s="214"/>
      <c r="D219" s="204" t="s">
        <v>169</v>
      </c>
      <c r="E219" s="214"/>
      <c r="F219" s="216" t="s">
        <v>456</v>
      </c>
      <c r="G219" s="214"/>
      <c r="H219" s="217">
        <v>4806.0379999999996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169</v>
      </c>
      <c r="AU219" s="223" t="s">
        <v>86</v>
      </c>
      <c r="AV219" s="14" t="s">
        <v>86</v>
      </c>
      <c r="AW219" s="14" t="s">
        <v>4</v>
      </c>
      <c r="AX219" s="14" t="s">
        <v>84</v>
      </c>
      <c r="AY219" s="223" t="s">
        <v>134</v>
      </c>
    </row>
    <row r="220" spans="1:65" s="2" customFormat="1" ht="21.75" customHeight="1">
      <c r="A220" s="34"/>
      <c r="B220" s="35"/>
      <c r="C220" s="187" t="s">
        <v>457</v>
      </c>
      <c r="D220" s="187" t="s">
        <v>136</v>
      </c>
      <c r="E220" s="188" t="s">
        <v>458</v>
      </c>
      <c r="F220" s="189" t="s">
        <v>459</v>
      </c>
      <c r="G220" s="190" t="s">
        <v>167</v>
      </c>
      <c r="H220" s="191">
        <v>10</v>
      </c>
      <c r="I220" s="192"/>
      <c r="J220" s="193">
        <f>ROUND(I220*H220,2)</f>
        <v>0</v>
      </c>
      <c r="K220" s="194"/>
      <c r="L220" s="195"/>
      <c r="M220" s="196" t="s">
        <v>1</v>
      </c>
      <c r="N220" s="197" t="s">
        <v>41</v>
      </c>
      <c r="O220" s="71"/>
      <c r="P220" s="198">
        <f>O220*H220</f>
        <v>0</v>
      </c>
      <c r="Q220" s="198">
        <v>1E-4</v>
      </c>
      <c r="R220" s="198">
        <f>Q220*H220</f>
        <v>1E-3</v>
      </c>
      <c r="S220" s="198">
        <v>0</v>
      </c>
      <c r="T220" s="199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0" t="s">
        <v>139</v>
      </c>
      <c r="AT220" s="200" t="s">
        <v>136</v>
      </c>
      <c r="AU220" s="200" t="s">
        <v>86</v>
      </c>
      <c r="AY220" s="17" t="s">
        <v>134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7" t="s">
        <v>84</v>
      </c>
      <c r="BK220" s="201">
        <f>ROUND(I220*H220,2)</f>
        <v>0</v>
      </c>
      <c r="BL220" s="17" t="s">
        <v>140</v>
      </c>
      <c r="BM220" s="200" t="s">
        <v>460</v>
      </c>
    </row>
    <row r="221" spans="1:65" s="2" customFormat="1" ht="24.2" customHeight="1">
      <c r="A221" s="34"/>
      <c r="B221" s="35"/>
      <c r="C221" s="187" t="s">
        <v>461</v>
      </c>
      <c r="D221" s="187" t="s">
        <v>136</v>
      </c>
      <c r="E221" s="188" t="s">
        <v>462</v>
      </c>
      <c r="F221" s="189" t="s">
        <v>463</v>
      </c>
      <c r="G221" s="190" t="s">
        <v>167</v>
      </c>
      <c r="H221" s="191">
        <v>32</v>
      </c>
      <c r="I221" s="192"/>
      <c r="J221" s="193">
        <f>ROUND(I221*H221,2)</f>
        <v>0</v>
      </c>
      <c r="K221" s="194"/>
      <c r="L221" s="195"/>
      <c r="M221" s="196" t="s">
        <v>1</v>
      </c>
      <c r="N221" s="197" t="s">
        <v>41</v>
      </c>
      <c r="O221" s="71"/>
      <c r="P221" s="198">
        <f>O221*H221</f>
        <v>0</v>
      </c>
      <c r="Q221" s="198">
        <v>5.9999999999999995E-4</v>
      </c>
      <c r="R221" s="198">
        <f>Q221*H221</f>
        <v>1.9199999999999998E-2</v>
      </c>
      <c r="S221" s="198">
        <v>0</v>
      </c>
      <c r="T221" s="199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0" t="s">
        <v>139</v>
      </c>
      <c r="AT221" s="200" t="s">
        <v>136</v>
      </c>
      <c r="AU221" s="200" t="s">
        <v>86</v>
      </c>
      <c r="AY221" s="17" t="s">
        <v>134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7" t="s">
        <v>84</v>
      </c>
      <c r="BK221" s="201">
        <f>ROUND(I221*H221,2)</f>
        <v>0</v>
      </c>
      <c r="BL221" s="17" t="s">
        <v>140</v>
      </c>
      <c r="BM221" s="200" t="s">
        <v>464</v>
      </c>
    </row>
    <row r="222" spans="1:65" s="2" customFormat="1" ht="16.5" customHeight="1">
      <c r="A222" s="34"/>
      <c r="B222" s="35"/>
      <c r="C222" s="241" t="s">
        <v>465</v>
      </c>
      <c r="D222" s="241" t="s">
        <v>251</v>
      </c>
      <c r="E222" s="242" t="s">
        <v>466</v>
      </c>
      <c r="F222" s="243" t="s">
        <v>467</v>
      </c>
      <c r="G222" s="244" t="s">
        <v>210</v>
      </c>
      <c r="H222" s="245">
        <v>5.3339999999999996</v>
      </c>
      <c r="I222" s="246"/>
      <c r="J222" s="247">
        <f>ROUND(I222*H222,2)</f>
        <v>0</v>
      </c>
      <c r="K222" s="248"/>
      <c r="L222" s="39"/>
      <c r="M222" s="249" t="s">
        <v>1</v>
      </c>
      <c r="N222" s="250" t="s">
        <v>41</v>
      </c>
      <c r="O222" s="71"/>
      <c r="P222" s="198">
        <f>O222*H222</f>
        <v>0</v>
      </c>
      <c r="Q222" s="198">
        <v>2.47E-3</v>
      </c>
      <c r="R222" s="198">
        <f>Q222*H222</f>
        <v>1.3174979999999999E-2</v>
      </c>
      <c r="S222" s="198">
        <v>0</v>
      </c>
      <c r="T222" s="199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0" t="s">
        <v>140</v>
      </c>
      <c r="AT222" s="200" t="s">
        <v>251</v>
      </c>
      <c r="AU222" s="200" t="s">
        <v>86</v>
      </c>
      <c r="AY222" s="17" t="s">
        <v>134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7" t="s">
        <v>84</v>
      </c>
      <c r="BK222" s="201">
        <f>ROUND(I222*H222,2)</f>
        <v>0</v>
      </c>
      <c r="BL222" s="17" t="s">
        <v>140</v>
      </c>
      <c r="BM222" s="200" t="s">
        <v>468</v>
      </c>
    </row>
    <row r="223" spans="1:65" s="14" customFormat="1" ht="11.25">
      <c r="B223" s="213"/>
      <c r="C223" s="214"/>
      <c r="D223" s="204" t="s">
        <v>169</v>
      </c>
      <c r="E223" s="215" t="s">
        <v>1</v>
      </c>
      <c r="F223" s="216" t="s">
        <v>469</v>
      </c>
      <c r="G223" s="214"/>
      <c r="H223" s="217">
        <v>5.3339999999999996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169</v>
      </c>
      <c r="AU223" s="223" t="s">
        <v>86</v>
      </c>
      <c r="AV223" s="14" t="s">
        <v>86</v>
      </c>
      <c r="AW223" s="14" t="s">
        <v>32</v>
      </c>
      <c r="AX223" s="14" t="s">
        <v>84</v>
      </c>
      <c r="AY223" s="223" t="s">
        <v>134</v>
      </c>
    </row>
    <row r="224" spans="1:65" s="2" customFormat="1" ht="16.5" customHeight="1">
      <c r="A224" s="34"/>
      <c r="B224" s="35"/>
      <c r="C224" s="241" t="s">
        <v>470</v>
      </c>
      <c r="D224" s="241" t="s">
        <v>251</v>
      </c>
      <c r="E224" s="242" t="s">
        <v>471</v>
      </c>
      <c r="F224" s="243" t="s">
        <v>472</v>
      </c>
      <c r="G224" s="244" t="s">
        <v>210</v>
      </c>
      <c r="H224" s="245">
        <v>5.3339999999999996</v>
      </c>
      <c r="I224" s="246"/>
      <c r="J224" s="247">
        <f>ROUND(I224*H224,2)</f>
        <v>0</v>
      </c>
      <c r="K224" s="248"/>
      <c r="L224" s="39"/>
      <c r="M224" s="249" t="s">
        <v>1</v>
      </c>
      <c r="N224" s="250" t="s">
        <v>41</v>
      </c>
      <c r="O224" s="71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0" t="s">
        <v>140</v>
      </c>
      <c r="AT224" s="200" t="s">
        <v>251</v>
      </c>
      <c r="AU224" s="200" t="s">
        <v>86</v>
      </c>
      <c r="AY224" s="17" t="s">
        <v>134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7" t="s">
        <v>84</v>
      </c>
      <c r="BK224" s="201">
        <f>ROUND(I224*H224,2)</f>
        <v>0</v>
      </c>
      <c r="BL224" s="17" t="s">
        <v>140</v>
      </c>
      <c r="BM224" s="200" t="s">
        <v>473</v>
      </c>
    </row>
    <row r="225" spans="1:65" s="2" customFormat="1" ht="16.5" customHeight="1">
      <c r="A225" s="34"/>
      <c r="B225" s="35"/>
      <c r="C225" s="241" t="s">
        <v>474</v>
      </c>
      <c r="D225" s="241" t="s">
        <v>251</v>
      </c>
      <c r="E225" s="242" t="s">
        <v>475</v>
      </c>
      <c r="F225" s="243" t="s">
        <v>476</v>
      </c>
      <c r="G225" s="244" t="s">
        <v>337</v>
      </c>
      <c r="H225" s="245">
        <v>0.17299999999999999</v>
      </c>
      <c r="I225" s="246"/>
      <c r="J225" s="247">
        <f>ROUND(I225*H225,2)</f>
        <v>0</v>
      </c>
      <c r="K225" s="248"/>
      <c r="L225" s="39"/>
      <c r="M225" s="249" t="s">
        <v>1</v>
      </c>
      <c r="N225" s="250" t="s">
        <v>41</v>
      </c>
      <c r="O225" s="71"/>
      <c r="P225" s="198">
        <f>O225*H225</f>
        <v>0</v>
      </c>
      <c r="Q225" s="198">
        <v>1.06277</v>
      </c>
      <c r="R225" s="198">
        <f>Q225*H225</f>
        <v>0.18385921</v>
      </c>
      <c r="S225" s="198">
        <v>0</v>
      </c>
      <c r="T225" s="199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0" t="s">
        <v>140</v>
      </c>
      <c r="AT225" s="200" t="s">
        <v>251</v>
      </c>
      <c r="AU225" s="200" t="s">
        <v>86</v>
      </c>
      <c r="AY225" s="17" t="s">
        <v>134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7" t="s">
        <v>84</v>
      </c>
      <c r="BK225" s="201">
        <f>ROUND(I225*H225,2)</f>
        <v>0</v>
      </c>
      <c r="BL225" s="17" t="s">
        <v>140</v>
      </c>
      <c r="BM225" s="200" t="s">
        <v>477</v>
      </c>
    </row>
    <row r="226" spans="1:65" s="14" customFormat="1" ht="11.25">
      <c r="B226" s="213"/>
      <c r="C226" s="214"/>
      <c r="D226" s="204" t="s">
        <v>169</v>
      </c>
      <c r="E226" s="215" t="s">
        <v>1</v>
      </c>
      <c r="F226" s="216" t="s">
        <v>478</v>
      </c>
      <c r="G226" s="214"/>
      <c r="H226" s="217">
        <v>0.17299999999999999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169</v>
      </c>
      <c r="AU226" s="223" t="s">
        <v>86</v>
      </c>
      <c r="AV226" s="14" t="s">
        <v>86</v>
      </c>
      <c r="AW226" s="14" t="s">
        <v>32</v>
      </c>
      <c r="AX226" s="14" t="s">
        <v>84</v>
      </c>
      <c r="AY226" s="223" t="s">
        <v>134</v>
      </c>
    </row>
    <row r="227" spans="1:65" s="2" customFormat="1" ht="24.2" customHeight="1">
      <c r="A227" s="34"/>
      <c r="B227" s="35"/>
      <c r="C227" s="241" t="s">
        <v>479</v>
      </c>
      <c r="D227" s="241" t="s">
        <v>251</v>
      </c>
      <c r="E227" s="242" t="s">
        <v>480</v>
      </c>
      <c r="F227" s="243" t="s">
        <v>481</v>
      </c>
      <c r="G227" s="244" t="s">
        <v>217</v>
      </c>
      <c r="H227" s="245">
        <v>4.609</v>
      </c>
      <c r="I227" s="246"/>
      <c r="J227" s="247">
        <f>ROUND(I227*H227,2)</f>
        <v>0</v>
      </c>
      <c r="K227" s="248"/>
      <c r="L227" s="39"/>
      <c r="M227" s="249" t="s">
        <v>1</v>
      </c>
      <c r="N227" s="250" t="s">
        <v>41</v>
      </c>
      <c r="O227" s="71"/>
      <c r="P227" s="198">
        <f>O227*H227</f>
        <v>0</v>
      </c>
      <c r="Q227" s="198">
        <v>2.45329</v>
      </c>
      <c r="R227" s="198">
        <f>Q227*H227</f>
        <v>11.30721361</v>
      </c>
      <c r="S227" s="198">
        <v>0</v>
      </c>
      <c r="T227" s="199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0" t="s">
        <v>140</v>
      </c>
      <c r="AT227" s="200" t="s">
        <v>251</v>
      </c>
      <c r="AU227" s="200" t="s">
        <v>86</v>
      </c>
      <c r="AY227" s="17" t="s">
        <v>134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7" t="s">
        <v>84</v>
      </c>
      <c r="BK227" s="201">
        <f>ROUND(I227*H227,2)</f>
        <v>0</v>
      </c>
      <c r="BL227" s="17" t="s">
        <v>140</v>
      </c>
      <c r="BM227" s="200" t="s">
        <v>482</v>
      </c>
    </row>
    <row r="228" spans="1:65" s="13" customFormat="1" ht="11.25">
      <c r="B228" s="202"/>
      <c r="C228" s="203"/>
      <c r="D228" s="204" t="s">
        <v>169</v>
      </c>
      <c r="E228" s="205" t="s">
        <v>1</v>
      </c>
      <c r="F228" s="206" t="s">
        <v>483</v>
      </c>
      <c r="G228" s="203"/>
      <c r="H228" s="205" t="s">
        <v>1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169</v>
      </c>
      <c r="AU228" s="212" t="s">
        <v>86</v>
      </c>
      <c r="AV228" s="13" t="s">
        <v>84</v>
      </c>
      <c r="AW228" s="13" t="s">
        <v>32</v>
      </c>
      <c r="AX228" s="13" t="s">
        <v>76</v>
      </c>
      <c r="AY228" s="212" t="s">
        <v>134</v>
      </c>
    </row>
    <row r="229" spans="1:65" s="14" customFormat="1" ht="11.25">
      <c r="B229" s="213"/>
      <c r="C229" s="214"/>
      <c r="D229" s="204" t="s">
        <v>169</v>
      </c>
      <c r="E229" s="215" t="s">
        <v>1</v>
      </c>
      <c r="F229" s="216" t="s">
        <v>484</v>
      </c>
      <c r="G229" s="214"/>
      <c r="H229" s="217">
        <v>0.79200000000000004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169</v>
      </c>
      <c r="AU229" s="223" t="s">
        <v>86</v>
      </c>
      <c r="AV229" s="14" t="s">
        <v>86</v>
      </c>
      <c r="AW229" s="14" t="s">
        <v>32</v>
      </c>
      <c r="AX229" s="14" t="s">
        <v>76</v>
      </c>
      <c r="AY229" s="223" t="s">
        <v>134</v>
      </c>
    </row>
    <row r="230" spans="1:65" s="14" customFormat="1" ht="11.25">
      <c r="B230" s="213"/>
      <c r="C230" s="214"/>
      <c r="D230" s="204" t="s">
        <v>169</v>
      </c>
      <c r="E230" s="215" t="s">
        <v>1</v>
      </c>
      <c r="F230" s="216" t="s">
        <v>485</v>
      </c>
      <c r="G230" s="214"/>
      <c r="H230" s="217">
        <v>2.9409999999999998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169</v>
      </c>
      <c r="AU230" s="223" t="s">
        <v>86</v>
      </c>
      <c r="AV230" s="14" t="s">
        <v>86</v>
      </c>
      <c r="AW230" s="14" t="s">
        <v>32</v>
      </c>
      <c r="AX230" s="14" t="s">
        <v>76</v>
      </c>
      <c r="AY230" s="223" t="s">
        <v>134</v>
      </c>
    </row>
    <row r="231" spans="1:65" s="13" customFormat="1" ht="11.25">
      <c r="B231" s="202"/>
      <c r="C231" s="203"/>
      <c r="D231" s="204" t="s">
        <v>169</v>
      </c>
      <c r="E231" s="205" t="s">
        <v>1</v>
      </c>
      <c r="F231" s="206" t="s">
        <v>486</v>
      </c>
      <c r="G231" s="203"/>
      <c r="H231" s="205" t="s">
        <v>1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169</v>
      </c>
      <c r="AU231" s="212" t="s">
        <v>86</v>
      </c>
      <c r="AV231" s="13" t="s">
        <v>84</v>
      </c>
      <c r="AW231" s="13" t="s">
        <v>32</v>
      </c>
      <c r="AX231" s="13" t="s">
        <v>76</v>
      </c>
      <c r="AY231" s="212" t="s">
        <v>134</v>
      </c>
    </row>
    <row r="232" spans="1:65" s="14" customFormat="1" ht="11.25">
      <c r="B232" s="213"/>
      <c r="C232" s="214"/>
      <c r="D232" s="204" t="s">
        <v>169</v>
      </c>
      <c r="E232" s="215" t="s">
        <v>1</v>
      </c>
      <c r="F232" s="216" t="s">
        <v>487</v>
      </c>
      <c r="G232" s="214"/>
      <c r="H232" s="217">
        <v>0.64100000000000001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169</v>
      </c>
      <c r="AU232" s="223" t="s">
        <v>86</v>
      </c>
      <c r="AV232" s="14" t="s">
        <v>86</v>
      </c>
      <c r="AW232" s="14" t="s">
        <v>32</v>
      </c>
      <c r="AX232" s="14" t="s">
        <v>76</v>
      </c>
      <c r="AY232" s="223" t="s">
        <v>134</v>
      </c>
    </row>
    <row r="233" spans="1:65" s="14" customFormat="1" ht="11.25">
      <c r="B233" s="213"/>
      <c r="C233" s="214"/>
      <c r="D233" s="204" t="s">
        <v>169</v>
      </c>
      <c r="E233" s="215" t="s">
        <v>1</v>
      </c>
      <c r="F233" s="216" t="s">
        <v>488</v>
      </c>
      <c r="G233" s="214"/>
      <c r="H233" s="217">
        <v>0.20300000000000001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169</v>
      </c>
      <c r="AU233" s="223" t="s">
        <v>86</v>
      </c>
      <c r="AV233" s="14" t="s">
        <v>86</v>
      </c>
      <c r="AW233" s="14" t="s">
        <v>32</v>
      </c>
      <c r="AX233" s="14" t="s">
        <v>76</v>
      </c>
      <c r="AY233" s="223" t="s">
        <v>134</v>
      </c>
    </row>
    <row r="234" spans="1:65" s="13" customFormat="1" ht="11.25">
      <c r="B234" s="202"/>
      <c r="C234" s="203"/>
      <c r="D234" s="204" t="s">
        <v>169</v>
      </c>
      <c r="E234" s="205" t="s">
        <v>1</v>
      </c>
      <c r="F234" s="206" t="s">
        <v>489</v>
      </c>
      <c r="G234" s="203"/>
      <c r="H234" s="205" t="s">
        <v>1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169</v>
      </c>
      <c r="AU234" s="212" t="s">
        <v>86</v>
      </c>
      <c r="AV234" s="13" t="s">
        <v>84</v>
      </c>
      <c r="AW234" s="13" t="s">
        <v>32</v>
      </c>
      <c r="AX234" s="13" t="s">
        <v>76</v>
      </c>
      <c r="AY234" s="212" t="s">
        <v>134</v>
      </c>
    </row>
    <row r="235" spans="1:65" s="14" customFormat="1" ht="11.25">
      <c r="B235" s="213"/>
      <c r="C235" s="214"/>
      <c r="D235" s="204" t="s">
        <v>169</v>
      </c>
      <c r="E235" s="215" t="s">
        <v>1</v>
      </c>
      <c r="F235" s="216" t="s">
        <v>490</v>
      </c>
      <c r="G235" s="214"/>
      <c r="H235" s="217">
        <v>3.2000000000000001E-2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169</v>
      </c>
      <c r="AU235" s="223" t="s">
        <v>86</v>
      </c>
      <c r="AV235" s="14" t="s">
        <v>86</v>
      </c>
      <c r="AW235" s="14" t="s">
        <v>32</v>
      </c>
      <c r="AX235" s="14" t="s">
        <v>76</v>
      </c>
      <c r="AY235" s="223" t="s">
        <v>134</v>
      </c>
    </row>
    <row r="236" spans="1:65" s="15" customFormat="1" ht="11.25">
      <c r="B236" s="224"/>
      <c r="C236" s="225"/>
      <c r="D236" s="204" t="s">
        <v>169</v>
      </c>
      <c r="E236" s="226" t="s">
        <v>1</v>
      </c>
      <c r="F236" s="227" t="s">
        <v>173</v>
      </c>
      <c r="G236" s="225"/>
      <c r="H236" s="228">
        <v>4.609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169</v>
      </c>
      <c r="AU236" s="234" t="s">
        <v>86</v>
      </c>
      <c r="AV236" s="15" t="s">
        <v>140</v>
      </c>
      <c r="AW236" s="15" t="s">
        <v>32</v>
      </c>
      <c r="AX236" s="15" t="s">
        <v>84</v>
      </c>
      <c r="AY236" s="234" t="s">
        <v>134</v>
      </c>
    </row>
    <row r="237" spans="1:65" s="2" customFormat="1" ht="16.5" customHeight="1">
      <c r="A237" s="34"/>
      <c r="B237" s="35"/>
      <c r="C237" s="241" t="s">
        <v>491</v>
      </c>
      <c r="D237" s="241" t="s">
        <v>251</v>
      </c>
      <c r="E237" s="242" t="s">
        <v>492</v>
      </c>
      <c r="F237" s="243" t="s">
        <v>493</v>
      </c>
      <c r="G237" s="244" t="s">
        <v>210</v>
      </c>
      <c r="H237" s="245">
        <v>11.97</v>
      </c>
      <c r="I237" s="246"/>
      <c r="J237" s="247">
        <f>ROUND(I237*H237,2)</f>
        <v>0</v>
      </c>
      <c r="K237" s="248"/>
      <c r="L237" s="39"/>
      <c r="M237" s="249" t="s">
        <v>1</v>
      </c>
      <c r="N237" s="250" t="s">
        <v>41</v>
      </c>
      <c r="O237" s="71"/>
      <c r="P237" s="198">
        <f>O237*H237</f>
        <v>0</v>
      </c>
      <c r="Q237" s="198">
        <v>2.64E-3</v>
      </c>
      <c r="R237" s="198">
        <f>Q237*H237</f>
        <v>3.1600799999999998E-2</v>
      </c>
      <c r="S237" s="198">
        <v>0</v>
      </c>
      <c r="T237" s="199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0" t="s">
        <v>140</v>
      </c>
      <c r="AT237" s="200" t="s">
        <v>251</v>
      </c>
      <c r="AU237" s="200" t="s">
        <v>86</v>
      </c>
      <c r="AY237" s="17" t="s">
        <v>134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7" t="s">
        <v>84</v>
      </c>
      <c r="BK237" s="201">
        <f>ROUND(I237*H237,2)</f>
        <v>0</v>
      </c>
      <c r="BL237" s="17" t="s">
        <v>140</v>
      </c>
      <c r="BM237" s="200" t="s">
        <v>494</v>
      </c>
    </row>
    <row r="238" spans="1:65" s="14" customFormat="1" ht="11.25">
      <c r="B238" s="213"/>
      <c r="C238" s="214"/>
      <c r="D238" s="204" t="s">
        <v>169</v>
      </c>
      <c r="E238" s="215" t="s">
        <v>1</v>
      </c>
      <c r="F238" s="216" t="s">
        <v>495</v>
      </c>
      <c r="G238" s="214"/>
      <c r="H238" s="217">
        <v>2.8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169</v>
      </c>
      <c r="AU238" s="223" t="s">
        <v>86</v>
      </c>
      <c r="AV238" s="14" t="s">
        <v>86</v>
      </c>
      <c r="AW238" s="14" t="s">
        <v>32</v>
      </c>
      <c r="AX238" s="14" t="s">
        <v>76</v>
      </c>
      <c r="AY238" s="223" t="s">
        <v>134</v>
      </c>
    </row>
    <row r="239" spans="1:65" s="14" customFormat="1" ht="11.25">
      <c r="B239" s="213"/>
      <c r="C239" s="214"/>
      <c r="D239" s="204" t="s">
        <v>169</v>
      </c>
      <c r="E239" s="215" t="s">
        <v>1</v>
      </c>
      <c r="F239" s="216" t="s">
        <v>496</v>
      </c>
      <c r="G239" s="214"/>
      <c r="H239" s="217">
        <v>8.75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169</v>
      </c>
      <c r="AU239" s="223" t="s">
        <v>86</v>
      </c>
      <c r="AV239" s="14" t="s">
        <v>86</v>
      </c>
      <c r="AW239" s="14" t="s">
        <v>32</v>
      </c>
      <c r="AX239" s="14" t="s">
        <v>76</v>
      </c>
      <c r="AY239" s="223" t="s">
        <v>134</v>
      </c>
    </row>
    <row r="240" spans="1:65" s="14" customFormat="1" ht="11.25">
      <c r="B240" s="213"/>
      <c r="C240" s="214"/>
      <c r="D240" s="204" t="s">
        <v>169</v>
      </c>
      <c r="E240" s="215" t="s">
        <v>1</v>
      </c>
      <c r="F240" s="216" t="s">
        <v>497</v>
      </c>
      <c r="G240" s="214"/>
      <c r="H240" s="217">
        <v>0.42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169</v>
      </c>
      <c r="AU240" s="223" t="s">
        <v>86</v>
      </c>
      <c r="AV240" s="14" t="s">
        <v>86</v>
      </c>
      <c r="AW240" s="14" t="s">
        <v>32</v>
      </c>
      <c r="AX240" s="14" t="s">
        <v>76</v>
      </c>
      <c r="AY240" s="223" t="s">
        <v>134</v>
      </c>
    </row>
    <row r="241" spans="1:65" s="15" customFormat="1" ht="11.25">
      <c r="B241" s="224"/>
      <c r="C241" s="225"/>
      <c r="D241" s="204" t="s">
        <v>169</v>
      </c>
      <c r="E241" s="226" t="s">
        <v>1</v>
      </c>
      <c r="F241" s="227" t="s">
        <v>173</v>
      </c>
      <c r="G241" s="225"/>
      <c r="H241" s="228">
        <v>11.97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AT241" s="234" t="s">
        <v>169</v>
      </c>
      <c r="AU241" s="234" t="s">
        <v>86</v>
      </c>
      <c r="AV241" s="15" t="s">
        <v>140</v>
      </c>
      <c r="AW241" s="15" t="s">
        <v>32</v>
      </c>
      <c r="AX241" s="15" t="s">
        <v>84</v>
      </c>
      <c r="AY241" s="234" t="s">
        <v>134</v>
      </c>
    </row>
    <row r="242" spans="1:65" s="2" customFormat="1" ht="16.5" customHeight="1">
      <c r="A242" s="34"/>
      <c r="B242" s="35"/>
      <c r="C242" s="241" t="s">
        <v>224</v>
      </c>
      <c r="D242" s="241" t="s">
        <v>251</v>
      </c>
      <c r="E242" s="242" t="s">
        <v>498</v>
      </c>
      <c r="F242" s="243" t="s">
        <v>499</v>
      </c>
      <c r="G242" s="244" t="s">
        <v>210</v>
      </c>
      <c r="H242" s="245">
        <v>11.97</v>
      </c>
      <c r="I242" s="246"/>
      <c r="J242" s="247">
        <f>ROUND(I242*H242,2)</f>
        <v>0</v>
      </c>
      <c r="K242" s="248"/>
      <c r="L242" s="39"/>
      <c r="M242" s="249" t="s">
        <v>1</v>
      </c>
      <c r="N242" s="250" t="s">
        <v>41</v>
      </c>
      <c r="O242" s="71"/>
      <c r="P242" s="198">
        <f>O242*H242</f>
        <v>0</v>
      </c>
      <c r="Q242" s="198">
        <v>0</v>
      </c>
      <c r="R242" s="198">
        <f>Q242*H242</f>
        <v>0</v>
      </c>
      <c r="S242" s="198">
        <v>0</v>
      </c>
      <c r="T242" s="199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0" t="s">
        <v>140</v>
      </c>
      <c r="AT242" s="200" t="s">
        <v>251</v>
      </c>
      <c r="AU242" s="200" t="s">
        <v>86</v>
      </c>
      <c r="AY242" s="17" t="s">
        <v>134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7" t="s">
        <v>84</v>
      </c>
      <c r="BK242" s="201">
        <f>ROUND(I242*H242,2)</f>
        <v>0</v>
      </c>
      <c r="BL242" s="17" t="s">
        <v>140</v>
      </c>
      <c r="BM242" s="200" t="s">
        <v>500</v>
      </c>
    </row>
    <row r="243" spans="1:65" s="12" customFormat="1" ht="22.9" customHeight="1">
      <c r="B243" s="171"/>
      <c r="C243" s="172"/>
      <c r="D243" s="173" t="s">
        <v>75</v>
      </c>
      <c r="E243" s="185" t="s">
        <v>144</v>
      </c>
      <c r="F243" s="185" t="s">
        <v>501</v>
      </c>
      <c r="G243" s="172"/>
      <c r="H243" s="172"/>
      <c r="I243" s="175"/>
      <c r="J243" s="186">
        <f>BK243</f>
        <v>0</v>
      </c>
      <c r="K243" s="172"/>
      <c r="L243" s="177"/>
      <c r="M243" s="178"/>
      <c r="N243" s="179"/>
      <c r="O243" s="179"/>
      <c r="P243" s="180">
        <f>SUM(P244:P278)</f>
        <v>0</v>
      </c>
      <c r="Q243" s="179"/>
      <c r="R243" s="180">
        <f>SUM(R244:R278)</f>
        <v>19.48468463</v>
      </c>
      <c r="S243" s="179"/>
      <c r="T243" s="181">
        <f>SUM(T244:T278)</f>
        <v>0</v>
      </c>
      <c r="AR243" s="182" t="s">
        <v>84</v>
      </c>
      <c r="AT243" s="183" t="s">
        <v>75</v>
      </c>
      <c r="AU243" s="183" t="s">
        <v>84</v>
      </c>
      <c r="AY243" s="182" t="s">
        <v>134</v>
      </c>
      <c r="BK243" s="184">
        <f>SUM(BK244:BK278)</f>
        <v>0</v>
      </c>
    </row>
    <row r="244" spans="1:65" s="2" customFormat="1" ht="24.2" customHeight="1">
      <c r="A244" s="34"/>
      <c r="B244" s="35"/>
      <c r="C244" s="241" t="s">
        <v>502</v>
      </c>
      <c r="D244" s="241" t="s">
        <v>251</v>
      </c>
      <c r="E244" s="242" t="s">
        <v>503</v>
      </c>
      <c r="F244" s="243" t="s">
        <v>504</v>
      </c>
      <c r="G244" s="244" t="s">
        <v>167</v>
      </c>
      <c r="H244" s="245">
        <v>42</v>
      </c>
      <c r="I244" s="246"/>
      <c r="J244" s="247">
        <f t="shared" ref="J244:J250" si="0">ROUND(I244*H244,2)</f>
        <v>0</v>
      </c>
      <c r="K244" s="248"/>
      <c r="L244" s="39"/>
      <c r="M244" s="249" t="s">
        <v>1</v>
      </c>
      <c r="N244" s="250" t="s">
        <v>41</v>
      </c>
      <c r="O244" s="71"/>
      <c r="P244" s="198">
        <f t="shared" ref="P244:P250" si="1">O244*H244</f>
        <v>0</v>
      </c>
      <c r="Q244" s="198">
        <v>1E-3</v>
      </c>
      <c r="R244" s="198">
        <f t="shared" ref="R244:R250" si="2">Q244*H244</f>
        <v>4.2000000000000003E-2</v>
      </c>
      <c r="S244" s="198">
        <v>0</v>
      </c>
      <c r="T244" s="199">
        <f t="shared" ref="T244:T250" si="3"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0" t="s">
        <v>140</v>
      </c>
      <c r="AT244" s="200" t="s">
        <v>251</v>
      </c>
      <c r="AU244" s="200" t="s">
        <v>86</v>
      </c>
      <c r="AY244" s="17" t="s">
        <v>134</v>
      </c>
      <c r="BE244" s="201">
        <f t="shared" ref="BE244:BE250" si="4">IF(N244="základní",J244,0)</f>
        <v>0</v>
      </c>
      <c r="BF244" s="201">
        <f t="shared" ref="BF244:BF250" si="5">IF(N244="snížená",J244,0)</f>
        <v>0</v>
      </c>
      <c r="BG244" s="201">
        <f t="shared" ref="BG244:BG250" si="6">IF(N244="zákl. přenesená",J244,0)</f>
        <v>0</v>
      </c>
      <c r="BH244" s="201">
        <f t="shared" ref="BH244:BH250" si="7">IF(N244="sníž. přenesená",J244,0)</f>
        <v>0</v>
      </c>
      <c r="BI244" s="201">
        <f t="shared" ref="BI244:BI250" si="8">IF(N244="nulová",J244,0)</f>
        <v>0</v>
      </c>
      <c r="BJ244" s="17" t="s">
        <v>84</v>
      </c>
      <c r="BK244" s="201">
        <f t="shared" ref="BK244:BK250" si="9">ROUND(I244*H244,2)</f>
        <v>0</v>
      </c>
      <c r="BL244" s="17" t="s">
        <v>140</v>
      </c>
      <c r="BM244" s="200" t="s">
        <v>505</v>
      </c>
    </row>
    <row r="245" spans="1:65" s="2" customFormat="1" ht="33" customHeight="1">
      <c r="A245" s="34"/>
      <c r="B245" s="35"/>
      <c r="C245" s="187" t="s">
        <v>506</v>
      </c>
      <c r="D245" s="187" t="s">
        <v>136</v>
      </c>
      <c r="E245" s="188" t="s">
        <v>507</v>
      </c>
      <c r="F245" s="189" t="s">
        <v>508</v>
      </c>
      <c r="G245" s="190" t="s">
        <v>167</v>
      </c>
      <c r="H245" s="191">
        <v>32</v>
      </c>
      <c r="I245" s="192"/>
      <c r="J245" s="193">
        <f t="shared" si="0"/>
        <v>0</v>
      </c>
      <c r="K245" s="194"/>
      <c r="L245" s="195"/>
      <c r="M245" s="196" t="s">
        <v>1</v>
      </c>
      <c r="N245" s="197" t="s">
        <v>41</v>
      </c>
      <c r="O245" s="71"/>
      <c r="P245" s="198">
        <f t="shared" si="1"/>
        <v>0</v>
      </c>
      <c r="Q245" s="198">
        <v>5.3E-3</v>
      </c>
      <c r="R245" s="198">
        <f t="shared" si="2"/>
        <v>0.1696</v>
      </c>
      <c r="S245" s="198">
        <v>0</v>
      </c>
      <c r="T245" s="199">
        <f t="shared" si="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0" t="s">
        <v>139</v>
      </c>
      <c r="AT245" s="200" t="s">
        <v>136</v>
      </c>
      <c r="AU245" s="200" t="s">
        <v>86</v>
      </c>
      <c r="AY245" s="17" t="s">
        <v>134</v>
      </c>
      <c r="BE245" s="201">
        <f t="shared" si="4"/>
        <v>0</v>
      </c>
      <c r="BF245" s="201">
        <f t="shared" si="5"/>
        <v>0</v>
      </c>
      <c r="BG245" s="201">
        <f t="shared" si="6"/>
        <v>0</v>
      </c>
      <c r="BH245" s="201">
        <f t="shared" si="7"/>
        <v>0</v>
      </c>
      <c r="BI245" s="201">
        <f t="shared" si="8"/>
        <v>0</v>
      </c>
      <c r="BJ245" s="17" t="s">
        <v>84</v>
      </c>
      <c r="BK245" s="201">
        <f t="shared" si="9"/>
        <v>0</v>
      </c>
      <c r="BL245" s="17" t="s">
        <v>140</v>
      </c>
      <c r="BM245" s="200" t="s">
        <v>509</v>
      </c>
    </row>
    <row r="246" spans="1:65" s="2" customFormat="1" ht="37.9" customHeight="1">
      <c r="A246" s="34"/>
      <c r="B246" s="35"/>
      <c r="C246" s="187" t="s">
        <v>510</v>
      </c>
      <c r="D246" s="187" t="s">
        <v>136</v>
      </c>
      <c r="E246" s="188" t="s">
        <v>511</v>
      </c>
      <c r="F246" s="189" t="s">
        <v>512</v>
      </c>
      <c r="G246" s="190" t="s">
        <v>167</v>
      </c>
      <c r="H246" s="191">
        <v>10</v>
      </c>
      <c r="I246" s="192"/>
      <c r="J246" s="193">
        <f t="shared" si="0"/>
        <v>0</v>
      </c>
      <c r="K246" s="194"/>
      <c r="L246" s="195"/>
      <c r="M246" s="196" t="s">
        <v>1</v>
      </c>
      <c r="N246" s="197" t="s">
        <v>41</v>
      </c>
      <c r="O246" s="71"/>
      <c r="P246" s="198">
        <f t="shared" si="1"/>
        <v>0</v>
      </c>
      <c r="Q246" s="198">
        <v>4.3E-3</v>
      </c>
      <c r="R246" s="198">
        <f t="shared" si="2"/>
        <v>4.2999999999999997E-2</v>
      </c>
      <c r="S246" s="198">
        <v>0</v>
      </c>
      <c r="T246" s="199">
        <f t="shared" si="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0" t="s">
        <v>139</v>
      </c>
      <c r="AT246" s="200" t="s">
        <v>136</v>
      </c>
      <c r="AU246" s="200" t="s">
        <v>86</v>
      </c>
      <c r="AY246" s="17" t="s">
        <v>134</v>
      </c>
      <c r="BE246" s="201">
        <f t="shared" si="4"/>
        <v>0</v>
      </c>
      <c r="BF246" s="201">
        <f t="shared" si="5"/>
        <v>0</v>
      </c>
      <c r="BG246" s="201">
        <f t="shared" si="6"/>
        <v>0</v>
      </c>
      <c r="BH246" s="201">
        <f t="shared" si="7"/>
        <v>0</v>
      </c>
      <c r="BI246" s="201">
        <f t="shared" si="8"/>
        <v>0</v>
      </c>
      <c r="BJ246" s="17" t="s">
        <v>84</v>
      </c>
      <c r="BK246" s="201">
        <f t="shared" si="9"/>
        <v>0</v>
      </c>
      <c r="BL246" s="17" t="s">
        <v>140</v>
      </c>
      <c r="BM246" s="200" t="s">
        <v>513</v>
      </c>
    </row>
    <row r="247" spans="1:65" s="2" customFormat="1" ht="24.2" customHeight="1">
      <c r="A247" s="34"/>
      <c r="B247" s="35"/>
      <c r="C247" s="241" t="s">
        <v>514</v>
      </c>
      <c r="D247" s="241" t="s">
        <v>251</v>
      </c>
      <c r="E247" s="242" t="s">
        <v>515</v>
      </c>
      <c r="F247" s="243" t="s">
        <v>516</v>
      </c>
      <c r="G247" s="244" t="s">
        <v>167</v>
      </c>
      <c r="H247" s="245">
        <v>52</v>
      </c>
      <c r="I247" s="246"/>
      <c r="J247" s="247">
        <f t="shared" si="0"/>
        <v>0</v>
      </c>
      <c r="K247" s="248"/>
      <c r="L247" s="39"/>
      <c r="M247" s="249" t="s">
        <v>1</v>
      </c>
      <c r="N247" s="250" t="s">
        <v>41</v>
      </c>
      <c r="O247" s="71"/>
      <c r="P247" s="198">
        <f t="shared" si="1"/>
        <v>0</v>
      </c>
      <c r="Q247" s="198">
        <v>0.17488999999999999</v>
      </c>
      <c r="R247" s="198">
        <f t="shared" si="2"/>
        <v>9.0942799999999995</v>
      </c>
      <c r="S247" s="198">
        <v>0</v>
      </c>
      <c r="T247" s="199">
        <f t="shared" si="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0" t="s">
        <v>140</v>
      </c>
      <c r="AT247" s="200" t="s">
        <v>251</v>
      </c>
      <c r="AU247" s="200" t="s">
        <v>86</v>
      </c>
      <c r="AY247" s="17" t="s">
        <v>134</v>
      </c>
      <c r="BE247" s="201">
        <f t="shared" si="4"/>
        <v>0</v>
      </c>
      <c r="BF247" s="201">
        <f t="shared" si="5"/>
        <v>0</v>
      </c>
      <c r="BG247" s="201">
        <f t="shared" si="6"/>
        <v>0</v>
      </c>
      <c r="BH247" s="201">
        <f t="shared" si="7"/>
        <v>0</v>
      </c>
      <c r="BI247" s="201">
        <f t="shared" si="8"/>
        <v>0</v>
      </c>
      <c r="BJ247" s="17" t="s">
        <v>84</v>
      </c>
      <c r="BK247" s="201">
        <f t="shared" si="9"/>
        <v>0</v>
      </c>
      <c r="BL247" s="17" t="s">
        <v>140</v>
      </c>
      <c r="BM247" s="200" t="s">
        <v>517</v>
      </c>
    </row>
    <row r="248" spans="1:65" s="2" customFormat="1" ht="16.5" customHeight="1">
      <c r="A248" s="34"/>
      <c r="B248" s="35"/>
      <c r="C248" s="187" t="s">
        <v>518</v>
      </c>
      <c r="D248" s="187" t="s">
        <v>136</v>
      </c>
      <c r="E248" s="188" t="s">
        <v>519</v>
      </c>
      <c r="F248" s="189" t="s">
        <v>520</v>
      </c>
      <c r="G248" s="190" t="s">
        <v>167</v>
      </c>
      <c r="H248" s="191">
        <v>44</v>
      </c>
      <c r="I248" s="192"/>
      <c r="J248" s="193">
        <f t="shared" si="0"/>
        <v>0</v>
      </c>
      <c r="K248" s="194"/>
      <c r="L248" s="195"/>
      <c r="M248" s="196" t="s">
        <v>1</v>
      </c>
      <c r="N248" s="197" t="s">
        <v>41</v>
      </c>
      <c r="O248" s="71"/>
      <c r="P248" s="198">
        <f t="shared" si="1"/>
        <v>0</v>
      </c>
      <c r="Q248" s="198">
        <v>0</v>
      </c>
      <c r="R248" s="198">
        <f t="shared" si="2"/>
        <v>0</v>
      </c>
      <c r="S248" s="198">
        <v>0</v>
      </c>
      <c r="T248" s="199">
        <f t="shared" si="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0" t="s">
        <v>139</v>
      </c>
      <c r="AT248" s="200" t="s">
        <v>136</v>
      </c>
      <c r="AU248" s="200" t="s">
        <v>86</v>
      </c>
      <c r="AY248" s="17" t="s">
        <v>134</v>
      </c>
      <c r="BE248" s="201">
        <f t="shared" si="4"/>
        <v>0</v>
      </c>
      <c r="BF248" s="201">
        <f t="shared" si="5"/>
        <v>0</v>
      </c>
      <c r="BG248" s="201">
        <f t="shared" si="6"/>
        <v>0</v>
      </c>
      <c r="BH248" s="201">
        <f t="shared" si="7"/>
        <v>0</v>
      </c>
      <c r="BI248" s="201">
        <f t="shared" si="8"/>
        <v>0</v>
      </c>
      <c r="BJ248" s="17" t="s">
        <v>84</v>
      </c>
      <c r="BK248" s="201">
        <f t="shared" si="9"/>
        <v>0</v>
      </c>
      <c r="BL248" s="17" t="s">
        <v>140</v>
      </c>
      <c r="BM248" s="200" t="s">
        <v>521</v>
      </c>
    </row>
    <row r="249" spans="1:65" s="2" customFormat="1" ht="16.5" customHeight="1">
      <c r="A249" s="34"/>
      <c r="B249" s="35"/>
      <c r="C249" s="187" t="s">
        <v>522</v>
      </c>
      <c r="D249" s="187" t="s">
        <v>136</v>
      </c>
      <c r="E249" s="188" t="s">
        <v>523</v>
      </c>
      <c r="F249" s="189" t="s">
        <v>524</v>
      </c>
      <c r="G249" s="190" t="s">
        <v>167</v>
      </c>
      <c r="H249" s="191">
        <v>8</v>
      </c>
      <c r="I249" s="192"/>
      <c r="J249" s="193">
        <f t="shared" si="0"/>
        <v>0</v>
      </c>
      <c r="K249" s="194"/>
      <c r="L249" s="195"/>
      <c r="M249" s="196" t="s">
        <v>1</v>
      </c>
      <c r="N249" s="197" t="s">
        <v>41</v>
      </c>
      <c r="O249" s="71"/>
      <c r="P249" s="198">
        <f t="shared" si="1"/>
        <v>0</v>
      </c>
      <c r="Q249" s="198">
        <v>0</v>
      </c>
      <c r="R249" s="198">
        <f t="shared" si="2"/>
        <v>0</v>
      </c>
      <c r="S249" s="198">
        <v>0</v>
      </c>
      <c r="T249" s="199">
        <f t="shared" si="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0" t="s">
        <v>139</v>
      </c>
      <c r="AT249" s="200" t="s">
        <v>136</v>
      </c>
      <c r="AU249" s="200" t="s">
        <v>86</v>
      </c>
      <c r="AY249" s="17" t="s">
        <v>134</v>
      </c>
      <c r="BE249" s="201">
        <f t="shared" si="4"/>
        <v>0</v>
      </c>
      <c r="BF249" s="201">
        <f t="shared" si="5"/>
        <v>0</v>
      </c>
      <c r="BG249" s="201">
        <f t="shared" si="6"/>
        <v>0</v>
      </c>
      <c r="BH249" s="201">
        <f t="shared" si="7"/>
        <v>0</v>
      </c>
      <c r="BI249" s="201">
        <f t="shared" si="8"/>
        <v>0</v>
      </c>
      <c r="BJ249" s="17" t="s">
        <v>84</v>
      </c>
      <c r="BK249" s="201">
        <f t="shared" si="9"/>
        <v>0</v>
      </c>
      <c r="BL249" s="17" t="s">
        <v>140</v>
      </c>
      <c r="BM249" s="200" t="s">
        <v>525</v>
      </c>
    </row>
    <row r="250" spans="1:65" s="2" customFormat="1" ht="24.2" customHeight="1">
      <c r="A250" s="34"/>
      <c r="B250" s="35"/>
      <c r="C250" s="241" t="s">
        <v>526</v>
      </c>
      <c r="D250" s="241" t="s">
        <v>251</v>
      </c>
      <c r="E250" s="242" t="s">
        <v>527</v>
      </c>
      <c r="F250" s="243" t="s">
        <v>528</v>
      </c>
      <c r="G250" s="244" t="s">
        <v>167</v>
      </c>
      <c r="H250" s="245">
        <v>70</v>
      </c>
      <c r="I250" s="246"/>
      <c r="J250" s="247">
        <f t="shared" si="0"/>
        <v>0</v>
      </c>
      <c r="K250" s="248"/>
      <c r="L250" s="39"/>
      <c r="M250" s="249" t="s">
        <v>1</v>
      </c>
      <c r="N250" s="250" t="s">
        <v>41</v>
      </c>
      <c r="O250" s="71"/>
      <c r="P250" s="198">
        <f t="shared" si="1"/>
        <v>0</v>
      </c>
      <c r="Q250" s="198">
        <v>4.0000000000000002E-4</v>
      </c>
      <c r="R250" s="198">
        <f t="shared" si="2"/>
        <v>2.8000000000000001E-2</v>
      </c>
      <c r="S250" s="198">
        <v>0</v>
      </c>
      <c r="T250" s="199">
        <f t="shared" si="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0" t="s">
        <v>140</v>
      </c>
      <c r="AT250" s="200" t="s">
        <v>251</v>
      </c>
      <c r="AU250" s="200" t="s">
        <v>86</v>
      </c>
      <c r="AY250" s="17" t="s">
        <v>134</v>
      </c>
      <c r="BE250" s="201">
        <f t="shared" si="4"/>
        <v>0</v>
      </c>
      <c r="BF250" s="201">
        <f t="shared" si="5"/>
        <v>0</v>
      </c>
      <c r="BG250" s="201">
        <f t="shared" si="6"/>
        <v>0</v>
      </c>
      <c r="BH250" s="201">
        <f t="shared" si="7"/>
        <v>0</v>
      </c>
      <c r="BI250" s="201">
        <f t="shared" si="8"/>
        <v>0</v>
      </c>
      <c r="BJ250" s="17" t="s">
        <v>84</v>
      </c>
      <c r="BK250" s="201">
        <f t="shared" si="9"/>
        <v>0</v>
      </c>
      <c r="BL250" s="17" t="s">
        <v>140</v>
      </c>
      <c r="BM250" s="200" t="s">
        <v>529</v>
      </c>
    </row>
    <row r="251" spans="1:65" s="14" customFormat="1" ht="11.25">
      <c r="B251" s="213"/>
      <c r="C251" s="214"/>
      <c r="D251" s="204" t="s">
        <v>169</v>
      </c>
      <c r="E251" s="215" t="s">
        <v>1</v>
      </c>
      <c r="F251" s="216" t="s">
        <v>530</v>
      </c>
      <c r="G251" s="214"/>
      <c r="H251" s="217">
        <v>70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169</v>
      </c>
      <c r="AU251" s="223" t="s">
        <v>86</v>
      </c>
      <c r="AV251" s="14" t="s">
        <v>86</v>
      </c>
      <c r="AW251" s="14" t="s">
        <v>32</v>
      </c>
      <c r="AX251" s="14" t="s">
        <v>84</v>
      </c>
      <c r="AY251" s="223" t="s">
        <v>134</v>
      </c>
    </row>
    <row r="252" spans="1:65" s="2" customFormat="1" ht="16.5" customHeight="1">
      <c r="A252" s="34"/>
      <c r="B252" s="35"/>
      <c r="C252" s="187" t="s">
        <v>531</v>
      </c>
      <c r="D252" s="187" t="s">
        <v>136</v>
      </c>
      <c r="E252" s="188" t="s">
        <v>532</v>
      </c>
      <c r="F252" s="189" t="s">
        <v>533</v>
      </c>
      <c r="G252" s="190" t="s">
        <v>167</v>
      </c>
      <c r="H252" s="191">
        <v>32</v>
      </c>
      <c r="I252" s="192"/>
      <c r="J252" s="193">
        <f>ROUND(I252*H252,2)</f>
        <v>0</v>
      </c>
      <c r="K252" s="194"/>
      <c r="L252" s="195"/>
      <c r="M252" s="196" t="s">
        <v>1</v>
      </c>
      <c r="N252" s="197" t="s">
        <v>41</v>
      </c>
      <c r="O252" s="71"/>
      <c r="P252" s="198">
        <f>O252*H252</f>
        <v>0</v>
      </c>
      <c r="Q252" s="198">
        <v>6.6000000000000003E-2</v>
      </c>
      <c r="R252" s="198">
        <f>Q252*H252</f>
        <v>2.1120000000000001</v>
      </c>
      <c r="S252" s="198">
        <v>0</v>
      </c>
      <c r="T252" s="199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0" t="s">
        <v>139</v>
      </c>
      <c r="AT252" s="200" t="s">
        <v>136</v>
      </c>
      <c r="AU252" s="200" t="s">
        <v>86</v>
      </c>
      <c r="AY252" s="17" t="s">
        <v>134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7" t="s">
        <v>84</v>
      </c>
      <c r="BK252" s="201">
        <f>ROUND(I252*H252,2)</f>
        <v>0</v>
      </c>
      <c r="BL252" s="17" t="s">
        <v>140</v>
      </c>
      <c r="BM252" s="200" t="s">
        <v>534</v>
      </c>
    </row>
    <row r="253" spans="1:65" s="2" customFormat="1" ht="16.5" customHeight="1">
      <c r="A253" s="34"/>
      <c r="B253" s="35"/>
      <c r="C253" s="187" t="s">
        <v>535</v>
      </c>
      <c r="D253" s="187" t="s">
        <v>136</v>
      </c>
      <c r="E253" s="188" t="s">
        <v>536</v>
      </c>
      <c r="F253" s="189" t="s">
        <v>537</v>
      </c>
      <c r="G253" s="190" t="s">
        <v>167</v>
      </c>
      <c r="H253" s="191">
        <v>38</v>
      </c>
      <c r="I253" s="192"/>
      <c r="J253" s="193">
        <f>ROUND(I253*H253,2)</f>
        <v>0</v>
      </c>
      <c r="K253" s="194"/>
      <c r="L253" s="195"/>
      <c r="M253" s="196" t="s">
        <v>1</v>
      </c>
      <c r="N253" s="197" t="s">
        <v>41</v>
      </c>
      <c r="O253" s="71"/>
      <c r="P253" s="198">
        <f>O253*H253</f>
        <v>0</v>
      </c>
      <c r="Q253" s="198">
        <v>9.6000000000000002E-2</v>
      </c>
      <c r="R253" s="198">
        <f>Q253*H253</f>
        <v>3.6480000000000001</v>
      </c>
      <c r="S253" s="198">
        <v>0</v>
      </c>
      <c r="T253" s="199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0" t="s">
        <v>139</v>
      </c>
      <c r="AT253" s="200" t="s">
        <v>136</v>
      </c>
      <c r="AU253" s="200" t="s">
        <v>86</v>
      </c>
      <c r="AY253" s="17" t="s">
        <v>134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7" t="s">
        <v>84</v>
      </c>
      <c r="BK253" s="201">
        <f>ROUND(I253*H253,2)</f>
        <v>0</v>
      </c>
      <c r="BL253" s="17" t="s">
        <v>140</v>
      </c>
      <c r="BM253" s="200" t="s">
        <v>538</v>
      </c>
    </row>
    <row r="254" spans="1:65" s="2" customFormat="1" ht="24.2" customHeight="1">
      <c r="A254" s="34"/>
      <c r="B254" s="35"/>
      <c r="C254" s="241" t="s">
        <v>539</v>
      </c>
      <c r="D254" s="241" t="s">
        <v>251</v>
      </c>
      <c r="E254" s="242" t="s">
        <v>540</v>
      </c>
      <c r="F254" s="243" t="s">
        <v>541</v>
      </c>
      <c r="G254" s="244" t="s">
        <v>231</v>
      </c>
      <c r="H254" s="245">
        <v>81.099999999999994</v>
      </c>
      <c r="I254" s="246"/>
      <c r="J254" s="247">
        <f>ROUND(I254*H254,2)</f>
        <v>0</v>
      </c>
      <c r="K254" s="248"/>
      <c r="L254" s="39"/>
      <c r="M254" s="249" t="s">
        <v>1</v>
      </c>
      <c r="N254" s="250" t="s">
        <v>41</v>
      </c>
      <c r="O254" s="71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0" t="s">
        <v>140</v>
      </c>
      <c r="AT254" s="200" t="s">
        <v>251</v>
      </c>
      <c r="AU254" s="200" t="s">
        <v>86</v>
      </c>
      <c r="AY254" s="17" t="s">
        <v>134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" t="s">
        <v>84</v>
      </c>
      <c r="BK254" s="201">
        <f>ROUND(I254*H254,2)</f>
        <v>0</v>
      </c>
      <c r="BL254" s="17" t="s">
        <v>140</v>
      </c>
      <c r="BM254" s="200" t="s">
        <v>542</v>
      </c>
    </row>
    <row r="255" spans="1:65" s="2" customFormat="1" ht="44.25" customHeight="1">
      <c r="A255" s="34"/>
      <c r="B255" s="35"/>
      <c r="C255" s="187" t="s">
        <v>543</v>
      </c>
      <c r="D255" s="187" t="s">
        <v>136</v>
      </c>
      <c r="E255" s="188" t="s">
        <v>544</v>
      </c>
      <c r="F255" s="189" t="s">
        <v>545</v>
      </c>
      <c r="G255" s="190" t="s">
        <v>167</v>
      </c>
      <c r="H255" s="191">
        <v>32</v>
      </c>
      <c r="I255" s="192"/>
      <c r="J255" s="193">
        <f>ROUND(I255*H255,2)</f>
        <v>0</v>
      </c>
      <c r="K255" s="194"/>
      <c r="L255" s="195"/>
      <c r="M255" s="196" t="s">
        <v>1</v>
      </c>
      <c r="N255" s="197" t="s">
        <v>41</v>
      </c>
      <c r="O255" s="71"/>
      <c r="P255" s="198">
        <f>O255*H255</f>
        <v>0</v>
      </c>
      <c r="Q255" s="198">
        <v>1.9099999999999999E-2</v>
      </c>
      <c r="R255" s="198">
        <f>Q255*H255</f>
        <v>0.61119999999999997</v>
      </c>
      <c r="S255" s="198">
        <v>0</v>
      </c>
      <c r="T255" s="199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0" t="s">
        <v>139</v>
      </c>
      <c r="AT255" s="200" t="s">
        <v>136</v>
      </c>
      <c r="AU255" s="200" t="s">
        <v>86</v>
      </c>
      <c r="AY255" s="17" t="s">
        <v>134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7" t="s">
        <v>84</v>
      </c>
      <c r="BK255" s="201">
        <f>ROUND(I255*H255,2)</f>
        <v>0</v>
      </c>
      <c r="BL255" s="17" t="s">
        <v>140</v>
      </c>
      <c r="BM255" s="200" t="s">
        <v>546</v>
      </c>
    </row>
    <row r="256" spans="1:65" s="14" customFormat="1" ht="11.25">
      <c r="B256" s="213"/>
      <c r="C256" s="214"/>
      <c r="D256" s="204" t="s">
        <v>169</v>
      </c>
      <c r="E256" s="214"/>
      <c r="F256" s="216" t="s">
        <v>547</v>
      </c>
      <c r="G256" s="214"/>
      <c r="H256" s="217">
        <v>32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169</v>
      </c>
      <c r="AU256" s="223" t="s">
        <v>86</v>
      </c>
      <c r="AV256" s="14" t="s">
        <v>86</v>
      </c>
      <c r="AW256" s="14" t="s">
        <v>4</v>
      </c>
      <c r="AX256" s="14" t="s">
        <v>84</v>
      </c>
      <c r="AY256" s="223" t="s">
        <v>134</v>
      </c>
    </row>
    <row r="257" spans="1:65" s="2" customFormat="1" ht="24.2" customHeight="1">
      <c r="A257" s="34"/>
      <c r="B257" s="35"/>
      <c r="C257" s="241" t="s">
        <v>548</v>
      </c>
      <c r="D257" s="241" t="s">
        <v>251</v>
      </c>
      <c r="E257" s="242" t="s">
        <v>549</v>
      </c>
      <c r="F257" s="243" t="s">
        <v>550</v>
      </c>
      <c r="G257" s="244" t="s">
        <v>167</v>
      </c>
      <c r="H257" s="245">
        <v>2</v>
      </c>
      <c r="I257" s="246"/>
      <c r="J257" s="247">
        <f>ROUND(I257*H257,2)</f>
        <v>0</v>
      </c>
      <c r="K257" s="248"/>
      <c r="L257" s="39"/>
      <c r="M257" s="249" t="s">
        <v>1</v>
      </c>
      <c r="N257" s="250" t="s">
        <v>41</v>
      </c>
      <c r="O257" s="71"/>
      <c r="P257" s="198">
        <f>O257*H257</f>
        <v>0</v>
      </c>
      <c r="Q257" s="198">
        <v>0</v>
      </c>
      <c r="R257" s="198">
        <f>Q257*H257</f>
        <v>0</v>
      </c>
      <c r="S257" s="198">
        <v>0</v>
      </c>
      <c r="T257" s="199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0" t="s">
        <v>140</v>
      </c>
      <c r="AT257" s="200" t="s">
        <v>251</v>
      </c>
      <c r="AU257" s="200" t="s">
        <v>86</v>
      </c>
      <c r="AY257" s="17" t="s">
        <v>134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7" t="s">
        <v>84</v>
      </c>
      <c r="BK257" s="201">
        <f>ROUND(I257*H257,2)</f>
        <v>0</v>
      </c>
      <c r="BL257" s="17" t="s">
        <v>140</v>
      </c>
      <c r="BM257" s="200" t="s">
        <v>551</v>
      </c>
    </row>
    <row r="258" spans="1:65" s="2" customFormat="1" ht="16.5" customHeight="1">
      <c r="A258" s="34"/>
      <c r="B258" s="35"/>
      <c r="C258" s="187" t="s">
        <v>552</v>
      </c>
      <c r="D258" s="187" t="s">
        <v>136</v>
      </c>
      <c r="E258" s="188" t="s">
        <v>553</v>
      </c>
      <c r="F258" s="189" t="s">
        <v>554</v>
      </c>
      <c r="G258" s="190" t="s">
        <v>167</v>
      </c>
      <c r="H258" s="191">
        <v>32</v>
      </c>
      <c r="I258" s="192"/>
      <c r="J258" s="193">
        <f>ROUND(I258*H258,2)</f>
        <v>0</v>
      </c>
      <c r="K258" s="194"/>
      <c r="L258" s="195"/>
      <c r="M258" s="196" t="s">
        <v>1</v>
      </c>
      <c r="N258" s="197" t="s">
        <v>41</v>
      </c>
      <c r="O258" s="71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0" t="s">
        <v>139</v>
      </c>
      <c r="AT258" s="200" t="s">
        <v>136</v>
      </c>
      <c r="AU258" s="200" t="s">
        <v>86</v>
      </c>
      <c r="AY258" s="17" t="s">
        <v>134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7" t="s">
        <v>84</v>
      </c>
      <c r="BK258" s="201">
        <f>ROUND(I258*H258,2)</f>
        <v>0</v>
      </c>
      <c r="BL258" s="17" t="s">
        <v>140</v>
      </c>
      <c r="BM258" s="200" t="s">
        <v>555</v>
      </c>
    </row>
    <row r="259" spans="1:65" s="2" customFormat="1" ht="16.5" customHeight="1">
      <c r="A259" s="34"/>
      <c r="B259" s="35"/>
      <c r="C259" s="187" t="s">
        <v>556</v>
      </c>
      <c r="D259" s="187" t="s">
        <v>136</v>
      </c>
      <c r="E259" s="188" t="s">
        <v>557</v>
      </c>
      <c r="F259" s="189" t="s">
        <v>558</v>
      </c>
      <c r="G259" s="190" t="s">
        <v>167</v>
      </c>
      <c r="H259" s="191">
        <v>38</v>
      </c>
      <c r="I259" s="192"/>
      <c r="J259" s="193">
        <f>ROUND(I259*H259,2)</f>
        <v>0</v>
      </c>
      <c r="K259" s="194"/>
      <c r="L259" s="195"/>
      <c r="M259" s="196" t="s">
        <v>1</v>
      </c>
      <c r="N259" s="197" t="s">
        <v>41</v>
      </c>
      <c r="O259" s="71"/>
      <c r="P259" s="198">
        <f>O259*H259</f>
        <v>0</v>
      </c>
      <c r="Q259" s="198">
        <v>0</v>
      </c>
      <c r="R259" s="198">
        <f>Q259*H259</f>
        <v>0</v>
      </c>
      <c r="S259" s="198">
        <v>0</v>
      </c>
      <c r="T259" s="199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0" t="s">
        <v>139</v>
      </c>
      <c r="AT259" s="200" t="s">
        <v>136</v>
      </c>
      <c r="AU259" s="200" t="s">
        <v>86</v>
      </c>
      <c r="AY259" s="17" t="s">
        <v>134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7" t="s">
        <v>84</v>
      </c>
      <c r="BK259" s="201">
        <f>ROUND(I259*H259,2)</f>
        <v>0</v>
      </c>
      <c r="BL259" s="17" t="s">
        <v>140</v>
      </c>
      <c r="BM259" s="200" t="s">
        <v>559</v>
      </c>
    </row>
    <row r="260" spans="1:65" s="2" customFormat="1" ht="16.5" customHeight="1">
      <c r="A260" s="34"/>
      <c r="B260" s="35"/>
      <c r="C260" s="187" t="s">
        <v>560</v>
      </c>
      <c r="D260" s="187" t="s">
        <v>136</v>
      </c>
      <c r="E260" s="188" t="s">
        <v>561</v>
      </c>
      <c r="F260" s="189" t="s">
        <v>562</v>
      </c>
      <c r="G260" s="190" t="s">
        <v>167</v>
      </c>
      <c r="H260" s="191">
        <v>2</v>
      </c>
      <c r="I260" s="192"/>
      <c r="J260" s="193">
        <f>ROUND(I260*H260,2)</f>
        <v>0</v>
      </c>
      <c r="K260" s="194"/>
      <c r="L260" s="195"/>
      <c r="M260" s="196" t="s">
        <v>1</v>
      </c>
      <c r="N260" s="197" t="s">
        <v>41</v>
      </c>
      <c r="O260" s="71"/>
      <c r="P260" s="198">
        <f>O260*H260</f>
        <v>0</v>
      </c>
      <c r="Q260" s="198">
        <v>0</v>
      </c>
      <c r="R260" s="198">
        <f>Q260*H260</f>
        <v>0</v>
      </c>
      <c r="S260" s="198">
        <v>0</v>
      </c>
      <c r="T260" s="199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0" t="s">
        <v>139</v>
      </c>
      <c r="AT260" s="200" t="s">
        <v>136</v>
      </c>
      <c r="AU260" s="200" t="s">
        <v>86</v>
      </c>
      <c r="AY260" s="17" t="s">
        <v>134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7" t="s">
        <v>84</v>
      </c>
      <c r="BK260" s="201">
        <f>ROUND(I260*H260,2)</f>
        <v>0</v>
      </c>
      <c r="BL260" s="17" t="s">
        <v>140</v>
      </c>
      <c r="BM260" s="200" t="s">
        <v>563</v>
      </c>
    </row>
    <row r="261" spans="1:65" s="2" customFormat="1" ht="24.2" customHeight="1">
      <c r="A261" s="34"/>
      <c r="B261" s="35"/>
      <c r="C261" s="241" t="s">
        <v>564</v>
      </c>
      <c r="D261" s="241" t="s">
        <v>251</v>
      </c>
      <c r="E261" s="242" t="s">
        <v>565</v>
      </c>
      <c r="F261" s="243" t="s">
        <v>566</v>
      </c>
      <c r="G261" s="244" t="s">
        <v>231</v>
      </c>
      <c r="H261" s="245">
        <v>114</v>
      </c>
      <c r="I261" s="246"/>
      <c r="J261" s="247">
        <f>ROUND(I261*H261,2)</f>
        <v>0</v>
      </c>
      <c r="K261" s="248"/>
      <c r="L261" s="39"/>
      <c r="M261" s="249" t="s">
        <v>1</v>
      </c>
      <c r="N261" s="250" t="s">
        <v>41</v>
      </c>
      <c r="O261" s="71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0" t="s">
        <v>140</v>
      </c>
      <c r="AT261" s="200" t="s">
        <v>251</v>
      </c>
      <c r="AU261" s="200" t="s">
        <v>86</v>
      </c>
      <c r="AY261" s="17" t="s">
        <v>134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7" t="s">
        <v>84</v>
      </c>
      <c r="BK261" s="201">
        <f>ROUND(I261*H261,2)</f>
        <v>0</v>
      </c>
      <c r="BL261" s="17" t="s">
        <v>140</v>
      </c>
      <c r="BM261" s="200" t="s">
        <v>567</v>
      </c>
    </row>
    <row r="262" spans="1:65" s="14" customFormat="1" ht="11.25">
      <c r="B262" s="213"/>
      <c r="C262" s="214"/>
      <c r="D262" s="204" t="s">
        <v>169</v>
      </c>
      <c r="E262" s="215" t="s">
        <v>1</v>
      </c>
      <c r="F262" s="216" t="s">
        <v>568</v>
      </c>
      <c r="G262" s="214"/>
      <c r="H262" s="217">
        <v>114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169</v>
      </c>
      <c r="AU262" s="223" t="s">
        <v>86</v>
      </c>
      <c r="AV262" s="14" t="s">
        <v>86</v>
      </c>
      <c r="AW262" s="14" t="s">
        <v>32</v>
      </c>
      <c r="AX262" s="14" t="s">
        <v>84</v>
      </c>
      <c r="AY262" s="223" t="s">
        <v>134</v>
      </c>
    </row>
    <row r="263" spans="1:65" s="2" customFormat="1" ht="24.2" customHeight="1">
      <c r="A263" s="34"/>
      <c r="B263" s="35"/>
      <c r="C263" s="187" t="s">
        <v>569</v>
      </c>
      <c r="D263" s="187" t="s">
        <v>136</v>
      </c>
      <c r="E263" s="188" t="s">
        <v>570</v>
      </c>
      <c r="F263" s="189" t="s">
        <v>571</v>
      </c>
      <c r="G263" s="190" t="s">
        <v>231</v>
      </c>
      <c r="H263" s="191">
        <v>234</v>
      </c>
      <c r="I263" s="192"/>
      <c r="J263" s="193">
        <f>ROUND(I263*H263,2)</f>
        <v>0</v>
      </c>
      <c r="K263" s="194"/>
      <c r="L263" s="195"/>
      <c r="M263" s="196" t="s">
        <v>1</v>
      </c>
      <c r="N263" s="197" t="s">
        <v>41</v>
      </c>
      <c r="O263" s="71"/>
      <c r="P263" s="198">
        <f>O263*H263</f>
        <v>0</v>
      </c>
      <c r="Q263" s="198">
        <v>1.8E-3</v>
      </c>
      <c r="R263" s="198">
        <f>Q263*H263</f>
        <v>0.42119999999999996</v>
      </c>
      <c r="S263" s="198">
        <v>0</v>
      </c>
      <c r="T263" s="199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0" t="s">
        <v>139</v>
      </c>
      <c r="AT263" s="200" t="s">
        <v>136</v>
      </c>
      <c r="AU263" s="200" t="s">
        <v>86</v>
      </c>
      <c r="AY263" s="17" t="s">
        <v>134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7" t="s">
        <v>84</v>
      </c>
      <c r="BK263" s="201">
        <f>ROUND(I263*H263,2)</f>
        <v>0</v>
      </c>
      <c r="BL263" s="17" t="s">
        <v>140</v>
      </c>
      <c r="BM263" s="200" t="s">
        <v>572</v>
      </c>
    </row>
    <row r="264" spans="1:65" s="14" customFormat="1" ht="11.25">
      <c r="B264" s="213"/>
      <c r="C264" s="214"/>
      <c r="D264" s="204" t="s">
        <v>169</v>
      </c>
      <c r="E264" s="215" t="s">
        <v>1</v>
      </c>
      <c r="F264" s="216" t="s">
        <v>573</v>
      </c>
      <c r="G264" s="214"/>
      <c r="H264" s="217">
        <v>240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169</v>
      </c>
      <c r="AU264" s="223" t="s">
        <v>86</v>
      </c>
      <c r="AV264" s="14" t="s">
        <v>86</v>
      </c>
      <c r="AW264" s="14" t="s">
        <v>32</v>
      </c>
      <c r="AX264" s="14" t="s">
        <v>76</v>
      </c>
      <c r="AY264" s="223" t="s">
        <v>134</v>
      </c>
    </row>
    <row r="265" spans="1:65" s="14" customFormat="1" ht="11.25">
      <c r="B265" s="213"/>
      <c r="C265" s="214"/>
      <c r="D265" s="204" t="s">
        <v>169</v>
      </c>
      <c r="E265" s="215" t="s">
        <v>1</v>
      </c>
      <c r="F265" s="216" t="s">
        <v>574</v>
      </c>
      <c r="G265" s="214"/>
      <c r="H265" s="217">
        <v>-6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169</v>
      </c>
      <c r="AU265" s="223" t="s">
        <v>86</v>
      </c>
      <c r="AV265" s="14" t="s">
        <v>86</v>
      </c>
      <c r="AW265" s="14" t="s">
        <v>32</v>
      </c>
      <c r="AX265" s="14" t="s">
        <v>76</v>
      </c>
      <c r="AY265" s="223" t="s">
        <v>134</v>
      </c>
    </row>
    <row r="266" spans="1:65" s="15" customFormat="1" ht="11.25">
      <c r="B266" s="224"/>
      <c r="C266" s="225"/>
      <c r="D266" s="204" t="s">
        <v>169</v>
      </c>
      <c r="E266" s="226" t="s">
        <v>1</v>
      </c>
      <c r="F266" s="227" t="s">
        <v>173</v>
      </c>
      <c r="G266" s="225"/>
      <c r="H266" s="228">
        <v>234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AT266" s="234" t="s">
        <v>169</v>
      </c>
      <c r="AU266" s="234" t="s">
        <v>86</v>
      </c>
      <c r="AV266" s="15" t="s">
        <v>140</v>
      </c>
      <c r="AW266" s="15" t="s">
        <v>32</v>
      </c>
      <c r="AX266" s="15" t="s">
        <v>84</v>
      </c>
      <c r="AY266" s="234" t="s">
        <v>134</v>
      </c>
    </row>
    <row r="267" spans="1:65" s="2" customFormat="1" ht="24.2" customHeight="1">
      <c r="A267" s="34"/>
      <c r="B267" s="35"/>
      <c r="C267" s="241" t="s">
        <v>575</v>
      </c>
      <c r="D267" s="241" t="s">
        <v>251</v>
      </c>
      <c r="E267" s="242" t="s">
        <v>576</v>
      </c>
      <c r="F267" s="243" t="s">
        <v>577</v>
      </c>
      <c r="G267" s="244" t="s">
        <v>231</v>
      </c>
      <c r="H267" s="245">
        <v>720</v>
      </c>
      <c r="I267" s="246"/>
      <c r="J267" s="247">
        <f>ROUND(I267*H267,2)</f>
        <v>0</v>
      </c>
      <c r="K267" s="248"/>
      <c r="L267" s="39"/>
      <c r="M267" s="249" t="s">
        <v>1</v>
      </c>
      <c r="N267" s="250" t="s">
        <v>41</v>
      </c>
      <c r="O267" s="71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0" t="s">
        <v>140</v>
      </c>
      <c r="AT267" s="200" t="s">
        <v>251</v>
      </c>
      <c r="AU267" s="200" t="s">
        <v>86</v>
      </c>
      <c r="AY267" s="17" t="s">
        <v>134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7" t="s">
        <v>84</v>
      </c>
      <c r="BK267" s="201">
        <f>ROUND(I267*H267,2)</f>
        <v>0</v>
      </c>
      <c r="BL267" s="17" t="s">
        <v>140</v>
      </c>
      <c r="BM267" s="200" t="s">
        <v>578</v>
      </c>
    </row>
    <row r="268" spans="1:65" s="14" customFormat="1" ht="11.25">
      <c r="B268" s="213"/>
      <c r="C268" s="214"/>
      <c r="D268" s="204" t="s">
        <v>169</v>
      </c>
      <c r="E268" s="215" t="s">
        <v>1</v>
      </c>
      <c r="F268" s="216" t="s">
        <v>579</v>
      </c>
      <c r="G268" s="214"/>
      <c r="H268" s="217">
        <v>720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169</v>
      </c>
      <c r="AU268" s="223" t="s">
        <v>86</v>
      </c>
      <c r="AV268" s="14" t="s">
        <v>86</v>
      </c>
      <c r="AW268" s="14" t="s">
        <v>32</v>
      </c>
      <c r="AX268" s="14" t="s">
        <v>84</v>
      </c>
      <c r="AY268" s="223" t="s">
        <v>134</v>
      </c>
    </row>
    <row r="269" spans="1:65" s="2" customFormat="1" ht="16.5" customHeight="1">
      <c r="A269" s="34"/>
      <c r="B269" s="35"/>
      <c r="C269" s="187" t="s">
        <v>580</v>
      </c>
      <c r="D269" s="187" t="s">
        <v>136</v>
      </c>
      <c r="E269" s="188" t="s">
        <v>581</v>
      </c>
      <c r="F269" s="189" t="s">
        <v>582</v>
      </c>
      <c r="G269" s="190" t="s">
        <v>231</v>
      </c>
      <c r="H269" s="191">
        <v>720</v>
      </c>
      <c r="I269" s="192"/>
      <c r="J269" s="193">
        <f>ROUND(I269*H269,2)</f>
        <v>0</v>
      </c>
      <c r="K269" s="194"/>
      <c r="L269" s="195"/>
      <c r="M269" s="196" t="s">
        <v>1</v>
      </c>
      <c r="N269" s="197" t="s">
        <v>41</v>
      </c>
      <c r="O269" s="71"/>
      <c r="P269" s="198">
        <f>O269*H269</f>
        <v>0</v>
      </c>
      <c r="Q269" s="198">
        <v>5.0000000000000002E-5</v>
      </c>
      <c r="R269" s="198">
        <f>Q269*H269</f>
        <v>3.6000000000000004E-2</v>
      </c>
      <c r="S269" s="198">
        <v>0</v>
      </c>
      <c r="T269" s="199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0" t="s">
        <v>139</v>
      </c>
      <c r="AT269" s="200" t="s">
        <v>136</v>
      </c>
      <c r="AU269" s="200" t="s">
        <v>86</v>
      </c>
      <c r="AY269" s="17" t="s">
        <v>134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7" t="s">
        <v>84</v>
      </c>
      <c r="BK269" s="201">
        <f>ROUND(I269*H269,2)</f>
        <v>0</v>
      </c>
      <c r="BL269" s="17" t="s">
        <v>140</v>
      </c>
      <c r="BM269" s="200" t="s">
        <v>583</v>
      </c>
    </row>
    <row r="270" spans="1:65" s="2" customFormat="1" ht="24.2" customHeight="1">
      <c r="A270" s="34"/>
      <c r="B270" s="35"/>
      <c r="C270" s="241" t="s">
        <v>584</v>
      </c>
      <c r="D270" s="241" t="s">
        <v>251</v>
      </c>
      <c r="E270" s="242" t="s">
        <v>585</v>
      </c>
      <c r="F270" s="243" t="s">
        <v>586</v>
      </c>
      <c r="G270" s="244" t="s">
        <v>231</v>
      </c>
      <c r="H270" s="245">
        <v>720</v>
      </c>
      <c r="I270" s="246"/>
      <c r="J270" s="247">
        <f>ROUND(I270*H270,2)</f>
        <v>0</v>
      </c>
      <c r="K270" s="248"/>
      <c r="L270" s="39"/>
      <c r="M270" s="249" t="s">
        <v>1</v>
      </c>
      <c r="N270" s="250" t="s">
        <v>41</v>
      </c>
      <c r="O270" s="71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0" t="s">
        <v>140</v>
      </c>
      <c r="AT270" s="200" t="s">
        <v>251</v>
      </c>
      <c r="AU270" s="200" t="s">
        <v>86</v>
      </c>
      <c r="AY270" s="17" t="s">
        <v>134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7" t="s">
        <v>84</v>
      </c>
      <c r="BK270" s="201">
        <f>ROUND(I270*H270,2)</f>
        <v>0</v>
      </c>
      <c r="BL270" s="17" t="s">
        <v>140</v>
      </c>
      <c r="BM270" s="200" t="s">
        <v>587</v>
      </c>
    </row>
    <row r="271" spans="1:65" s="2" customFormat="1" ht="21.75" customHeight="1">
      <c r="A271" s="34"/>
      <c r="B271" s="35"/>
      <c r="C271" s="241" t="s">
        <v>588</v>
      </c>
      <c r="D271" s="241" t="s">
        <v>251</v>
      </c>
      <c r="E271" s="242" t="s">
        <v>589</v>
      </c>
      <c r="F271" s="243" t="s">
        <v>590</v>
      </c>
      <c r="G271" s="244" t="s">
        <v>210</v>
      </c>
      <c r="H271" s="245">
        <v>55.040999999999997</v>
      </c>
      <c r="I271" s="246"/>
      <c r="J271" s="247">
        <f>ROUND(I271*H271,2)</f>
        <v>0</v>
      </c>
      <c r="K271" s="248"/>
      <c r="L271" s="39"/>
      <c r="M271" s="249" t="s">
        <v>1</v>
      </c>
      <c r="N271" s="250" t="s">
        <v>41</v>
      </c>
      <c r="O271" s="71"/>
      <c r="P271" s="198">
        <f>O271*H271</f>
        <v>0</v>
      </c>
      <c r="Q271" s="198">
        <v>1.7430000000000001E-2</v>
      </c>
      <c r="R271" s="198">
        <f>Q271*H271</f>
        <v>0.95936463000000005</v>
      </c>
      <c r="S271" s="198">
        <v>0</v>
      </c>
      <c r="T271" s="199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0" t="s">
        <v>535</v>
      </c>
      <c r="AT271" s="200" t="s">
        <v>251</v>
      </c>
      <c r="AU271" s="200" t="s">
        <v>86</v>
      </c>
      <c r="AY271" s="17" t="s">
        <v>134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7" t="s">
        <v>84</v>
      </c>
      <c r="BK271" s="201">
        <f>ROUND(I271*H271,2)</f>
        <v>0</v>
      </c>
      <c r="BL271" s="17" t="s">
        <v>535</v>
      </c>
      <c r="BM271" s="200" t="s">
        <v>591</v>
      </c>
    </row>
    <row r="272" spans="1:65" s="14" customFormat="1" ht="11.25">
      <c r="B272" s="213"/>
      <c r="C272" s="214"/>
      <c r="D272" s="204" t="s">
        <v>169</v>
      </c>
      <c r="E272" s="215" t="s">
        <v>1</v>
      </c>
      <c r="F272" s="216" t="s">
        <v>592</v>
      </c>
      <c r="G272" s="214"/>
      <c r="H272" s="217">
        <v>15.834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169</v>
      </c>
      <c r="AU272" s="223" t="s">
        <v>86</v>
      </c>
      <c r="AV272" s="14" t="s">
        <v>86</v>
      </c>
      <c r="AW272" s="14" t="s">
        <v>32</v>
      </c>
      <c r="AX272" s="14" t="s">
        <v>76</v>
      </c>
      <c r="AY272" s="223" t="s">
        <v>134</v>
      </c>
    </row>
    <row r="273" spans="1:65" s="14" customFormat="1" ht="11.25">
      <c r="B273" s="213"/>
      <c r="C273" s="214"/>
      <c r="D273" s="204" t="s">
        <v>169</v>
      </c>
      <c r="E273" s="215" t="s">
        <v>1</v>
      </c>
      <c r="F273" s="216" t="s">
        <v>593</v>
      </c>
      <c r="G273" s="214"/>
      <c r="H273" s="217">
        <v>39.207000000000001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169</v>
      </c>
      <c r="AU273" s="223" t="s">
        <v>86</v>
      </c>
      <c r="AV273" s="14" t="s">
        <v>86</v>
      </c>
      <c r="AW273" s="14" t="s">
        <v>32</v>
      </c>
      <c r="AX273" s="14" t="s">
        <v>76</v>
      </c>
      <c r="AY273" s="223" t="s">
        <v>134</v>
      </c>
    </row>
    <row r="274" spans="1:65" s="15" customFormat="1" ht="11.25">
      <c r="B274" s="224"/>
      <c r="C274" s="225"/>
      <c r="D274" s="204" t="s">
        <v>169</v>
      </c>
      <c r="E274" s="226" t="s">
        <v>1</v>
      </c>
      <c r="F274" s="227" t="s">
        <v>173</v>
      </c>
      <c r="G274" s="225"/>
      <c r="H274" s="228">
        <v>55.040999999999997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AT274" s="234" t="s">
        <v>169</v>
      </c>
      <c r="AU274" s="234" t="s">
        <v>86</v>
      </c>
      <c r="AV274" s="15" t="s">
        <v>140</v>
      </c>
      <c r="AW274" s="15" t="s">
        <v>32</v>
      </c>
      <c r="AX274" s="15" t="s">
        <v>84</v>
      </c>
      <c r="AY274" s="234" t="s">
        <v>134</v>
      </c>
    </row>
    <row r="275" spans="1:65" s="2" customFormat="1" ht="16.5" customHeight="1">
      <c r="A275" s="34"/>
      <c r="B275" s="35"/>
      <c r="C275" s="187" t="s">
        <v>594</v>
      </c>
      <c r="D275" s="187" t="s">
        <v>136</v>
      </c>
      <c r="E275" s="188" t="s">
        <v>595</v>
      </c>
      <c r="F275" s="189" t="s">
        <v>596</v>
      </c>
      <c r="G275" s="190" t="s">
        <v>231</v>
      </c>
      <c r="H275" s="191">
        <v>25.2</v>
      </c>
      <c r="I275" s="192"/>
      <c r="J275" s="193">
        <f>ROUND(I275*H275,2)</f>
        <v>0</v>
      </c>
      <c r="K275" s="194"/>
      <c r="L275" s="195"/>
      <c r="M275" s="196" t="s">
        <v>1</v>
      </c>
      <c r="N275" s="197" t="s">
        <v>41</v>
      </c>
      <c r="O275" s="71"/>
      <c r="P275" s="198">
        <f>O275*H275</f>
        <v>0</v>
      </c>
      <c r="Q275" s="198">
        <v>1.9099999999999999E-2</v>
      </c>
      <c r="R275" s="198">
        <f>Q275*H275</f>
        <v>0.48131999999999997</v>
      </c>
      <c r="S275" s="198">
        <v>0</v>
      </c>
      <c r="T275" s="199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0" t="s">
        <v>139</v>
      </c>
      <c r="AT275" s="200" t="s">
        <v>136</v>
      </c>
      <c r="AU275" s="200" t="s">
        <v>86</v>
      </c>
      <c r="AY275" s="17" t="s">
        <v>134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7" t="s">
        <v>84</v>
      </c>
      <c r="BK275" s="201">
        <f>ROUND(I275*H275,2)</f>
        <v>0</v>
      </c>
      <c r="BL275" s="17" t="s">
        <v>140</v>
      </c>
      <c r="BM275" s="200" t="s">
        <v>597</v>
      </c>
    </row>
    <row r="276" spans="1:65" s="14" customFormat="1" ht="11.25">
      <c r="B276" s="213"/>
      <c r="C276" s="214"/>
      <c r="D276" s="204" t="s">
        <v>169</v>
      </c>
      <c r="E276" s="215" t="s">
        <v>1</v>
      </c>
      <c r="F276" s="216" t="s">
        <v>299</v>
      </c>
      <c r="G276" s="214"/>
      <c r="H276" s="217">
        <v>25.2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169</v>
      </c>
      <c r="AU276" s="223" t="s">
        <v>86</v>
      </c>
      <c r="AV276" s="14" t="s">
        <v>86</v>
      </c>
      <c r="AW276" s="14" t="s">
        <v>32</v>
      </c>
      <c r="AX276" s="14" t="s">
        <v>84</v>
      </c>
      <c r="AY276" s="223" t="s">
        <v>134</v>
      </c>
    </row>
    <row r="277" spans="1:65" s="2" customFormat="1" ht="16.5" customHeight="1">
      <c r="A277" s="34"/>
      <c r="B277" s="35"/>
      <c r="C277" s="187" t="s">
        <v>598</v>
      </c>
      <c r="D277" s="187" t="s">
        <v>136</v>
      </c>
      <c r="E277" s="188" t="s">
        <v>599</v>
      </c>
      <c r="F277" s="189" t="s">
        <v>600</v>
      </c>
      <c r="G277" s="190" t="s">
        <v>231</v>
      </c>
      <c r="H277" s="191">
        <v>41.6</v>
      </c>
      <c r="I277" s="192"/>
      <c r="J277" s="193">
        <f>ROUND(I277*H277,2)</f>
        <v>0</v>
      </c>
      <c r="K277" s="194"/>
      <c r="L277" s="195"/>
      <c r="M277" s="196" t="s">
        <v>1</v>
      </c>
      <c r="N277" s="197" t="s">
        <v>41</v>
      </c>
      <c r="O277" s="71"/>
      <c r="P277" s="198">
        <f>O277*H277</f>
        <v>0</v>
      </c>
      <c r="Q277" s="198">
        <v>4.4200000000000003E-2</v>
      </c>
      <c r="R277" s="198">
        <f>Q277*H277</f>
        <v>1.8387200000000001</v>
      </c>
      <c r="S277" s="198">
        <v>0</v>
      </c>
      <c r="T277" s="199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0" t="s">
        <v>139</v>
      </c>
      <c r="AT277" s="200" t="s">
        <v>136</v>
      </c>
      <c r="AU277" s="200" t="s">
        <v>86</v>
      </c>
      <c r="AY277" s="17" t="s">
        <v>134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7" t="s">
        <v>84</v>
      </c>
      <c r="BK277" s="201">
        <f>ROUND(I277*H277,2)</f>
        <v>0</v>
      </c>
      <c r="BL277" s="17" t="s">
        <v>140</v>
      </c>
      <c r="BM277" s="200" t="s">
        <v>601</v>
      </c>
    </row>
    <row r="278" spans="1:65" s="14" customFormat="1" ht="11.25">
      <c r="B278" s="213"/>
      <c r="C278" s="214"/>
      <c r="D278" s="204" t="s">
        <v>169</v>
      </c>
      <c r="E278" s="215" t="s">
        <v>1</v>
      </c>
      <c r="F278" s="216" t="s">
        <v>304</v>
      </c>
      <c r="G278" s="214"/>
      <c r="H278" s="217">
        <v>41.6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169</v>
      </c>
      <c r="AU278" s="223" t="s">
        <v>86</v>
      </c>
      <c r="AV278" s="14" t="s">
        <v>86</v>
      </c>
      <c r="AW278" s="14" t="s">
        <v>32</v>
      </c>
      <c r="AX278" s="14" t="s">
        <v>84</v>
      </c>
      <c r="AY278" s="223" t="s">
        <v>134</v>
      </c>
    </row>
    <row r="279" spans="1:65" s="12" customFormat="1" ht="22.9" customHeight="1">
      <c r="B279" s="171"/>
      <c r="C279" s="172"/>
      <c r="D279" s="173" t="s">
        <v>75</v>
      </c>
      <c r="E279" s="185" t="s">
        <v>140</v>
      </c>
      <c r="F279" s="185" t="s">
        <v>602</v>
      </c>
      <c r="G279" s="172"/>
      <c r="H279" s="172"/>
      <c r="I279" s="175"/>
      <c r="J279" s="186">
        <f>BK279</f>
        <v>0</v>
      </c>
      <c r="K279" s="172"/>
      <c r="L279" s="177"/>
      <c r="M279" s="178"/>
      <c r="N279" s="179"/>
      <c r="O279" s="179"/>
      <c r="P279" s="180">
        <f>SUM(P280:P281)</f>
        <v>0</v>
      </c>
      <c r="Q279" s="179"/>
      <c r="R279" s="180">
        <f>SUM(R280:R281)</f>
        <v>21.668224200000001</v>
      </c>
      <c r="S279" s="179"/>
      <c r="T279" s="181">
        <f>SUM(T280:T281)</f>
        <v>0</v>
      </c>
      <c r="AR279" s="182" t="s">
        <v>84</v>
      </c>
      <c r="AT279" s="183" t="s">
        <v>75</v>
      </c>
      <c r="AU279" s="183" t="s">
        <v>84</v>
      </c>
      <c r="AY279" s="182" t="s">
        <v>134</v>
      </c>
      <c r="BK279" s="184">
        <f>SUM(BK280:BK281)</f>
        <v>0</v>
      </c>
    </row>
    <row r="280" spans="1:65" s="2" customFormat="1" ht="16.5" customHeight="1">
      <c r="A280" s="34"/>
      <c r="B280" s="35"/>
      <c r="C280" s="241" t="s">
        <v>603</v>
      </c>
      <c r="D280" s="241" t="s">
        <v>251</v>
      </c>
      <c r="E280" s="242" t="s">
        <v>604</v>
      </c>
      <c r="F280" s="243" t="s">
        <v>605</v>
      </c>
      <c r="G280" s="244" t="s">
        <v>217</v>
      </c>
      <c r="H280" s="245">
        <v>11.46</v>
      </c>
      <c r="I280" s="246"/>
      <c r="J280" s="247">
        <f>ROUND(I280*H280,2)</f>
        <v>0</v>
      </c>
      <c r="K280" s="248"/>
      <c r="L280" s="39"/>
      <c r="M280" s="249" t="s">
        <v>1</v>
      </c>
      <c r="N280" s="250" t="s">
        <v>41</v>
      </c>
      <c r="O280" s="71"/>
      <c r="P280" s="198">
        <f>O280*H280</f>
        <v>0</v>
      </c>
      <c r="Q280" s="198">
        <v>1.8907700000000001</v>
      </c>
      <c r="R280" s="198">
        <f>Q280*H280</f>
        <v>21.668224200000001</v>
      </c>
      <c r="S280" s="198">
        <v>0</v>
      </c>
      <c r="T280" s="199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0" t="s">
        <v>140</v>
      </c>
      <c r="AT280" s="200" t="s">
        <v>251</v>
      </c>
      <c r="AU280" s="200" t="s">
        <v>86</v>
      </c>
      <c r="AY280" s="17" t="s">
        <v>134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7" t="s">
        <v>84</v>
      </c>
      <c r="BK280" s="201">
        <f>ROUND(I280*H280,2)</f>
        <v>0</v>
      </c>
      <c r="BL280" s="17" t="s">
        <v>140</v>
      </c>
      <c r="BM280" s="200" t="s">
        <v>606</v>
      </c>
    </row>
    <row r="281" spans="1:65" s="14" customFormat="1" ht="11.25">
      <c r="B281" s="213"/>
      <c r="C281" s="214"/>
      <c r="D281" s="204" t="s">
        <v>169</v>
      </c>
      <c r="E281" s="215" t="s">
        <v>1</v>
      </c>
      <c r="F281" s="216" t="s">
        <v>607</v>
      </c>
      <c r="G281" s="214"/>
      <c r="H281" s="217">
        <v>11.46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169</v>
      </c>
      <c r="AU281" s="223" t="s">
        <v>86</v>
      </c>
      <c r="AV281" s="14" t="s">
        <v>86</v>
      </c>
      <c r="AW281" s="14" t="s">
        <v>32</v>
      </c>
      <c r="AX281" s="14" t="s">
        <v>84</v>
      </c>
      <c r="AY281" s="223" t="s">
        <v>134</v>
      </c>
    </row>
    <row r="282" spans="1:65" s="12" customFormat="1" ht="22.9" customHeight="1">
      <c r="B282" s="171"/>
      <c r="C282" s="172"/>
      <c r="D282" s="173" t="s">
        <v>75</v>
      </c>
      <c r="E282" s="185" t="s">
        <v>133</v>
      </c>
      <c r="F282" s="185" t="s">
        <v>608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SUM(P283:P312)</f>
        <v>0</v>
      </c>
      <c r="Q282" s="179"/>
      <c r="R282" s="180">
        <f>SUM(R283:R312)</f>
        <v>1881.6132660000001</v>
      </c>
      <c r="S282" s="179"/>
      <c r="T282" s="181">
        <f>SUM(T283:T312)</f>
        <v>0</v>
      </c>
      <c r="AR282" s="182" t="s">
        <v>84</v>
      </c>
      <c r="AT282" s="183" t="s">
        <v>75</v>
      </c>
      <c r="AU282" s="183" t="s">
        <v>84</v>
      </c>
      <c r="AY282" s="182" t="s">
        <v>134</v>
      </c>
      <c r="BK282" s="184">
        <f>SUM(BK283:BK312)</f>
        <v>0</v>
      </c>
    </row>
    <row r="283" spans="1:65" s="2" customFormat="1" ht="16.5" customHeight="1">
      <c r="A283" s="34"/>
      <c r="B283" s="35"/>
      <c r="C283" s="241" t="s">
        <v>609</v>
      </c>
      <c r="D283" s="241" t="s">
        <v>251</v>
      </c>
      <c r="E283" s="242" t="s">
        <v>610</v>
      </c>
      <c r="F283" s="243" t="s">
        <v>611</v>
      </c>
      <c r="G283" s="244" t="s">
        <v>210</v>
      </c>
      <c r="H283" s="245">
        <v>800</v>
      </c>
      <c r="I283" s="246"/>
      <c r="J283" s="247">
        <f>ROUND(I283*H283,2)</f>
        <v>0</v>
      </c>
      <c r="K283" s="248"/>
      <c r="L283" s="39"/>
      <c r="M283" s="249" t="s">
        <v>1</v>
      </c>
      <c r="N283" s="250" t="s">
        <v>41</v>
      </c>
      <c r="O283" s="71"/>
      <c r="P283" s="198">
        <f>O283*H283</f>
        <v>0</v>
      </c>
      <c r="Q283" s="198">
        <v>9.1999999999999998E-2</v>
      </c>
      <c r="R283" s="198">
        <f>Q283*H283</f>
        <v>73.599999999999994</v>
      </c>
      <c r="S283" s="198">
        <v>0</v>
      </c>
      <c r="T283" s="199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0" t="s">
        <v>140</v>
      </c>
      <c r="AT283" s="200" t="s">
        <v>251</v>
      </c>
      <c r="AU283" s="200" t="s">
        <v>86</v>
      </c>
      <c r="AY283" s="17" t="s">
        <v>134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7" t="s">
        <v>84</v>
      </c>
      <c r="BK283" s="201">
        <f>ROUND(I283*H283,2)</f>
        <v>0</v>
      </c>
      <c r="BL283" s="17" t="s">
        <v>140</v>
      </c>
      <c r="BM283" s="200" t="s">
        <v>612</v>
      </c>
    </row>
    <row r="284" spans="1:65" s="14" customFormat="1" ht="11.25">
      <c r="B284" s="213"/>
      <c r="C284" s="214"/>
      <c r="D284" s="204" t="s">
        <v>169</v>
      </c>
      <c r="E284" s="215" t="s">
        <v>1</v>
      </c>
      <c r="F284" s="216" t="s">
        <v>209</v>
      </c>
      <c r="G284" s="214"/>
      <c r="H284" s="217">
        <v>800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169</v>
      </c>
      <c r="AU284" s="223" t="s">
        <v>86</v>
      </c>
      <c r="AV284" s="14" t="s">
        <v>86</v>
      </c>
      <c r="AW284" s="14" t="s">
        <v>32</v>
      </c>
      <c r="AX284" s="14" t="s">
        <v>84</v>
      </c>
      <c r="AY284" s="223" t="s">
        <v>134</v>
      </c>
    </row>
    <row r="285" spans="1:65" s="2" customFormat="1" ht="16.5" customHeight="1">
      <c r="A285" s="34"/>
      <c r="B285" s="35"/>
      <c r="C285" s="241" t="s">
        <v>613</v>
      </c>
      <c r="D285" s="241" t="s">
        <v>251</v>
      </c>
      <c r="E285" s="242" t="s">
        <v>614</v>
      </c>
      <c r="F285" s="243" t="s">
        <v>615</v>
      </c>
      <c r="G285" s="244" t="s">
        <v>210</v>
      </c>
      <c r="H285" s="245">
        <v>382</v>
      </c>
      <c r="I285" s="246"/>
      <c r="J285" s="247">
        <f>ROUND(I285*H285,2)</f>
        <v>0</v>
      </c>
      <c r="K285" s="248"/>
      <c r="L285" s="39"/>
      <c r="M285" s="249" t="s">
        <v>1</v>
      </c>
      <c r="N285" s="250" t="s">
        <v>41</v>
      </c>
      <c r="O285" s="71"/>
      <c r="P285" s="198">
        <f>O285*H285</f>
        <v>0</v>
      </c>
      <c r="Q285" s="198">
        <v>0.27994000000000002</v>
      </c>
      <c r="R285" s="198">
        <f>Q285*H285</f>
        <v>106.93708000000001</v>
      </c>
      <c r="S285" s="198">
        <v>0</v>
      </c>
      <c r="T285" s="199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0" t="s">
        <v>140</v>
      </c>
      <c r="AT285" s="200" t="s">
        <v>251</v>
      </c>
      <c r="AU285" s="200" t="s">
        <v>86</v>
      </c>
      <c r="AY285" s="17" t="s">
        <v>134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7" t="s">
        <v>84</v>
      </c>
      <c r="BK285" s="201">
        <f>ROUND(I285*H285,2)</f>
        <v>0</v>
      </c>
      <c r="BL285" s="17" t="s">
        <v>140</v>
      </c>
      <c r="BM285" s="200" t="s">
        <v>616</v>
      </c>
    </row>
    <row r="286" spans="1:65" s="14" customFormat="1" ht="11.25">
      <c r="B286" s="213"/>
      <c r="C286" s="214"/>
      <c r="D286" s="204" t="s">
        <v>169</v>
      </c>
      <c r="E286" s="215" t="s">
        <v>1</v>
      </c>
      <c r="F286" s="216" t="s">
        <v>617</v>
      </c>
      <c r="G286" s="214"/>
      <c r="H286" s="217">
        <v>382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169</v>
      </c>
      <c r="AU286" s="223" t="s">
        <v>86</v>
      </c>
      <c r="AV286" s="14" t="s">
        <v>86</v>
      </c>
      <c r="AW286" s="14" t="s">
        <v>32</v>
      </c>
      <c r="AX286" s="14" t="s">
        <v>84</v>
      </c>
      <c r="AY286" s="223" t="s">
        <v>134</v>
      </c>
    </row>
    <row r="287" spans="1:65" s="2" customFormat="1" ht="16.5" customHeight="1">
      <c r="A287" s="34"/>
      <c r="B287" s="35"/>
      <c r="C287" s="241" t="s">
        <v>618</v>
      </c>
      <c r="D287" s="241" t="s">
        <v>251</v>
      </c>
      <c r="E287" s="242" t="s">
        <v>619</v>
      </c>
      <c r="F287" s="243" t="s">
        <v>620</v>
      </c>
      <c r="G287" s="244" t="s">
        <v>210</v>
      </c>
      <c r="H287" s="245">
        <v>430.4</v>
      </c>
      <c r="I287" s="246"/>
      <c r="J287" s="247">
        <f>ROUND(I287*H287,2)</f>
        <v>0</v>
      </c>
      <c r="K287" s="248"/>
      <c r="L287" s="39"/>
      <c r="M287" s="249" t="s">
        <v>1</v>
      </c>
      <c r="N287" s="250" t="s">
        <v>41</v>
      </c>
      <c r="O287" s="71"/>
      <c r="P287" s="198">
        <f>O287*H287</f>
        <v>0</v>
      </c>
      <c r="Q287" s="198">
        <v>0.378</v>
      </c>
      <c r="R287" s="198">
        <f>Q287*H287</f>
        <v>162.69119999999998</v>
      </c>
      <c r="S287" s="198">
        <v>0</v>
      </c>
      <c r="T287" s="199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0" t="s">
        <v>140</v>
      </c>
      <c r="AT287" s="200" t="s">
        <v>251</v>
      </c>
      <c r="AU287" s="200" t="s">
        <v>86</v>
      </c>
      <c r="AY287" s="17" t="s">
        <v>134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7" t="s">
        <v>84</v>
      </c>
      <c r="BK287" s="201">
        <f>ROUND(I287*H287,2)</f>
        <v>0</v>
      </c>
      <c r="BL287" s="17" t="s">
        <v>140</v>
      </c>
      <c r="BM287" s="200" t="s">
        <v>621</v>
      </c>
    </row>
    <row r="288" spans="1:65" s="14" customFormat="1" ht="11.25">
      <c r="B288" s="213"/>
      <c r="C288" s="214"/>
      <c r="D288" s="204" t="s">
        <v>169</v>
      </c>
      <c r="E288" s="215" t="s">
        <v>1</v>
      </c>
      <c r="F288" s="216" t="s">
        <v>221</v>
      </c>
      <c r="G288" s="214"/>
      <c r="H288" s="217">
        <v>24.4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169</v>
      </c>
      <c r="AU288" s="223" t="s">
        <v>86</v>
      </c>
      <c r="AV288" s="14" t="s">
        <v>86</v>
      </c>
      <c r="AW288" s="14" t="s">
        <v>32</v>
      </c>
      <c r="AX288" s="14" t="s">
        <v>76</v>
      </c>
      <c r="AY288" s="223" t="s">
        <v>134</v>
      </c>
    </row>
    <row r="289" spans="1:65" s="14" customFormat="1" ht="11.25">
      <c r="B289" s="213"/>
      <c r="C289" s="214"/>
      <c r="D289" s="204" t="s">
        <v>169</v>
      </c>
      <c r="E289" s="215" t="s">
        <v>226</v>
      </c>
      <c r="F289" s="216" t="s">
        <v>227</v>
      </c>
      <c r="G289" s="214"/>
      <c r="H289" s="217">
        <v>406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169</v>
      </c>
      <c r="AU289" s="223" t="s">
        <v>86</v>
      </c>
      <c r="AV289" s="14" t="s">
        <v>86</v>
      </c>
      <c r="AW289" s="14" t="s">
        <v>32</v>
      </c>
      <c r="AX289" s="14" t="s">
        <v>76</v>
      </c>
      <c r="AY289" s="223" t="s">
        <v>134</v>
      </c>
    </row>
    <row r="290" spans="1:65" s="15" customFormat="1" ht="11.25">
      <c r="B290" s="224"/>
      <c r="C290" s="225"/>
      <c r="D290" s="204" t="s">
        <v>169</v>
      </c>
      <c r="E290" s="226" t="s">
        <v>1</v>
      </c>
      <c r="F290" s="227" t="s">
        <v>173</v>
      </c>
      <c r="G290" s="225"/>
      <c r="H290" s="228">
        <v>430.4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169</v>
      </c>
      <c r="AU290" s="234" t="s">
        <v>86</v>
      </c>
      <c r="AV290" s="15" t="s">
        <v>140</v>
      </c>
      <c r="AW290" s="15" t="s">
        <v>32</v>
      </c>
      <c r="AX290" s="15" t="s">
        <v>84</v>
      </c>
      <c r="AY290" s="234" t="s">
        <v>134</v>
      </c>
    </row>
    <row r="291" spans="1:65" s="2" customFormat="1" ht="16.5" customHeight="1">
      <c r="A291" s="34"/>
      <c r="B291" s="35"/>
      <c r="C291" s="241" t="s">
        <v>622</v>
      </c>
      <c r="D291" s="241" t="s">
        <v>251</v>
      </c>
      <c r="E291" s="242" t="s">
        <v>623</v>
      </c>
      <c r="F291" s="243" t="s">
        <v>624</v>
      </c>
      <c r="G291" s="244" t="s">
        <v>210</v>
      </c>
      <c r="H291" s="245">
        <v>800</v>
      </c>
      <c r="I291" s="246"/>
      <c r="J291" s="247">
        <f>ROUND(I291*H291,2)</f>
        <v>0</v>
      </c>
      <c r="K291" s="248"/>
      <c r="L291" s="39"/>
      <c r="M291" s="249" t="s">
        <v>1</v>
      </c>
      <c r="N291" s="250" t="s">
        <v>41</v>
      </c>
      <c r="O291" s="71"/>
      <c r="P291" s="198">
        <f>O291*H291</f>
        <v>0</v>
      </c>
      <c r="Q291" s="198">
        <v>0.48299999999999998</v>
      </c>
      <c r="R291" s="198">
        <f>Q291*H291</f>
        <v>386.4</v>
      </c>
      <c r="S291" s="198">
        <v>0</v>
      </c>
      <c r="T291" s="199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0" t="s">
        <v>140</v>
      </c>
      <c r="AT291" s="200" t="s">
        <v>251</v>
      </c>
      <c r="AU291" s="200" t="s">
        <v>86</v>
      </c>
      <c r="AY291" s="17" t="s">
        <v>134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7" t="s">
        <v>84</v>
      </c>
      <c r="BK291" s="201">
        <f>ROUND(I291*H291,2)</f>
        <v>0</v>
      </c>
      <c r="BL291" s="17" t="s">
        <v>140</v>
      </c>
      <c r="BM291" s="200" t="s">
        <v>625</v>
      </c>
    </row>
    <row r="292" spans="1:65" s="14" customFormat="1" ht="11.25">
      <c r="B292" s="213"/>
      <c r="C292" s="214"/>
      <c r="D292" s="204" t="s">
        <v>169</v>
      </c>
      <c r="E292" s="215" t="s">
        <v>1</v>
      </c>
      <c r="F292" s="216" t="s">
        <v>209</v>
      </c>
      <c r="G292" s="214"/>
      <c r="H292" s="217">
        <v>800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169</v>
      </c>
      <c r="AU292" s="223" t="s">
        <v>86</v>
      </c>
      <c r="AV292" s="14" t="s">
        <v>86</v>
      </c>
      <c r="AW292" s="14" t="s">
        <v>32</v>
      </c>
      <c r="AX292" s="14" t="s">
        <v>84</v>
      </c>
      <c r="AY292" s="223" t="s">
        <v>134</v>
      </c>
    </row>
    <row r="293" spans="1:65" s="2" customFormat="1" ht="16.5" customHeight="1">
      <c r="A293" s="34"/>
      <c r="B293" s="35"/>
      <c r="C293" s="241" t="s">
        <v>626</v>
      </c>
      <c r="D293" s="241" t="s">
        <v>251</v>
      </c>
      <c r="E293" s="242" t="s">
        <v>627</v>
      </c>
      <c r="F293" s="243" t="s">
        <v>628</v>
      </c>
      <c r="G293" s="244" t="s">
        <v>210</v>
      </c>
      <c r="H293" s="245">
        <v>1527.51</v>
      </c>
      <c r="I293" s="246"/>
      <c r="J293" s="247">
        <f>ROUND(I293*H293,2)</f>
        <v>0</v>
      </c>
      <c r="K293" s="248"/>
      <c r="L293" s="39"/>
      <c r="M293" s="249" t="s">
        <v>1</v>
      </c>
      <c r="N293" s="250" t="s">
        <v>41</v>
      </c>
      <c r="O293" s="71"/>
      <c r="P293" s="198">
        <f>O293*H293</f>
        <v>0</v>
      </c>
      <c r="Q293" s="198">
        <v>0.69</v>
      </c>
      <c r="R293" s="198">
        <f>Q293*H293</f>
        <v>1053.9819</v>
      </c>
      <c r="S293" s="198">
        <v>0</v>
      </c>
      <c r="T293" s="199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0" t="s">
        <v>140</v>
      </c>
      <c r="AT293" s="200" t="s">
        <v>251</v>
      </c>
      <c r="AU293" s="200" t="s">
        <v>86</v>
      </c>
      <c r="AY293" s="17" t="s">
        <v>134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7" t="s">
        <v>84</v>
      </c>
      <c r="BK293" s="201">
        <f>ROUND(I293*H293,2)</f>
        <v>0</v>
      </c>
      <c r="BL293" s="17" t="s">
        <v>140</v>
      </c>
      <c r="BM293" s="200" t="s">
        <v>629</v>
      </c>
    </row>
    <row r="294" spans="1:65" s="14" customFormat="1" ht="11.25">
      <c r="B294" s="213"/>
      <c r="C294" s="214"/>
      <c r="D294" s="204" t="s">
        <v>169</v>
      </c>
      <c r="E294" s="215" t="s">
        <v>1</v>
      </c>
      <c r="F294" s="216" t="s">
        <v>630</v>
      </c>
      <c r="G294" s="214"/>
      <c r="H294" s="217">
        <v>1527.51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169</v>
      </c>
      <c r="AU294" s="223" t="s">
        <v>86</v>
      </c>
      <c r="AV294" s="14" t="s">
        <v>86</v>
      </c>
      <c r="AW294" s="14" t="s">
        <v>32</v>
      </c>
      <c r="AX294" s="14" t="s">
        <v>84</v>
      </c>
      <c r="AY294" s="223" t="s">
        <v>134</v>
      </c>
    </row>
    <row r="295" spans="1:65" s="2" customFormat="1" ht="24.2" customHeight="1">
      <c r="A295" s="34"/>
      <c r="B295" s="35"/>
      <c r="C295" s="241" t="s">
        <v>631</v>
      </c>
      <c r="D295" s="241" t="s">
        <v>251</v>
      </c>
      <c r="E295" s="242" t="s">
        <v>632</v>
      </c>
      <c r="F295" s="243" t="s">
        <v>633</v>
      </c>
      <c r="G295" s="244" t="s">
        <v>210</v>
      </c>
      <c r="H295" s="245">
        <v>175.7</v>
      </c>
      <c r="I295" s="246"/>
      <c r="J295" s="247">
        <f>ROUND(I295*H295,2)</f>
        <v>0</v>
      </c>
      <c r="K295" s="248"/>
      <c r="L295" s="39"/>
      <c r="M295" s="249" t="s">
        <v>1</v>
      </c>
      <c r="N295" s="250" t="s">
        <v>41</v>
      </c>
      <c r="O295" s="71"/>
      <c r="P295" s="198">
        <f>O295*H295</f>
        <v>0</v>
      </c>
      <c r="Q295" s="198">
        <v>9.2799999999999994E-2</v>
      </c>
      <c r="R295" s="198">
        <f>Q295*H295</f>
        <v>16.304959999999998</v>
      </c>
      <c r="S295" s="198">
        <v>0</v>
      </c>
      <c r="T295" s="199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0" t="s">
        <v>140</v>
      </c>
      <c r="AT295" s="200" t="s">
        <v>251</v>
      </c>
      <c r="AU295" s="200" t="s">
        <v>86</v>
      </c>
      <c r="AY295" s="17" t="s">
        <v>134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7" t="s">
        <v>84</v>
      </c>
      <c r="BK295" s="201">
        <f>ROUND(I295*H295,2)</f>
        <v>0</v>
      </c>
      <c r="BL295" s="17" t="s">
        <v>140</v>
      </c>
      <c r="BM295" s="200" t="s">
        <v>634</v>
      </c>
    </row>
    <row r="296" spans="1:65" s="14" customFormat="1" ht="11.25">
      <c r="B296" s="213"/>
      <c r="C296" s="214"/>
      <c r="D296" s="204" t="s">
        <v>169</v>
      </c>
      <c r="E296" s="215" t="s">
        <v>1</v>
      </c>
      <c r="F296" s="216" t="s">
        <v>635</v>
      </c>
      <c r="G296" s="214"/>
      <c r="H296" s="217">
        <v>175.7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169</v>
      </c>
      <c r="AU296" s="223" t="s">
        <v>86</v>
      </c>
      <c r="AV296" s="14" t="s">
        <v>86</v>
      </c>
      <c r="AW296" s="14" t="s">
        <v>32</v>
      </c>
      <c r="AX296" s="14" t="s">
        <v>84</v>
      </c>
      <c r="AY296" s="223" t="s">
        <v>134</v>
      </c>
    </row>
    <row r="297" spans="1:65" s="2" customFormat="1" ht="24.2" customHeight="1">
      <c r="A297" s="34"/>
      <c r="B297" s="35"/>
      <c r="C297" s="241" t="s">
        <v>636</v>
      </c>
      <c r="D297" s="241" t="s">
        <v>251</v>
      </c>
      <c r="E297" s="242" t="s">
        <v>637</v>
      </c>
      <c r="F297" s="243" t="s">
        <v>638</v>
      </c>
      <c r="G297" s="244" t="s">
        <v>210</v>
      </c>
      <c r="H297" s="245">
        <v>175.7</v>
      </c>
      <c r="I297" s="246"/>
      <c r="J297" s="247">
        <f>ROUND(I297*H297,2)</f>
        <v>0</v>
      </c>
      <c r="K297" s="248"/>
      <c r="L297" s="39"/>
      <c r="M297" s="249" t="s">
        <v>1</v>
      </c>
      <c r="N297" s="250" t="s">
        <v>41</v>
      </c>
      <c r="O297" s="71"/>
      <c r="P297" s="198">
        <f>O297*H297</f>
        <v>0</v>
      </c>
      <c r="Q297" s="198">
        <v>0.11600000000000001</v>
      </c>
      <c r="R297" s="198">
        <f>Q297*H297</f>
        <v>20.3812</v>
      </c>
      <c r="S297" s="198">
        <v>0</v>
      </c>
      <c r="T297" s="199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0" t="s">
        <v>140</v>
      </c>
      <c r="AT297" s="200" t="s">
        <v>251</v>
      </c>
      <c r="AU297" s="200" t="s">
        <v>86</v>
      </c>
      <c r="AY297" s="17" t="s">
        <v>134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7" t="s">
        <v>84</v>
      </c>
      <c r="BK297" s="201">
        <f>ROUND(I297*H297,2)</f>
        <v>0</v>
      </c>
      <c r="BL297" s="17" t="s">
        <v>140</v>
      </c>
      <c r="BM297" s="200" t="s">
        <v>639</v>
      </c>
    </row>
    <row r="298" spans="1:65" s="14" customFormat="1" ht="11.25">
      <c r="B298" s="213"/>
      <c r="C298" s="214"/>
      <c r="D298" s="204" t="s">
        <v>169</v>
      </c>
      <c r="E298" s="215" t="s">
        <v>1</v>
      </c>
      <c r="F298" s="216" t="s">
        <v>635</v>
      </c>
      <c r="G298" s="214"/>
      <c r="H298" s="217">
        <v>175.7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169</v>
      </c>
      <c r="AU298" s="223" t="s">
        <v>86</v>
      </c>
      <c r="AV298" s="14" t="s">
        <v>86</v>
      </c>
      <c r="AW298" s="14" t="s">
        <v>32</v>
      </c>
      <c r="AX298" s="14" t="s">
        <v>84</v>
      </c>
      <c r="AY298" s="223" t="s">
        <v>134</v>
      </c>
    </row>
    <row r="299" spans="1:65" s="2" customFormat="1" ht="33" customHeight="1">
      <c r="A299" s="34"/>
      <c r="B299" s="35"/>
      <c r="C299" s="241" t="s">
        <v>640</v>
      </c>
      <c r="D299" s="241" t="s">
        <v>251</v>
      </c>
      <c r="E299" s="242" t="s">
        <v>641</v>
      </c>
      <c r="F299" s="243" t="s">
        <v>642</v>
      </c>
      <c r="G299" s="244" t="s">
        <v>210</v>
      </c>
      <c r="H299" s="245">
        <v>175.7</v>
      </c>
      <c r="I299" s="246"/>
      <c r="J299" s="247">
        <f>ROUND(I299*H299,2)</f>
        <v>0</v>
      </c>
      <c r="K299" s="248"/>
      <c r="L299" s="39"/>
      <c r="M299" s="249" t="s">
        <v>1</v>
      </c>
      <c r="N299" s="250" t="s">
        <v>41</v>
      </c>
      <c r="O299" s="71"/>
      <c r="P299" s="198">
        <f>O299*H299</f>
        <v>0</v>
      </c>
      <c r="Q299" s="198">
        <v>1.54E-2</v>
      </c>
      <c r="R299" s="198">
        <f>Q299*H299</f>
        <v>2.7057799999999999</v>
      </c>
      <c r="S299" s="198">
        <v>0</v>
      </c>
      <c r="T299" s="199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0" t="s">
        <v>140</v>
      </c>
      <c r="AT299" s="200" t="s">
        <v>251</v>
      </c>
      <c r="AU299" s="200" t="s">
        <v>86</v>
      </c>
      <c r="AY299" s="17" t="s">
        <v>134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7" t="s">
        <v>84</v>
      </c>
      <c r="BK299" s="201">
        <f>ROUND(I299*H299,2)</f>
        <v>0</v>
      </c>
      <c r="BL299" s="17" t="s">
        <v>140</v>
      </c>
      <c r="BM299" s="200" t="s">
        <v>643</v>
      </c>
    </row>
    <row r="300" spans="1:65" s="14" customFormat="1" ht="11.25">
      <c r="B300" s="213"/>
      <c r="C300" s="214"/>
      <c r="D300" s="204" t="s">
        <v>169</v>
      </c>
      <c r="E300" s="215" t="s">
        <v>219</v>
      </c>
      <c r="F300" s="216" t="s">
        <v>220</v>
      </c>
      <c r="G300" s="214"/>
      <c r="H300" s="217">
        <v>151.30000000000001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169</v>
      </c>
      <c r="AU300" s="223" t="s">
        <v>86</v>
      </c>
      <c r="AV300" s="14" t="s">
        <v>86</v>
      </c>
      <c r="AW300" s="14" t="s">
        <v>32</v>
      </c>
      <c r="AX300" s="14" t="s">
        <v>76</v>
      </c>
      <c r="AY300" s="223" t="s">
        <v>134</v>
      </c>
    </row>
    <row r="301" spans="1:65" s="14" customFormat="1" ht="11.25">
      <c r="B301" s="213"/>
      <c r="C301" s="214"/>
      <c r="D301" s="204" t="s">
        <v>169</v>
      </c>
      <c r="E301" s="215" t="s">
        <v>221</v>
      </c>
      <c r="F301" s="216" t="s">
        <v>222</v>
      </c>
      <c r="G301" s="214"/>
      <c r="H301" s="217">
        <v>24.4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169</v>
      </c>
      <c r="AU301" s="223" t="s">
        <v>86</v>
      </c>
      <c r="AV301" s="14" t="s">
        <v>86</v>
      </c>
      <c r="AW301" s="14" t="s">
        <v>32</v>
      </c>
      <c r="AX301" s="14" t="s">
        <v>76</v>
      </c>
      <c r="AY301" s="223" t="s">
        <v>134</v>
      </c>
    </row>
    <row r="302" spans="1:65" s="15" customFormat="1" ht="11.25">
      <c r="B302" s="224"/>
      <c r="C302" s="225"/>
      <c r="D302" s="204" t="s">
        <v>169</v>
      </c>
      <c r="E302" s="226" t="s">
        <v>1</v>
      </c>
      <c r="F302" s="227" t="s">
        <v>173</v>
      </c>
      <c r="G302" s="225"/>
      <c r="H302" s="228">
        <v>175.7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AT302" s="234" t="s">
        <v>169</v>
      </c>
      <c r="AU302" s="234" t="s">
        <v>86</v>
      </c>
      <c r="AV302" s="15" t="s">
        <v>140</v>
      </c>
      <c r="AW302" s="15" t="s">
        <v>32</v>
      </c>
      <c r="AX302" s="15" t="s">
        <v>84</v>
      </c>
      <c r="AY302" s="234" t="s">
        <v>134</v>
      </c>
    </row>
    <row r="303" spans="1:65" s="2" customFormat="1" ht="33" customHeight="1">
      <c r="A303" s="34"/>
      <c r="B303" s="35"/>
      <c r="C303" s="241" t="s">
        <v>644</v>
      </c>
      <c r="D303" s="241" t="s">
        <v>251</v>
      </c>
      <c r="E303" s="242" t="s">
        <v>645</v>
      </c>
      <c r="F303" s="243" t="s">
        <v>646</v>
      </c>
      <c r="G303" s="244" t="s">
        <v>210</v>
      </c>
      <c r="H303" s="245">
        <v>800</v>
      </c>
      <c r="I303" s="246"/>
      <c r="J303" s="247">
        <f>ROUND(I303*H303,2)</f>
        <v>0</v>
      </c>
      <c r="K303" s="248"/>
      <c r="L303" s="39"/>
      <c r="M303" s="249" t="s">
        <v>1</v>
      </c>
      <c r="N303" s="250" t="s">
        <v>41</v>
      </c>
      <c r="O303" s="71"/>
      <c r="P303" s="198">
        <f>O303*H303</f>
        <v>0</v>
      </c>
      <c r="Q303" s="198">
        <v>5.151E-2</v>
      </c>
      <c r="R303" s="198">
        <f>Q303*H303</f>
        <v>41.207999999999998</v>
      </c>
      <c r="S303" s="198">
        <v>0</v>
      </c>
      <c r="T303" s="199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0" t="s">
        <v>140</v>
      </c>
      <c r="AT303" s="200" t="s">
        <v>251</v>
      </c>
      <c r="AU303" s="200" t="s">
        <v>86</v>
      </c>
      <c r="AY303" s="17" t="s">
        <v>134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84</v>
      </c>
      <c r="BK303" s="201">
        <f>ROUND(I303*H303,2)</f>
        <v>0</v>
      </c>
      <c r="BL303" s="17" t="s">
        <v>140</v>
      </c>
      <c r="BM303" s="200" t="s">
        <v>647</v>
      </c>
    </row>
    <row r="304" spans="1:65" s="14" customFormat="1" ht="11.25">
      <c r="B304" s="213"/>
      <c r="C304" s="214"/>
      <c r="D304" s="204" t="s">
        <v>169</v>
      </c>
      <c r="E304" s="215" t="s">
        <v>1</v>
      </c>
      <c r="F304" s="216" t="s">
        <v>209</v>
      </c>
      <c r="G304" s="214"/>
      <c r="H304" s="217">
        <v>800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169</v>
      </c>
      <c r="AU304" s="223" t="s">
        <v>86</v>
      </c>
      <c r="AV304" s="14" t="s">
        <v>86</v>
      </c>
      <c r="AW304" s="14" t="s">
        <v>32</v>
      </c>
      <c r="AX304" s="14" t="s">
        <v>84</v>
      </c>
      <c r="AY304" s="223" t="s">
        <v>134</v>
      </c>
    </row>
    <row r="305" spans="1:65" s="2" customFormat="1" ht="24.2" customHeight="1">
      <c r="A305" s="34"/>
      <c r="B305" s="35"/>
      <c r="C305" s="241" t="s">
        <v>648</v>
      </c>
      <c r="D305" s="241" t="s">
        <v>251</v>
      </c>
      <c r="E305" s="242" t="s">
        <v>649</v>
      </c>
      <c r="F305" s="243" t="s">
        <v>650</v>
      </c>
      <c r="G305" s="244" t="s">
        <v>231</v>
      </c>
      <c r="H305" s="245">
        <v>600</v>
      </c>
      <c r="I305" s="246"/>
      <c r="J305" s="247">
        <f>ROUND(I305*H305,2)</f>
        <v>0</v>
      </c>
      <c r="K305" s="248"/>
      <c r="L305" s="39"/>
      <c r="M305" s="249" t="s">
        <v>1</v>
      </c>
      <c r="N305" s="250" t="s">
        <v>41</v>
      </c>
      <c r="O305" s="71"/>
      <c r="P305" s="198">
        <f>O305*H305</f>
        <v>0</v>
      </c>
      <c r="Q305" s="198">
        <v>1.0000000000000001E-5</v>
      </c>
      <c r="R305" s="198">
        <f>Q305*H305</f>
        <v>6.0000000000000001E-3</v>
      </c>
      <c r="S305" s="198">
        <v>0</v>
      </c>
      <c r="T305" s="199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0" t="s">
        <v>140</v>
      </c>
      <c r="AT305" s="200" t="s">
        <v>251</v>
      </c>
      <c r="AU305" s="200" t="s">
        <v>86</v>
      </c>
      <c r="AY305" s="17" t="s">
        <v>134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84</v>
      </c>
      <c r="BK305" s="201">
        <f>ROUND(I305*H305,2)</f>
        <v>0</v>
      </c>
      <c r="BL305" s="17" t="s">
        <v>140</v>
      </c>
      <c r="BM305" s="200" t="s">
        <v>651</v>
      </c>
    </row>
    <row r="306" spans="1:65" s="14" customFormat="1" ht="11.25">
      <c r="B306" s="213"/>
      <c r="C306" s="214"/>
      <c r="D306" s="204" t="s">
        <v>169</v>
      </c>
      <c r="E306" s="215" t="s">
        <v>1</v>
      </c>
      <c r="F306" s="216" t="s">
        <v>652</v>
      </c>
      <c r="G306" s="214"/>
      <c r="H306" s="217">
        <v>600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169</v>
      </c>
      <c r="AU306" s="223" t="s">
        <v>86</v>
      </c>
      <c r="AV306" s="14" t="s">
        <v>86</v>
      </c>
      <c r="AW306" s="14" t="s">
        <v>32</v>
      </c>
      <c r="AX306" s="14" t="s">
        <v>84</v>
      </c>
      <c r="AY306" s="223" t="s">
        <v>134</v>
      </c>
    </row>
    <row r="307" spans="1:65" s="2" customFormat="1" ht="21.75" customHeight="1">
      <c r="A307" s="34"/>
      <c r="B307" s="35"/>
      <c r="C307" s="241" t="s">
        <v>653</v>
      </c>
      <c r="D307" s="241" t="s">
        <v>251</v>
      </c>
      <c r="E307" s="242" t="s">
        <v>654</v>
      </c>
      <c r="F307" s="243" t="s">
        <v>655</v>
      </c>
      <c r="G307" s="244" t="s">
        <v>210</v>
      </c>
      <c r="H307" s="245">
        <v>24.4</v>
      </c>
      <c r="I307" s="246"/>
      <c r="J307" s="247">
        <f>ROUND(I307*H307,2)</f>
        <v>0</v>
      </c>
      <c r="K307" s="248"/>
      <c r="L307" s="39"/>
      <c r="M307" s="249" t="s">
        <v>1</v>
      </c>
      <c r="N307" s="250" t="s">
        <v>41</v>
      </c>
      <c r="O307" s="71"/>
      <c r="P307" s="198">
        <f>O307*H307</f>
        <v>0</v>
      </c>
      <c r="Q307" s="198">
        <v>0.52309000000000005</v>
      </c>
      <c r="R307" s="198">
        <f>Q307*H307</f>
        <v>12.763396</v>
      </c>
      <c r="S307" s="198">
        <v>0</v>
      </c>
      <c r="T307" s="199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0" t="s">
        <v>140</v>
      </c>
      <c r="AT307" s="200" t="s">
        <v>251</v>
      </c>
      <c r="AU307" s="200" t="s">
        <v>86</v>
      </c>
      <c r="AY307" s="17" t="s">
        <v>134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7" t="s">
        <v>84</v>
      </c>
      <c r="BK307" s="201">
        <f>ROUND(I307*H307,2)</f>
        <v>0</v>
      </c>
      <c r="BL307" s="17" t="s">
        <v>140</v>
      </c>
      <c r="BM307" s="200" t="s">
        <v>656</v>
      </c>
    </row>
    <row r="308" spans="1:65" s="14" customFormat="1" ht="11.25">
      <c r="B308" s="213"/>
      <c r="C308" s="214"/>
      <c r="D308" s="204" t="s">
        <v>169</v>
      </c>
      <c r="E308" s="215" t="s">
        <v>1</v>
      </c>
      <c r="F308" s="216" t="s">
        <v>221</v>
      </c>
      <c r="G308" s="214"/>
      <c r="H308" s="217">
        <v>24.4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169</v>
      </c>
      <c r="AU308" s="223" t="s">
        <v>86</v>
      </c>
      <c r="AV308" s="14" t="s">
        <v>86</v>
      </c>
      <c r="AW308" s="14" t="s">
        <v>32</v>
      </c>
      <c r="AX308" s="14" t="s">
        <v>84</v>
      </c>
      <c r="AY308" s="223" t="s">
        <v>134</v>
      </c>
    </row>
    <row r="309" spans="1:65" s="2" customFormat="1" ht="24.2" customHeight="1">
      <c r="A309" s="34"/>
      <c r="B309" s="35"/>
      <c r="C309" s="241" t="s">
        <v>657</v>
      </c>
      <c r="D309" s="241" t="s">
        <v>251</v>
      </c>
      <c r="E309" s="242" t="s">
        <v>658</v>
      </c>
      <c r="F309" s="243" t="s">
        <v>659</v>
      </c>
      <c r="G309" s="244" t="s">
        <v>210</v>
      </c>
      <c r="H309" s="245">
        <v>55</v>
      </c>
      <c r="I309" s="246"/>
      <c r="J309" s="247">
        <f>ROUND(I309*H309,2)</f>
        <v>0</v>
      </c>
      <c r="K309" s="248"/>
      <c r="L309" s="39"/>
      <c r="M309" s="249" t="s">
        <v>1</v>
      </c>
      <c r="N309" s="250" t="s">
        <v>41</v>
      </c>
      <c r="O309" s="71"/>
      <c r="P309" s="198">
        <f>O309*H309</f>
        <v>0</v>
      </c>
      <c r="Q309" s="198">
        <v>8.4250000000000005E-2</v>
      </c>
      <c r="R309" s="198">
        <f>Q309*H309</f>
        <v>4.63375</v>
      </c>
      <c r="S309" s="198">
        <v>0</v>
      </c>
      <c r="T309" s="199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0" t="s">
        <v>140</v>
      </c>
      <c r="AT309" s="200" t="s">
        <v>251</v>
      </c>
      <c r="AU309" s="200" t="s">
        <v>86</v>
      </c>
      <c r="AY309" s="17" t="s">
        <v>134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7" t="s">
        <v>84</v>
      </c>
      <c r="BK309" s="201">
        <f>ROUND(I309*H309,2)</f>
        <v>0</v>
      </c>
      <c r="BL309" s="17" t="s">
        <v>140</v>
      </c>
      <c r="BM309" s="200" t="s">
        <v>660</v>
      </c>
    </row>
    <row r="310" spans="1:65" s="14" customFormat="1" ht="11.25">
      <c r="B310" s="213"/>
      <c r="C310" s="214"/>
      <c r="D310" s="204" t="s">
        <v>169</v>
      </c>
      <c r="E310" s="215" t="s">
        <v>1</v>
      </c>
      <c r="F310" s="216" t="s">
        <v>223</v>
      </c>
      <c r="G310" s="214"/>
      <c r="H310" s="217">
        <v>55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169</v>
      </c>
      <c r="AU310" s="223" t="s">
        <v>86</v>
      </c>
      <c r="AV310" s="14" t="s">
        <v>86</v>
      </c>
      <c r="AW310" s="14" t="s">
        <v>32</v>
      </c>
      <c r="AX310" s="14" t="s">
        <v>84</v>
      </c>
      <c r="AY310" s="223" t="s">
        <v>134</v>
      </c>
    </row>
    <row r="311" spans="1:65" s="2" customFormat="1" ht="16.5" customHeight="1">
      <c r="A311" s="34"/>
      <c r="B311" s="35"/>
      <c r="C311" s="187" t="s">
        <v>661</v>
      </c>
      <c r="D311" s="187" t="s">
        <v>136</v>
      </c>
      <c r="E311" s="188" t="s">
        <v>662</v>
      </c>
      <c r="F311" s="189" t="s">
        <v>663</v>
      </c>
      <c r="G311" s="190" t="s">
        <v>210</v>
      </c>
      <c r="H311" s="191">
        <v>55</v>
      </c>
      <c r="I311" s="192"/>
      <c r="J311" s="193">
        <f>ROUND(I311*H311,2)</f>
        <v>0</v>
      </c>
      <c r="K311" s="194"/>
      <c r="L311" s="195"/>
      <c r="M311" s="196" t="s">
        <v>1</v>
      </c>
      <c r="N311" s="197" t="s">
        <v>41</v>
      </c>
      <c r="O311" s="71"/>
      <c r="P311" s="198">
        <f>O311*H311</f>
        <v>0</v>
      </c>
      <c r="Q311" s="198">
        <v>0</v>
      </c>
      <c r="R311" s="198">
        <f>Q311*H311</f>
        <v>0</v>
      </c>
      <c r="S311" s="198">
        <v>0</v>
      </c>
      <c r="T311" s="199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0" t="s">
        <v>139</v>
      </c>
      <c r="AT311" s="200" t="s">
        <v>136</v>
      </c>
      <c r="AU311" s="200" t="s">
        <v>86</v>
      </c>
      <c r="AY311" s="17" t="s">
        <v>134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7" t="s">
        <v>84</v>
      </c>
      <c r="BK311" s="201">
        <f>ROUND(I311*H311,2)</f>
        <v>0</v>
      </c>
      <c r="BL311" s="17" t="s">
        <v>140</v>
      </c>
      <c r="BM311" s="200" t="s">
        <v>664</v>
      </c>
    </row>
    <row r="312" spans="1:65" s="14" customFormat="1" ht="11.25">
      <c r="B312" s="213"/>
      <c r="C312" s="214"/>
      <c r="D312" s="204" t="s">
        <v>169</v>
      </c>
      <c r="E312" s="215" t="s">
        <v>223</v>
      </c>
      <c r="F312" s="216" t="s">
        <v>224</v>
      </c>
      <c r="G312" s="214"/>
      <c r="H312" s="217">
        <v>55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169</v>
      </c>
      <c r="AU312" s="223" t="s">
        <v>86</v>
      </c>
      <c r="AV312" s="14" t="s">
        <v>86</v>
      </c>
      <c r="AW312" s="14" t="s">
        <v>32</v>
      </c>
      <c r="AX312" s="14" t="s">
        <v>84</v>
      </c>
      <c r="AY312" s="223" t="s">
        <v>134</v>
      </c>
    </row>
    <row r="313" spans="1:65" s="12" customFormat="1" ht="22.9" customHeight="1">
      <c r="B313" s="171"/>
      <c r="C313" s="172"/>
      <c r="D313" s="173" t="s">
        <v>75</v>
      </c>
      <c r="E313" s="185" t="s">
        <v>139</v>
      </c>
      <c r="F313" s="185" t="s">
        <v>665</v>
      </c>
      <c r="G313" s="172"/>
      <c r="H313" s="172"/>
      <c r="I313" s="175"/>
      <c r="J313" s="186">
        <f>BK313</f>
        <v>0</v>
      </c>
      <c r="K313" s="172"/>
      <c r="L313" s="177"/>
      <c r="M313" s="178"/>
      <c r="N313" s="179"/>
      <c r="O313" s="179"/>
      <c r="P313" s="180">
        <f>SUM(P314:P322)</f>
        <v>0</v>
      </c>
      <c r="Q313" s="179"/>
      <c r="R313" s="180">
        <f>SUM(R314:R322)</f>
        <v>784.84046000000012</v>
      </c>
      <c r="S313" s="179"/>
      <c r="T313" s="181">
        <f>SUM(T314:T322)</f>
        <v>0</v>
      </c>
      <c r="AR313" s="182" t="s">
        <v>84</v>
      </c>
      <c r="AT313" s="183" t="s">
        <v>75</v>
      </c>
      <c r="AU313" s="183" t="s">
        <v>84</v>
      </c>
      <c r="AY313" s="182" t="s">
        <v>134</v>
      </c>
      <c r="BK313" s="184">
        <f>SUM(BK314:BK322)</f>
        <v>0</v>
      </c>
    </row>
    <row r="314" spans="1:65" s="2" customFormat="1" ht="24.2" customHeight="1">
      <c r="A314" s="34"/>
      <c r="B314" s="35"/>
      <c r="C314" s="241" t="s">
        <v>666</v>
      </c>
      <c r="D314" s="241" t="s">
        <v>251</v>
      </c>
      <c r="E314" s="242" t="s">
        <v>667</v>
      </c>
      <c r="F314" s="243" t="s">
        <v>668</v>
      </c>
      <c r="G314" s="244" t="s">
        <v>231</v>
      </c>
      <c r="H314" s="245">
        <v>2</v>
      </c>
      <c r="I314" s="246"/>
      <c r="J314" s="247">
        <f>ROUND(I314*H314,2)</f>
        <v>0</v>
      </c>
      <c r="K314" s="248"/>
      <c r="L314" s="39"/>
      <c r="M314" s="249" t="s">
        <v>1</v>
      </c>
      <c r="N314" s="250" t="s">
        <v>41</v>
      </c>
      <c r="O314" s="71"/>
      <c r="P314" s="198">
        <f>O314*H314</f>
        <v>0</v>
      </c>
      <c r="Q314" s="198">
        <v>15.1111</v>
      </c>
      <c r="R314" s="198">
        <f>Q314*H314</f>
        <v>30.222200000000001</v>
      </c>
      <c r="S314" s="198">
        <v>0</v>
      </c>
      <c r="T314" s="199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0" t="s">
        <v>140</v>
      </c>
      <c r="AT314" s="200" t="s">
        <v>251</v>
      </c>
      <c r="AU314" s="200" t="s">
        <v>86</v>
      </c>
      <c r="AY314" s="17" t="s">
        <v>134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7" t="s">
        <v>84</v>
      </c>
      <c r="BK314" s="201">
        <f>ROUND(I314*H314,2)</f>
        <v>0</v>
      </c>
      <c r="BL314" s="17" t="s">
        <v>140</v>
      </c>
      <c r="BM314" s="200" t="s">
        <v>669</v>
      </c>
    </row>
    <row r="315" spans="1:65" s="2" customFormat="1" ht="24.2" customHeight="1">
      <c r="A315" s="34"/>
      <c r="B315" s="35"/>
      <c r="C315" s="241" t="s">
        <v>670</v>
      </c>
      <c r="D315" s="241" t="s">
        <v>251</v>
      </c>
      <c r="E315" s="242" t="s">
        <v>671</v>
      </c>
      <c r="F315" s="243" t="s">
        <v>672</v>
      </c>
      <c r="G315" s="244" t="s">
        <v>231</v>
      </c>
      <c r="H315" s="245">
        <v>40</v>
      </c>
      <c r="I315" s="246"/>
      <c r="J315" s="247">
        <f>ROUND(I315*H315,2)</f>
        <v>0</v>
      </c>
      <c r="K315" s="248"/>
      <c r="L315" s="39"/>
      <c r="M315" s="249" t="s">
        <v>1</v>
      </c>
      <c r="N315" s="250" t="s">
        <v>41</v>
      </c>
      <c r="O315" s="71"/>
      <c r="P315" s="198">
        <f>O315*H315</f>
        <v>0</v>
      </c>
      <c r="Q315" s="198">
        <v>17.14443</v>
      </c>
      <c r="R315" s="198">
        <f>Q315*H315</f>
        <v>685.77719999999999</v>
      </c>
      <c r="S315" s="198">
        <v>0</v>
      </c>
      <c r="T315" s="199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0" t="s">
        <v>140</v>
      </c>
      <c r="AT315" s="200" t="s">
        <v>251</v>
      </c>
      <c r="AU315" s="200" t="s">
        <v>86</v>
      </c>
      <c r="AY315" s="17" t="s">
        <v>134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7" t="s">
        <v>84</v>
      </c>
      <c r="BK315" s="201">
        <f>ROUND(I315*H315,2)</f>
        <v>0</v>
      </c>
      <c r="BL315" s="17" t="s">
        <v>140</v>
      </c>
      <c r="BM315" s="200" t="s">
        <v>673</v>
      </c>
    </row>
    <row r="316" spans="1:65" s="13" customFormat="1" ht="11.25">
      <c r="B316" s="202"/>
      <c r="C316" s="203"/>
      <c r="D316" s="204" t="s">
        <v>169</v>
      </c>
      <c r="E316" s="205" t="s">
        <v>1</v>
      </c>
      <c r="F316" s="206" t="s">
        <v>674</v>
      </c>
      <c r="G316" s="203"/>
      <c r="H316" s="205" t="s">
        <v>1</v>
      </c>
      <c r="I316" s="207"/>
      <c r="J316" s="203"/>
      <c r="K316" s="203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169</v>
      </c>
      <c r="AU316" s="212" t="s">
        <v>86</v>
      </c>
      <c r="AV316" s="13" t="s">
        <v>84</v>
      </c>
      <c r="AW316" s="13" t="s">
        <v>32</v>
      </c>
      <c r="AX316" s="13" t="s">
        <v>76</v>
      </c>
      <c r="AY316" s="212" t="s">
        <v>134</v>
      </c>
    </row>
    <row r="317" spans="1:65" s="13" customFormat="1" ht="11.25">
      <c r="B317" s="202"/>
      <c r="C317" s="203"/>
      <c r="D317" s="204" t="s">
        <v>169</v>
      </c>
      <c r="E317" s="205" t="s">
        <v>1</v>
      </c>
      <c r="F317" s="206" t="s">
        <v>675</v>
      </c>
      <c r="G317" s="203"/>
      <c r="H317" s="205" t="s">
        <v>1</v>
      </c>
      <c r="I317" s="207"/>
      <c r="J317" s="203"/>
      <c r="K317" s="203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169</v>
      </c>
      <c r="AU317" s="212" t="s">
        <v>86</v>
      </c>
      <c r="AV317" s="13" t="s">
        <v>84</v>
      </c>
      <c r="AW317" s="13" t="s">
        <v>32</v>
      </c>
      <c r="AX317" s="13" t="s">
        <v>76</v>
      </c>
      <c r="AY317" s="212" t="s">
        <v>134</v>
      </c>
    </row>
    <row r="318" spans="1:65" s="14" customFormat="1" ht="11.25">
      <c r="B318" s="213"/>
      <c r="C318" s="214"/>
      <c r="D318" s="204" t="s">
        <v>169</v>
      </c>
      <c r="E318" s="215" t="s">
        <v>1</v>
      </c>
      <c r="F318" s="216" t="s">
        <v>420</v>
      </c>
      <c r="G318" s="214"/>
      <c r="H318" s="217">
        <v>40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169</v>
      </c>
      <c r="AU318" s="223" t="s">
        <v>86</v>
      </c>
      <c r="AV318" s="14" t="s">
        <v>86</v>
      </c>
      <c r="AW318" s="14" t="s">
        <v>32</v>
      </c>
      <c r="AX318" s="14" t="s">
        <v>84</v>
      </c>
      <c r="AY318" s="223" t="s">
        <v>134</v>
      </c>
    </row>
    <row r="319" spans="1:65" s="2" customFormat="1" ht="24.2" customHeight="1">
      <c r="A319" s="34"/>
      <c r="B319" s="35"/>
      <c r="C319" s="241" t="s">
        <v>676</v>
      </c>
      <c r="D319" s="241" t="s">
        <v>251</v>
      </c>
      <c r="E319" s="242" t="s">
        <v>677</v>
      </c>
      <c r="F319" s="243" t="s">
        <v>678</v>
      </c>
      <c r="G319" s="244" t="s">
        <v>231</v>
      </c>
      <c r="H319" s="245">
        <v>4</v>
      </c>
      <c r="I319" s="246"/>
      <c r="J319" s="247">
        <f>ROUND(I319*H319,2)</f>
        <v>0</v>
      </c>
      <c r="K319" s="248"/>
      <c r="L319" s="39"/>
      <c r="M319" s="249" t="s">
        <v>1</v>
      </c>
      <c r="N319" s="250" t="s">
        <v>41</v>
      </c>
      <c r="O319" s="71"/>
      <c r="P319" s="198">
        <f>O319*H319</f>
        <v>0</v>
      </c>
      <c r="Q319" s="198">
        <v>17.14443</v>
      </c>
      <c r="R319" s="198">
        <f>Q319*H319</f>
        <v>68.577719999999999</v>
      </c>
      <c r="S319" s="198">
        <v>0</v>
      </c>
      <c r="T319" s="199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0" t="s">
        <v>140</v>
      </c>
      <c r="AT319" s="200" t="s">
        <v>251</v>
      </c>
      <c r="AU319" s="200" t="s">
        <v>86</v>
      </c>
      <c r="AY319" s="17" t="s">
        <v>134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84</v>
      </c>
      <c r="BK319" s="201">
        <f>ROUND(I319*H319,2)</f>
        <v>0</v>
      </c>
      <c r="BL319" s="17" t="s">
        <v>140</v>
      </c>
      <c r="BM319" s="200" t="s">
        <v>679</v>
      </c>
    </row>
    <row r="320" spans="1:65" s="2" customFormat="1" ht="24.2" customHeight="1">
      <c r="A320" s="34"/>
      <c r="B320" s="35"/>
      <c r="C320" s="187" t="s">
        <v>680</v>
      </c>
      <c r="D320" s="187" t="s">
        <v>136</v>
      </c>
      <c r="E320" s="188" t="s">
        <v>681</v>
      </c>
      <c r="F320" s="189" t="s">
        <v>682</v>
      </c>
      <c r="G320" s="190" t="s">
        <v>167</v>
      </c>
      <c r="H320" s="191">
        <v>1</v>
      </c>
      <c r="I320" s="192"/>
      <c r="J320" s="193">
        <f>ROUND(I320*H320,2)</f>
        <v>0</v>
      </c>
      <c r="K320" s="194"/>
      <c r="L320" s="195"/>
      <c r="M320" s="196" t="s">
        <v>1</v>
      </c>
      <c r="N320" s="197" t="s">
        <v>41</v>
      </c>
      <c r="O320" s="71"/>
      <c r="P320" s="198">
        <f>O320*H320</f>
        <v>0</v>
      </c>
      <c r="Q320" s="198">
        <v>4.5999999999999999E-2</v>
      </c>
      <c r="R320" s="198">
        <f>Q320*H320</f>
        <v>4.5999999999999999E-2</v>
      </c>
      <c r="S320" s="198">
        <v>0</v>
      </c>
      <c r="T320" s="199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0" t="s">
        <v>139</v>
      </c>
      <c r="AT320" s="200" t="s">
        <v>136</v>
      </c>
      <c r="AU320" s="200" t="s">
        <v>86</v>
      </c>
      <c r="AY320" s="17" t="s">
        <v>134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7" t="s">
        <v>84</v>
      </c>
      <c r="BK320" s="201">
        <f>ROUND(I320*H320,2)</f>
        <v>0</v>
      </c>
      <c r="BL320" s="17" t="s">
        <v>140</v>
      </c>
      <c r="BM320" s="200" t="s">
        <v>683</v>
      </c>
    </row>
    <row r="321" spans="1:65" s="2" customFormat="1" ht="24.2" customHeight="1">
      <c r="A321" s="34"/>
      <c r="B321" s="35"/>
      <c r="C321" s="241" t="s">
        <v>684</v>
      </c>
      <c r="D321" s="241" t="s">
        <v>251</v>
      </c>
      <c r="E321" s="242" t="s">
        <v>685</v>
      </c>
      <c r="F321" s="243" t="s">
        <v>686</v>
      </c>
      <c r="G321" s="244" t="s">
        <v>167</v>
      </c>
      <c r="H321" s="245">
        <v>1</v>
      </c>
      <c r="I321" s="246"/>
      <c r="J321" s="247">
        <f>ROUND(I321*H321,2)</f>
        <v>0</v>
      </c>
      <c r="K321" s="248"/>
      <c r="L321" s="39"/>
      <c r="M321" s="249" t="s">
        <v>1</v>
      </c>
      <c r="N321" s="250" t="s">
        <v>41</v>
      </c>
      <c r="O321" s="71"/>
      <c r="P321" s="198">
        <f>O321*H321</f>
        <v>0</v>
      </c>
      <c r="Q321" s="198">
        <v>0.21734000000000001</v>
      </c>
      <c r="R321" s="198">
        <f>Q321*H321</f>
        <v>0.21734000000000001</v>
      </c>
      <c r="S321" s="198">
        <v>0</v>
      </c>
      <c r="T321" s="199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0" t="s">
        <v>140</v>
      </c>
      <c r="AT321" s="200" t="s">
        <v>251</v>
      </c>
      <c r="AU321" s="200" t="s">
        <v>86</v>
      </c>
      <c r="AY321" s="17" t="s">
        <v>134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7" t="s">
        <v>84</v>
      </c>
      <c r="BK321" s="201">
        <f>ROUND(I321*H321,2)</f>
        <v>0</v>
      </c>
      <c r="BL321" s="17" t="s">
        <v>140</v>
      </c>
      <c r="BM321" s="200" t="s">
        <v>687</v>
      </c>
    </row>
    <row r="322" spans="1:65" s="2" customFormat="1" ht="24.2" customHeight="1">
      <c r="A322" s="34"/>
      <c r="B322" s="35"/>
      <c r="C322" s="187" t="s">
        <v>688</v>
      </c>
      <c r="D322" s="187" t="s">
        <v>136</v>
      </c>
      <c r="E322" s="188" t="s">
        <v>689</v>
      </c>
      <c r="F322" s="189" t="s">
        <v>690</v>
      </c>
      <c r="G322" s="190" t="s">
        <v>167</v>
      </c>
      <c r="H322" s="191">
        <v>1</v>
      </c>
      <c r="I322" s="192"/>
      <c r="J322" s="193">
        <f>ROUND(I322*H322,2)</f>
        <v>0</v>
      </c>
      <c r="K322" s="194"/>
      <c r="L322" s="195"/>
      <c r="M322" s="196" t="s">
        <v>1</v>
      </c>
      <c r="N322" s="197" t="s">
        <v>41</v>
      </c>
      <c r="O322" s="71"/>
      <c r="P322" s="198">
        <f>O322*H322</f>
        <v>0</v>
      </c>
      <c r="Q322" s="198">
        <v>0</v>
      </c>
      <c r="R322" s="198">
        <f>Q322*H322</f>
        <v>0</v>
      </c>
      <c r="S322" s="198">
        <v>0</v>
      </c>
      <c r="T322" s="199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0" t="s">
        <v>139</v>
      </c>
      <c r="AT322" s="200" t="s">
        <v>136</v>
      </c>
      <c r="AU322" s="200" t="s">
        <v>86</v>
      </c>
      <c r="AY322" s="17" t="s">
        <v>134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7" t="s">
        <v>84</v>
      </c>
      <c r="BK322" s="201">
        <f>ROUND(I322*H322,2)</f>
        <v>0</v>
      </c>
      <c r="BL322" s="17" t="s">
        <v>140</v>
      </c>
      <c r="BM322" s="200" t="s">
        <v>691</v>
      </c>
    </row>
    <row r="323" spans="1:65" s="12" customFormat="1" ht="22.9" customHeight="1">
      <c r="B323" s="171"/>
      <c r="C323" s="172"/>
      <c r="D323" s="173" t="s">
        <v>75</v>
      </c>
      <c r="E323" s="185" t="s">
        <v>160</v>
      </c>
      <c r="F323" s="185" t="s">
        <v>692</v>
      </c>
      <c r="G323" s="172"/>
      <c r="H323" s="172"/>
      <c r="I323" s="175"/>
      <c r="J323" s="186">
        <f>BK323</f>
        <v>0</v>
      </c>
      <c r="K323" s="172"/>
      <c r="L323" s="177"/>
      <c r="M323" s="178"/>
      <c r="N323" s="179"/>
      <c r="O323" s="179"/>
      <c r="P323" s="180">
        <f>SUM(P324:P340)</f>
        <v>0</v>
      </c>
      <c r="Q323" s="179"/>
      <c r="R323" s="180">
        <f>SUM(R324:R340)</f>
        <v>57.634079999999997</v>
      </c>
      <c r="S323" s="179"/>
      <c r="T323" s="181">
        <f>SUM(T324:T340)</f>
        <v>20.8264</v>
      </c>
      <c r="AR323" s="182" t="s">
        <v>84</v>
      </c>
      <c r="AT323" s="183" t="s">
        <v>75</v>
      </c>
      <c r="AU323" s="183" t="s">
        <v>84</v>
      </c>
      <c r="AY323" s="182" t="s">
        <v>134</v>
      </c>
      <c r="BK323" s="184">
        <f>SUM(BK324:BK340)</f>
        <v>0</v>
      </c>
    </row>
    <row r="324" spans="1:65" s="2" customFormat="1" ht="33" customHeight="1">
      <c r="A324" s="34"/>
      <c r="B324" s="35"/>
      <c r="C324" s="241" t="s">
        <v>693</v>
      </c>
      <c r="D324" s="241" t="s">
        <v>251</v>
      </c>
      <c r="E324" s="242" t="s">
        <v>694</v>
      </c>
      <c r="F324" s="243" t="s">
        <v>695</v>
      </c>
      <c r="G324" s="244" t="s">
        <v>231</v>
      </c>
      <c r="H324" s="245">
        <v>302.7</v>
      </c>
      <c r="I324" s="246"/>
      <c r="J324" s="247">
        <f>ROUND(I324*H324,2)</f>
        <v>0</v>
      </c>
      <c r="K324" s="248"/>
      <c r="L324" s="39"/>
      <c r="M324" s="249" t="s">
        <v>1</v>
      </c>
      <c r="N324" s="250" t="s">
        <v>41</v>
      </c>
      <c r="O324" s="71"/>
      <c r="P324" s="198">
        <f>O324*H324</f>
        <v>0</v>
      </c>
      <c r="Q324" s="198">
        <v>0.1295</v>
      </c>
      <c r="R324" s="198">
        <f>Q324*H324</f>
        <v>39.199649999999998</v>
      </c>
      <c r="S324" s="198">
        <v>0</v>
      </c>
      <c r="T324" s="199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0" t="s">
        <v>140</v>
      </c>
      <c r="AT324" s="200" t="s">
        <v>251</v>
      </c>
      <c r="AU324" s="200" t="s">
        <v>86</v>
      </c>
      <c r="AY324" s="17" t="s">
        <v>134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7" t="s">
        <v>84</v>
      </c>
      <c r="BK324" s="201">
        <f>ROUND(I324*H324,2)</f>
        <v>0</v>
      </c>
      <c r="BL324" s="17" t="s">
        <v>140</v>
      </c>
      <c r="BM324" s="200" t="s">
        <v>696</v>
      </c>
    </row>
    <row r="325" spans="1:65" s="13" customFormat="1" ht="11.25">
      <c r="B325" s="202"/>
      <c r="C325" s="203"/>
      <c r="D325" s="204" t="s">
        <v>169</v>
      </c>
      <c r="E325" s="205" t="s">
        <v>1</v>
      </c>
      <c r="F325" s="206" t="s">
        <v>269</v>
      </c>
      <c r="G325" s="203"/>
      <c r="H325" s="205" t="s">
        <v>1</v>
      </c>
      <c r="I325" s="207"/>
      <c r="J325" s="203"/>
      <c r="K325" s="203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169</v>
      </c>
      <c r="AU325" s="212" t="s">
        <v>86</v>
      </c>
      <c r="AV325" s="13" t="s">
        <v>84</v>
      </c>
      <c r="AW325" s="13" t="s">
        <v>32</v>
      </c>
      <c r="AX325" s="13" t="s">
        <v>76</v>
      </c>
      <c r="AY325" s="212" t="s">
        <v>134</v>
      </c>
    </row>
    <row r="326" spans="1:65" s="14" customFormat="1" ht="11.25">
      <c r="B326" s="213"/>
      <c r="C326" s="214"/>
      <c r="D326" s="204" t="s">
        <v>169</v>
      </c>
      <c r="E326" s="215" t="s">
        <v>230</v>
      </c>
      <c r="F326" s="216" t="s">
        <v>697</v>
      </c>
      <c r="G326" s="214"/>
      <c r="H326" s="217">
        <v>302.7</v>
      </c>
      <c r="I326" s="218"/>
      <c r="J326" s="214"/>
      <c r="K326" s="214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169</v>
      </c>
      <c r="AU326" s="223" t="s">
        <v>86</v>
      </c>
      <c r="AV326" s="14" t="s">
        <v>86</v>
      </c>
      <c r="AW326" s="14" t="s">
        <v>32</v>
      </c>
      <c r="AX326" s="14" t="s">
        <v>84</v>
      </c>
      <c r="AY326" s="223" t="s">
        <v>134</v>
      </c>
    </row>
    <row r="327" spans="1:65" s="2" customFormat="1" ht="16.5" customHeight="1">
      <c r="A327" s="34"/>
      <c r="B327" s="35"/>
      <c r="C327" s="187" t="s">
        <v>698</v>
      </c>
      <c r="D327" s="187" t="s">
        <v>136</v>
      </c>
      <c r="E327" s="188" t="s">
        <v>699</v>
      </c>
      <c r="F327" s="189" t="s">
        <v>700</v>
      </c>
      <c r="G327" s="190" t="s">
        <v>231</v>
      </c>
      <c r="H327" s="191">
        <v>317.83499999999998</v>
      </c>
      <c r="I327" s="192"/>
      <c r="J327" s="193">
        <f>ROUND(I327*H327,2)</f>
        <v>0</v>
      </c>
      <c r="K327" s="194"/>
      <c r="L327" s="195"/>
      <c r="M327" s="196" t="s">
        <v>1</v>
      </c>
      <c r="N327" s="197" t="s">
        <v>41</v>
      </c>
      <c r="O327" s="71"/>
      <c r="P327" s="198">
        <f>O327*H327</f>
        <v>0</v>
      </c>
      <c r="Q327" s="198">
        <v>5.8000000000000003E-2</v>
      </c>
      <c r="R327" s="198">
        <f>Q327*H327</f>
        <v>18.434429999999999</v>
      </c>
      <c r="S327" s="198">
        <v>0</v>
      </c>
      <c r="T327" s="199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0" t="s">
        <v>139</v>
      </c>
      <c r="AT327" s="200" t="s">
        <v>136</v>
      </c>
      <c r="AU327" s="200" t="s">
        <v>86</v>
      </c>
      <c r="AY327" s="17" t="s">
        <v>134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7" t="s">
        <v>84</v>
      </c>
      <c r="BK327" s="201">
        <f>ROUND(I327*H327,2)</f>
        <v>0</v>
      </c>
      <c r="BL327" s="17" t="s">
        <v>140</v>
      </c>
      <c r="BM327" s="200" t="s">
        <v>701</v>
      </c>
    </row>
    <row r="328" spans="1:65" s="14" customFormat="1" ht="11.25">
      <c r="B328" s="213"/>
      <c r="C328" s="214"/>
      <c r="D328" s="204" t="s">
        <v>169</v>
      </c>
      <c r="E328" s="215" t="s">
        <v>1</v>
      </c>
      <c r="F328" s="216" t="s">
        <v>702</v>
      </c>
      <c r="G328" s="214"/>
      <c r="H328" s="217">
        <v>317.83499999999998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169</v>
      </c>
      <c r="AU328" s="223" t="s">
        <v>86</v>
      </c>
      <c r="AV328" s="14" t="s">
        <v>86</v>
      </c>
      <c r="AW328" s="14" t="s">
        <v>32</v>
      </c>
      <c r="AX328" s="14" t="s">
        <v>84</v>
      </c>
      <c r="AY328" s="223" t="s">
        <v>134</v>
      </c>
    </row>
    <row r="329" spans="1:65" s="2" customFormat="1" ht="16.5" customHeight="1">
      <c r="A329" s="34"/>
      <c r="B329" s="35"/>
      <c r="C329" s="241" t="s">
        <v>703</v>
      </c>
      <c r="D329" s="241" t="s">
        <v>251</v>
      </c>
      <c r="E329" s="242" t="s">
        <v>704</v>
      </c>
      <c r="F329" s="243" t="s">
        <v>705</v>
      </c>
      <c r="G329" s="244" t="s">
        <v>210</v>
      </c>
      <c r="H329" s="245">
        <v>1030.7</v>
      </c>
      <c r="I329" s="246"/>
      <c r="J329" s="247">
        <f>ROUND(I329*H329,2)</f>
        <v>0</v>
      </c>
      <c r="K329" s="248"/>
      <c r="L329" s="39"/>
      <c r="M329" s="249" t="s">
        <v>1</v>
      </c>
      <c r="N329" s="250" t="s">
        <v>41</v>
      </c>
      <c r="O329" s="71"/>
      <c r="P329" s="198">
        <f>O329*H329</f>
        <v>0</v>
      </c>
      <c r="Q329" s="198">
        <v>0</v>
      </c>
      <c r="R329" s="198">
        <f>Q329*H329</f>
        <v>0</v>
      </c>
      <c r="S329" s="198">
        <v>0.02</v>
      </c>
      <c r="T329" s="199">
        <f>S329*H329</f>
        <v>20.614000000000001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0" t="s">
        <v>140</v>
      </c>
      <c r="AT329" s="200" t="s">
        <v>251</v>
      </c>
      <c r="AU329" s="200" t="s">
        <v>86</v>
      </c>
      <c r="AY329" s="17" t="s">
        <v>134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17" t="s">
        <v>84</v>
      </c>
      <c r="BK329" s="201">
        <f>ROUND(I329*H329,2)</f>
        <v>0</v>
      </c>
      <c r="BL329" s="17" t="s">
        <v>140</v>
      </c>
      <c r="BM329" s="200" t="s">
        <v>706</v>
      </c>
    </row>
    <row r="330" spans="1:65" s="14" customFormat="1" ht="11.25">
      <c r="B330" s="213"/>
      <c r="C330" s="214"/>
      <c r="D330" s="204" t="s">
        <v>169</v>
      </c>
      <c r="E330" s="215" t="s">
        <v>1</v>
      </c>
      <c r="F330" s="216" t="s">
        <v>707</v>
      </c>
      <c r="G330" s="214"/>
      <c r="H330" s="217">
        <v>1030.7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169</v>
      </c>
      <c r="AU330" s="223" t="s">
        <v>86</v>
      </c>
      <c r="AV330" s="14" t="s">
        <v>86</v>
      </c>
      <c r="AW330" s="14" t="s">
        <v>32</v>
      </c>
      <c r="AX330" s="14" t="s">
        <v>84</v>
      </c>
      <c r="AY330" s="223" t="s">
        <v>134</v>
      </c>
    </row>
    <row r="331" spans="1:65" s="2" customFormat="1" ht="24.2" customHeight="1">
      <c r="A331" s="34"/>
      <c r="B331" s="35"/>
      <c r="C331" s="241" t="s">
        <v>708</v>
      </c>
      <c r="D331" s="241" t="s">
        <v>251</v>
      </c>
      <c r="E331" s="242" t="s">
        <v>709</v>
      </c>
      <c r="F331" s="243" t="s">
        <v>710</v>
      </c>
      <c r="G331" s="244" t="s">
        <v>217</v>
      </c>
      <c r="H331" s="245">
        <v>0.11799999999999999</v>
      </c>
      <c r="I331" s="246"/>
      <c r="J331" s="247">
        <f>ROUND(I331*H331,2)</f>
        <v>0</v>
      </c>
      <c r="K331" s="248"/>
      <c r="L331" s="39"/>
      <c r="M331" s="249" t="s">
        <v>1</v>
      </c>
      <c r="N331" s="250" t="s">
        <v>41</v>
      </c>
      <c r="O331" s="71"/>
      <c r="P331" s="198">
        <f>O331*H331</f>
        <v>0</v>
      </c>
      <c r="Q331" s="198">
        <v>0</v>
      </c>
      <c r="R331" s="198">
        <f>Q331*H331</f>
        <v>0</v>
      </c>
      <c r="S331" s="198">
        <v>1.8</v>
      </c>
      <c r="T331" s="199">
        <f>S331*H331</f>
        <v>0.21240000000000001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0" t="s">
        <v>140</v>
      </c>
      <c r="AT331" s="200" t="s">
        <v>251</v>
      </c>
      <c r="AU331" s="200" t="s">
        <v>86</v>
      </c>
      <c r="AY331" s="17" t="s">
        <v>134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7" t="s">
        <v>84</v>
      </c>
      <c r="BK331" s="201">
        <f>ROUND(I331*H331,2)</f>
        <v>0</v>
      </c>
      <c r="BL331" s="17" t="s">
        <v>140</v>
      </c>
      <c r="BM331" s="200" t="s">
        <v>711</v>
      </c>
    </row>
    <row r="332" spans="1:65" s="13" customFormat="1" ht="11.25">
      <c r="B332" s="202"/>
      <c r="C332" s="203"/>
      <c r="D332" s="204" t="s">
        <v>169</v>
      </c>
      <c r="E332" s="205" t="s">
        <v>1</v>
      </c>
      <c r="F332" s="206" t="s">
        <v>712</v>
      </c>
      <c r="G332" s="203"/>
      <c r="H332" s="205" t="s">
        <v>1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169</v>
      </c>
      <c r="AU332" s="212" t="s">
        <v>86</v>
      </c>
      <c r="AV332" s="13" t="s">
        <v>84</v>
      </c>
      <c r="AW332" s="13" t="s">
        <v>32</v>
      </c>
      <c r="AX332" s="13" t="s">
        <v>76</v>
      </c>
      <c r="AY332" s="212" t="s">
        <v>134</v>
      </c>
    </row>
    <row r="333" spans="1:65" s="14" customFormat="1" ht="11.25">
      <c r="B333" s="213"/>
      <c r="C333" s="214"/>
      <c r="D333" s="204" t="s">
        <v>169</v>
      </c>
      <c r="E333" s="215" t="s">
        <v>1</v>
      </c>
      <c r="F333" s="216" t="s">
        <v>713</v>
      </c>
      <c r="G333" s="214"/>
      <c r="H333" s="217">
        <v>0.11799999999999999</v>
      </c>
      <c r="I333" s="218"/>
      <c r="J333" s="214"/>
      <c r="K333" s="214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169</v>
      </c>
      <c r="AU333" s="223" t="s">
        <v>86</v>
      </c>
      <c r="AV333" s="14" t="s">
        <v>86</v>
      </c>
      <c r="AW333" s="14" t="s">
        <v>32</v>
      </c>
      <c r="AX333" s="14" t="s">
        <v>84</v>
      </c>
      <c r="AY333" s="223" t="s">
        <v>134</v>
      </c>
    </row>
    <row r="334" spans="1:65" s="2" customFormat="1" ht="24.2" customHeight="1">
      <c r="A334" s="34"/>
      <c r="B334" s="35"/>
      <c r="C334" s="187" t="s">
        <v>714</v>
      </c>
      <c r="D334" s="187" t="s">
        <v>136</v>
      </c>
      <c r="E334" s="188" t="s">
        <v>715</v>
      </c>
      <c r="F334" s="189" t="s">
        <v>716</v>
      </c>
      <c r="G334" s="190" t="s">
        <v>717</v>
      </c>
      <c r="H334" s="191">
        <v>1</v>
      </c>
      <c r="I334" s="192"/>
      <c r="J334" s="193">
        <f t="shared" ref="J334:J340" si="10">ROUND(I334*H334,2)</f>
        <v>0</v>
      </c>
      <c r="K334" s="194"/>
      <c r="L334" s="195"/>
      <c r="M334" s="196" t="s">
        <v>1</v>
      </c>
      <c r="N334" s="197" t="s">
        <v>41</v>
      </c>
      <c r="O334" s="71"/>
      <c r="P334" s="198">
        <f t="shared" ref="P334:P340" si="11">O334*H334</f>
        <v>0</v>
      </c>
      <c r="Q334" s="198">
        <v>0</v>
      </c>
      <c r="R334" s="198">
        <f t="shared" ref="R334:R340" si="12">Q334*H334</f>
        <v>0</v>
      </c>
      <c r="S334" s="198">
        <v>0</v>
      </c>
      <c r="T334" s="199">
        <f t="shared" ref="T334:T340" si="13"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0" t="s">
        <v>139</v>
      </c>
      <c r="AT334" s="200" t="s">
        <v>136</v>
      </c>
      <c r="AU334" s="200" t="s">
        <v>86</v>
      </c>
      <c r="AY334" s="17" t="s">
        <v>134</v>
      </c>
      <c r="BE334" s="201">
        <f t="shared" ref="BE334:BE340" si="14">IF(N334="základní",J334,0)</f>
        <v>0</v>
      </c>
      <c r="BF334" s="201">
        <f t="shared" ref="BF334:BF340" si="15">IF(N334="snížená",J334,0)</f>
        <v>0</v>
      </c>
      <c r="BG334" s="201">
        <f t="shared" ref="BG334:BG340" si="16">IF(N334="zákl. přenesená",J334,0)</f>
        <v>0</v>
      </c>
      <c r="BH334" s="201">
        <f t="shared" ref="BH334:BH340" si="17">IF(N334="sníž. přenesená",J334,0)</f>
        <v>0</v>
      </c>
      <c r="BI334" s="201">
        <f t="shared" ref="BI334:BI340" si="18">IF(N334="nulová",J334,0)</f>
        <v>0</v>
      </c>
      <c r="BJ334" s="17" t="s">
        <v>84</v>
      </c>
      <c r="BK334" s="201">
        <f t="shared" ref="BK334:BK340" si="19">ROUND(I334*H334,2)</f>
        <v>0</v>
      </c>
      <c r="BL334" s="17" t="s">
        <v>140</v>
      </c>
      <c r="BM334" s="200" t="s">
        <v>718</v>
      </c>
    </row>
    <row r="335" spans="1:65" s="2" customFormat="1" ht="16.5" customHeight="1">
      <c r="A335" s="34"/>
      <c r="B335" s="35"/>
      <c r="C335" s="187" t="s">
        <v>719</v>
      </c>
      <c r="D335" s="187" t="s">
        <v>136</v>
      </c>
      <c r="E335" s="188" t="s">
        <v>720</v>
      </c>
      <c r="F335" s="189" t="s">
        <v>721</v>
      </c>
      <c r="G335" s="190" t="s">
        <v>167</v>
      </c>
      <c r="H335" s="191">
        <v>1</v>
      </c>
      <c r="I335" s="192"/>
      <c r="J335" s="193">
        <f t="shared" si="10"/>
        <v>0</v>
      </c>
      <c r="K335" s="194"/>
      <c r="L335" s="195"/>
      <c r="M335" s="196" t="s">
        <v>1</v>
      </c>
      <c r="N335" s="197" t="s">
        <v>41</v>
      </c>
      <c r="O335" s="71"/>
      <c r="P335" s="198">
        <f t="shared" si="11"/>
        <v>0</v>
      </c>
      <c r="Q335" s="198">
        <v>0</v>
      </c>
      <c r="R335" s="198">
        <f t="shared" si="12"/>
        <v>0</v>
      </c>
      <c r="S335" s="198">
        <v>0</v>
      </c>
      <c r="T335" s="199">
        <f t="shared" si="13"/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0" t="s">
        <v>139</v>
      </c>
      <c r="AT335" s="200" t="s">
        <v>136</v>
      </c>
      <c r="AU335" s="200" t="s">
        <v>86</v>
      </c>
      <c r="AY335" s="17" t="s">
        <v>134</v>
      </c>
      <c r="BE335" s="201">
        <f t="shared" si="14"/>
        <v>0</v>
      </c>
      <c r="BF335" s="201">
        <f t="shared" si="15"/>
        <v>0</v>
      </c>
      <c r="BG335" s="201">
        <f t="shared" si="16"/>
        <v>0</v>
      </c>
      <c r="BH335" s="201">
        <f t="shared" si="17"/>
        <v>0</v>
      </c>
      <c r="BI335" s="201">
        <f t="shared" si="18"/>
        <v>0</v>
      </c>
      <c r="BJ335" s="17" t="s">
        <v>84</v>
      </c>
      <c r="BK335" s="201">
        <f t="shared" si="19"/>
        <v>0</v>
      </c>
      <c r="BL335" s="17" t="s">
        <v>140</v>
      </c>
      <c r="BM335" s="200" t="s">
        <v>722</v>
      </c>
    </row>
    <row r="336" spans="1:65" s="2" customFormat="1" ht="16.5" customHeight="1">
      <c r="A336" s="34"/>
      <c r="B336" s="35"/>
      <c r="C336" s="187" t="s">
        <v>723</v>
      </c>
      <c r="D336" s="187" t="s">
        <v>136</v>
      </c>
      <c r="E336" s="188" t="s">
        <v>724</v>
      </c>
      <c r="F336" s="189" t="s">
        <v>725</v>
      </c>
      <c r="G336" s="190" t="s">
        <v>167</v>
      </c>
      <c r="H336" s="191">
        <v>2</v>
      </c>
      <c r="I336" s="192"/>
      <c r="J336" s="193">
        <f t="shared" si="10"/>
        <v>0</v>
      </c>
      <c r="K336" s="194"/>
      <c r="L336" s="195"/>
      <c r="M336" s="196" t="s">
        <v>1</v>
      </c>
      <c r="N336" s="197" t="s">
        <v>41</v>
      </c>
      <c r="O336" s="71"/>
      <c r="P336" s="198">
        <f t="shared" si="11"/>
        <v>0</v>
      </c>
      <c r="Q336" s="198">
        <v>0</v>
      </c>
      <c r="R336" s="198">
        <f t="shared" si="12"/>
        <v>0</v>
      </c>
      <c r="S336" s="198">
        <v>0</v>
      </c>
      <c r="T336" s="199">
        <f t="shared" si="13"/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0" t="s">
        <v>139</v>
      </c>
      <c r="AT336" s="200" t="s">
        <v>136</v>
      </c>
      <c r="AU336" s="200" t="s">
        <v>86</v>
      </c>
      <c r="AY336" s="17" t="s">
        <v>134</v>
      </c>
      <c r="BE336" s="201">
        <f t="shared" si="14"/>
        <v>0</v>
      </c>
      <c r="BF336" s="201">
        <f t="shared" si="15"/>
        <v>0</v>
      </c>
      <c r="BG336" s="201">
        <f t="shared" si="16"/>
        <v>0</v>
      </c>
      <c r="BH336" s="201">
        <f t="shared" si="17"/>
        <v>0</v>
      </c>
      <c r="BI336" s="201">
        <f t="shared" si="18"/>
        <v>0</v>
      </c>
      <c r="BJ336" s="17" t="s">
        <v>84</v>
      </c>
      <c r="BK336" s="201">
        <f t="shared" si="19"/>
        <v>0</v>
      </c>
      <c r="BL336" s="17" t="s">
        <v>140</v>
      </c>
      <c r="BM336" s="200" t="s">
        <v>726</v>
      </c>
    </row>
    <row r="337" spans="1:65" s="2" customFormat="1" ht="16.5" customHeight="1">
      <c r="A337" s="34"/>
      <c r="B337" s="35"/>
      <c r="C337" s="187" t="s">
        <v>727</v>
      </c>
      <c r="D337" s="187" t="s">
        <v>136</v>
      </c>
      <c r="E337" s="188" t="s">
        <v>728</v>
      </c>
      <c r="F337" s="189" t="s">
        <v>729</v>
      </c>
      <c r="G337" s="190" t="s">
        <v>167</v>
      </c>
      <c r="H337" s="191">
        <v>4</v>
      </c>
      <c r="I337" s="192"/>
      <c r="J337" s="193">
        <f t="shared" si="10"/>
        <v>0</v>
      </c>
      <c r="K337" s="194"/>
      <c r="L337" s="195"/>
      <c r="M337" s="196" t="s">
        <v>1</v>
      </c>
      <c r="N337" s="197" t="s">
        <v>41</v>
      </c>
      <c r="O337" s="71"/>
      <c r="P337" s="198">
        <f t="shared" si="11"/>
        <v>0</v>
      </c>
      <c r="Q337" s="198">
        <v>0</v>
      </c>
      <c r="R337" s="198">
        <f t="shared" si="12"/>
        <v>0</v>
      </c>
      <c r="S337" s="198">
        <v>0</v>
      </c>
      <c r="T337" s="199">
        <f t="shared" si="13"/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0" t="s">
        <v>139</v>
      </c>
      <c r="AT337" s="200" t="s">
        <v>136</v>
      </c>
      <c r="AU337" s="200" t="s">
        <v>86</v>
      </c>
      <c r="AY337" s="17" t="s">
        <v>134</v>
      </c>
      <c r="BE337" s="201">
        <f t="shared" si="14"/>
        <v>0</v>
      </c>
      <c r="BF337" s="201">
        <f t="shared" si="15"/>
        <v>0</v>
      </c>
      <c r="BG337" s="201">
        <f t="shared" si="16"/>
        <v>0</v>
      </c>
      <c r="BH337" s="201">
        <f t="shared" si="17"/>
        <v>0</v>
      </c>
      <c r="BI337" s="201">
        <f t="shared" si="18"/>
        <v>0</v>
      </c>
      <c r="BJ337" s="17" t="s">
        <v>84</v>
      </c>
      <c r="BK337" s="201">
        <f t="shared" si="19"/>
        <v>0</v>
      </c>
      <c r="BL337" s="17" t="s">
        <v>140</v>
      </c>
      <c r="BM337" s="200" t="s">
        <v>730</v>
      </c>
    </row>
    <row r="338" spans="1:65" s="2" customFormat="1" ht="16.5" customHeight="1">
      <c r="A338" s="34"/>
      <c r="B338" s="35"/>
      <c r="C338" s="187" t="s">
        <v>731</v>
      </c>
      <c r="D338" s="187" t="s">
        <v>136</v>
      </c>
      <c r="E338" s="188" t="s">
        <v>732</v>
      </c>
      <c r="F338" s="189" t="s">
        <v>733</v>
      </c>
      <c r="G338" s="190" t="s">
        <v>167</v>
      </c>
      <c r="H338" s="191">
        <v>5</v>
      </c>
      <c r="I338" s="192"/>
      <c r="J338" s="193">
        <f t="shared" si="10"/>
        <v>0</v>
      </c>
      <c r="K338" s="194"/>
      <c r="L338" s="195"/>
      <c r="M338" s="196" t="s">
        <v>1</v>
      </c>
      <c r="N338" s="197" t="s">
        <v>41</v>
      </c>
      <c r="O338" s="71"/>
      <c r="P338" s="198">
        <f t="shared" si="11"/>
        <v>0</v>
      </c>
      <c r="Q338" s="198">
        <v>0</v>
      </c>
      <c r="R338" s="198">
        <f t="shared" si="12"/>
        <v>0</v>
      </c>
      <c r="S338" s="198">
        <v>0</v>
      </c>
      <c r="T338" s="199">
        <f t="shared" si="1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0" t="s">
        <v>139</v>
      </c>
      <c r="AT338" s="200" t="s">
        <v>136</v>
      </c>
      <c r="AU338" s="200" t="s">
        <v>86</v>
      </c>
      <c r="AY338" s="17" t="s">
        <v>134</v>
      </c>
      <c r="BE338" s="201">
        <f t="shared" si="14"/>
        <v>0</v>
      </c>
      <c r="BF338" s="201">
        <f t="shared" si="15"/>
        <v>0</v>
      </c>
      <c r="BG338" s="201">
        <f t="shared" si="16"/>
        <v>0</v>
      </c>
      <c r="BH338" s="201">
        <f t="shared" si="17"/>
        <v>0</v>
      </c>
      <c r="BI338" s="201">
        <f t="shared" si="18"/>
        <v>0</v>
      </c>
      <c r="BJ338" s="17" t="s">
        <v>84</v>
      </c>
      <c r="BK338" s="201">
        <f t="shared" si="19"/>
        <v>0</v>
      </c>
      <c r="BL338" s="17" t="s">
        <v>140</v>
      </c>
      <c r="BM338" s="200" t="s">
        <v>734</v>
      </c>
    </row>
    <row r="339" spans="1:65" s="2" customFormat="1" ht="16.5" customHeight="1">
      <c r="A339" s="34"/>
      <c r="B339" s="35"/>
      <c r="C339" s="187" t="s">
        <v>735</v>
      </c>
      <c r="D339" s="187" t="s">
        <v>136</v>
      </c>
      <c r="E339" s="188" t="s">
        <v>736</v>
      </c>
      <c r="F339" s="189" t="s">
        <v>737</v>
      </c>
      <c r="G339" s="190" t="s">
        <v>167</v>
      </c>
      <c r="H339" s="191">
        <v>1</v>
      </c>
      <c r="I339" s="192"/>
      <c r="J339" s="193">
        <f t="shared" si="10"/>
        <v>0</v>
      </c>
      <c r="K339" s="194"/>
      <c r="L339" s="195"/>
      <c r="M339" s="196" t="s">
        <v>1</v>
      </c>
      <c r="N339" s="197" t="s">
        <v>41</v>
      </c>
      <c r="O339" s="71"/>
      <c r="P339" s="198">
        <f t="shared" si="11"/>
        <v>0</v>
      </c>
      <c r="Q339" s="198">
        <v>0</v>
      </c>
      <c r="R339" s="198">
        <f t="shared" si="12"/>
        <v>0</v>
      </c>
      <c r="S339" s="198">
        <v>0</v>
      </c>
      <c r="T339" s="199">
        <f t="shared" si="13"/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0" t="s">
        <v>139</v>
      </c>
      <c r="AT339" s="200" t="s">
        <v>136</v>
      </c>
      <c r="AU339" s="200" t="s">
        <v>86</v>
      </c>
      <c r="AY339" s="17" t="s">
        <v>134</v>
      </c>
      <c r="BE339" s="201">
        <f t="shared" si="14"/>
        <v>0</v>
      </c>
      <c r="BF339" s="201">
        <f t="shared" si="15"/>
        <v>0</v>
      </c>
      <c r="BG339" s="201">
        <f t="shared" si="16"/>
        <v>0</v>
      </c>
      <c r="BH339" s="201">
        <f t="shared" si="17"/>
        <v>0</v>
      </c>
      <c r="BI339" s="201">
        <f t="shared" si="18"/>
        <v>0</v>
      </c>
      <c r="BJ339" s="17" t="s">
        <v>84</v>
      </c>
      <c r="BK339" s="201">
        <f t="shared" si="19"/>
        <v>0</v>
      </c>
      <c r="BL339" s="17" t="s">
        <v>140</v>
      </c>
      <c r="BM339" s="200" t="s">
        <v>738</v>
      </c>
    </row>
    <row r="340" spans="1:65" s="2" customFormat="1" ht="16.5" customHeight="1">
      <c r="A340" s="34"/>
      <c r="B340" s="35"/>
      <c r="C340" s="187" t="s">
        <v>739</v>
      </c>
      <c r="D340" s="187" t="s">
        <v>136</v>
      </c>
      <c r="E340" s="188" t="s">
        <v>740</v>
      </c>
      <c r="F340" s="189" t="s">
        <v>741</v>
      </c>
      <c r="G340" s="190" t="s">
        <v>167</v>
      </c>
      <c r="H340" s="191">
        <v>1</v>
      </c>
      <c r="I340" s="192"/>
      <c r="J340" s="193">
        <f t="shared" si="10"/>
        <v>0</v>
      </c>
      <c r="K340" s="194"/>
      <c r="L340" s="195"/>
      <c r="M340" s="196" t="s">
        <v>1</v>
      </c>
      <c r="N340" s="197" t="s">
        <v>41</v>
      </c>
      <c r="O340" s="71"/>
      <c r="P340" s="198">
        <f t="shared" si="11"/>
        <v>0</v>
      </c>
      <c r="Q340" s="198">
        <v>0</v>
      </c>
      <c r="R340" s="198">
        <f t="shared" si="12"/>
        <v>0</v>
      </c>
      <c r="S340" s="198">
        <v>0</v>
      </c>
      <c r="T340" s="199">
        <f t="shared" si="13"/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0" t="s">
        <v>139</v>
      </c>
      <c r="AT340" s="200" t="s">
        <v>136</v>
      </c>
      <c r="AU340" s="200" t="s">
        <v>86</v>
      </c>
      <c r="AY340" s="17" t="s">
        <v>134</v>
      </c>
      <c r="BE340" s="201">
        <f t="shared" si="14"/>
        <v>0</v>
      </c>
      <c r="BF340" s="201">
        <f t="shared" si="15"/>
        <v>0</v>
      </c>
      <c r="BG340" s="201">
        <f t="shared" si="16"/>
        <v>0</v>
      </c>
      <c r="BH340" s="201">
        <f t="shared" si="17"/>
        <v>0</v>
      </c>
      <c r="BI340" s="201">
        <f t="shared" si="18"/>
        <v>0</v>
      </c>
      <c r="BJ340" s="17" t="s">
        <v>84</v>
      </c>
      <c r="BK340" s="201">
        <f t="shared" si="19"/>
        <v>0</v>
      </c>
      <c r="BL340" s="17" t="s">
        <v>140</v>
      </c>
      <c r="BM340" s="200" t="s">
        <v>742</v>
      </c>
    </row>
    <row r="341" spans="1:65" s="12" customFormat="1" ht="22.9" customHeight="1">
      <c r="B341" s="171"/>
      <c r="C341" s="172"/>
      <c r="D341" s="173" t="s">
        <v>75</v>
      </c>
      <c r="E341" s="185" t="s">
        <v>743</v>
      </c>
      <c r="F341" s="185" t="s">
        <v>744</v>
      </c>
      <c r="G341" s="172"/>
      <c r="H341" s="172"/>
      <c r="I341" s="175"/>
      <c r="J341" s="186">
        <f>BK341</f>
        <v>0</v>
      </c>
      <c r="K341" s="172"/>
      <c r="L341" s="177"/>
      <c r="M341" s="178"/>
      <c r="N341" s="179"/>
      <c r="O341" s="179"/>
      <c r="P341" s="180">
        <f>SUM(P342:P352)</f>
        <v>0</v>
      </c>
      <c r="Q341" s="179"/>
      <c r="R341" s="180">
        <f>SUM(R342:R352)</f>
        <v>0</v>
      </c>
      <c r="S341" s="179"/>
      <c r="T341" s="181">
        <f>SUM(T342:T352)</f>
        <v>0</v>
      </c>
      <c r="AR341" s="182" t="s">
        <v>84</v>
      </c>
      <c r="AT341" s="183" t="s">
        <v>75</v>
      </c>
      <c r="AU341" s="183" t="s">
        <v>84</v>
      </c>
      <c r="AY341" s="182" t="s">
        <v>134</v>
      </c>
      <c r="BK341" s="184">
        <f>SUM(BK342:BK352)</f>
        <v>0</v>
      </c>
    </row>
    <row r="342" spans="1:65" s="2" customFormat="1" ht="24.2" customHeight="1">
      <c r="A342" s="34"/>
      <c r="B342" s="35"/>
      <c r="C342" s="241" t="s">
        <v>745</v>
      </c>
      <c r="D342" s="241" t="s">
        <v>251</v>
      </c>
      <c r="E342" s="242" t="s">
        <v>746</v>
      </c>
      <c r="F342" s="243" t="s">
        <v>747</v>
      </c>
      <c r="G342" s="244" t="s">
        <v>337</v>
      </c>
      <c r="H342" s="245">
        <v>357.101</v>
      </c>
      <c r="I342" s="246"/>
      <c r="J342" s="247">
        <f>ROUND(I342*H342,2)</f>
        <v>0</v>
      </c>
      <c r="K342" s="248"/>
      <c r="L342" s="39"/>
      <c r="M342" s="249" t="s">
        <v>1</v>
      </c>
      <c r="N342" s="250" t="s">
        <v>41</v>
      </c>
      <c r="O342" s="71"/>
      <c r="P342" s="198">
        <f>O342*H342</f>
        <v>0</v>
      </c>
      <c r="Q342" s="198">
        <v>0</v>
      </c>
      <c r="R342" s="198">
        <f>Q342*H342</f>
        <v>0</v>
      </c>
      <c r="S342" s="198">
        <v>0</v>
      </c>
      <c r="T342" s="199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0" t="s">
        <v>140</v>
      </c>
      <c r="AT342" s="200" t="s">
        <v>251</v>
      </c>
      <c r="AU342" s="200" t="s">
        <v>86</v>
      </c>
      <c r="AY342" s="17" t="s">
        <v>134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17" t="s">
        <v>84</v>
      </c>
      <c r="BK342" s="201">
        <f>ROUND(I342*H342,2)</f>
        <v>0</v>
      </c>
      <c r="BL342" s="17" t="s">
        <v>140</v>
      </c>
      <c r="BM342" s="200" t="s">
        <v>748</v>
      </c>
    </row>
    <row r="343" spans="1:65" s="2" customFormat="1" ht="24.2" customHeight="1">
      <c r="A343" s="34"/>
      <c r="B343" s="35"/>
      <c r="C343" s="241" t="s">
        <v>749</v>
      </c>
      <c r="D343" s="241" t="s">
        <v>251</v>
      </c>
      <c r="E343" s="242" t="s">
        <v>750</v>
      </c>
      <c r="F343" s="243" t="s">
        <v>751</v>
      </c>
      <c r="G343" s="244" t="s">
        <v>337</v>
      </c>
      <c r="H343" s="245">
        <v>3213.9090000000001</v>
      </c>
      <c r="I343" s="246"/>
      <c r="J343" s="247">
        <f>ROUND(I343*H343,2)</f>
        <v>0</v>
      </c>
      <c r="K343" s="248"/>
      <c r="L343" s="39"/>
      <c r="M343" s="249" t="s">
        <v>1</v>
      </c>
      <c r="N343" s="250" t="s">
        <v>41</v>
      </c>
      <c r="O343" s="71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0" t="s">
        <v>140</v>
      </c>
      <c r="AT343" s="200" t="s">
        <v>251</v>
      </c>
      <c r="AU343" s="200" t="s">
        <v>86</v>
      </c>
      <c r="AY343" s="17" t="s">
        <v>134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7" t="s">
        <v>84</v>
      </c>
      <c r="BK343" s="201">
        <f>ROUND(I343*H343,2)</f>
        <v>0</v>
      </c>
      <c r="BL343" s="17" t="s">
        <v>140</v>
      </c>
      <c r="BM343" s="200" t="s">
        <v>752</v>
      </c>
    </row>
    <row r="344" spans="1:65" s="14" customFormat="1" ht="11.25">
      <c r="B344" s="213"/>
      <c r="C344" s="214"/>
      <c r="D344" s="204" t="s">
        <v>169</v>
      </c>
      <c r="E344" s="214"/>
      <c r="F344" s="216" t="s">
        <v>753</v>
      </c>
      <c r="G344" s="214"/>
      <c r="H344" s="217">
        <v>3213.9090000000001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169</v>
      </c>
      <c r="AU344" s="223" t="s">
        <v>86</v>
      </c>
      <c r="AV344" s="14" t="s">
        <v>86</v>
      </c>
      <c r="AW344" s="14" t="s">
        <v>4</v>
      </c>
      <c r="AX344" s="14" t="s">
        <v>84</v>
      </c>
      <c r="AY344" s="223" t="s">
        <v>134</v>
      </c>
    </row>
    <row r="345" spans="1:65" s="2" customFormat="1" ht="24.2" customHeight="1">
      <c r="A345" s="34"/>
      <c r="B345" s="35"/>
      <c r="C345" s="241" t="s">
        <v>754</v>
      </c>
      <c r="D345" s="241" t="s">
        <v>251</v>
      </c>
      <c r="E345" s="242" t="s">
        <v>755</v>
      </c>
      <c r="F345" s="243" t="s">
        <v>756</v>
      </c>
      <c r="G345" s="244" t="s">
        <v>337</v>
      </c>
      <c r="H345" s="245">
        <v>7.04</v>
      </c>
      <c r="I345" s="246"/>
      <c r="J345" s="247">
        <f>ROUND(I345*H345,2)</f>
        <v>0</v>
      </c>
      <c r="K345" s="248"/>
      <c r="L345" s="39"/>
      <c r="M345" s="249" t="s">
        <v>1</v>
      </c>
      <c r="N345" s="250" t="s">
        <v>41</v>
      </c>
      <c r="O345" s="71"/>
      <c r="P345" s="198">
        <f>O345*H345</f>
        <v>0</v>
      </c>
      <c r="Q345" s="198">
        <v>0</v>
      </c>
      <c r="R345" s="198">
        <f>Q345*H345</f>
        <v>0</v>
      </c>
      <c r="S345" s="198">
        <v>0</v>
      </c>
      <c r="T345" s="199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0" t="s">
        <v>140</v>
      </c>
      <c r="AT345" s="200" t="s">
        <v>251</v>
      </c>
      <c r="AU345" s="200" t="s">
        <v>86</v>
      </c>
      <c r="AY345" s="17" t="s">
        <v>134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7" t="s">
        <v>84</v>
      </c>
      <c r="BK345" s="201">
        <f>ROUND(I345*H345,2)</f>
        <v>0</v>
      </c>
      <c r="BL345" s="17" t="s">
        <v>140</v>
      </c>
      <c r="BM345" s="200" t="s">
        <v>757</v>
      </c>
    </row>
    <row r="346" spans="1:65" s="14" customFormat="1" ht="11.25">
      <c r="B346" s="213"/>
      <c r="C346" s="214"/>
      <c r="D346" s="204" t="s">
        <v>169</v>
      </c>
      <c r="E346" s="215" t="s">
        <v>1</v>
      </c>
      <c r="F346" s="216" t="s">
        <v>758</v>
      </c>
      <c r="G346" s="214"/>
      <c r="H346" s="217">
        <v>7.04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169</v>
      </c>
      <c r="AU346" s="223" t="s">
        <v>86</v>
      </c>
      <c r="AV346" s="14" t="s">
        <v>86</v>
      </c>
      <c r="AW346" s="14" t="s">
        <v>32</v>
      </c>
      <c r="AX346" s="14" t="s">
        <v>84</v>
      </c>
      <c r="AY346" s="223" t="s">
        <v>134</v>
      </c>
    </row>
    <row r="347" spans="1:65" s="2" customFormat="1" ht="24.2" customHeight="1">
      <c r="A347" s="34"/>
      <c r="B347" s="35"/>
      <c r="C347" s="241" t="s">
        <v>759</v>
      </c>
      <c r="D347" s="241" t="s">
        <v>251</v>
      </c>
      <c r="E347" s="242" t="s">
        <v>760</v>
      </c>
      <c r="F347" s="243" t="s">
        <v>761</v>
      </c>
      <c r="G347" s="244" t="s">
        <v>337</v>
      </c>
      <c r="H347" s="245">
        <v>0.21199999999999999</v>
      </c>
      <c r="I347" s="246"/>
      <c r="J347" s="247">
        <f>ROUND(I347*H347,2)</f>
        <v>0</v>
      </c>
      <c r="K347" s="248"/>
      <c r="L347" s="39"/>
      <c r="M347" s="249" t="s">
        <v>1</v>
      </c>
      <c r="N347" s="250" t="s">
        <v>41</v>
      </c>
      <c r="O347" s="71"/>
      <c r="P347" s="198">
        <f>O347*H347</f>
        <v>0</v>
      </c>
      <c r="Q347" s="198">
        <v>0</v>
      </c>
      <c r="R347" s="198">
        <f>Q347*H347</f>
        <v>0</v>
      </c>
      <c r="S347" s="198">
        <v>0</v>
      </c>
      <c r="T347" s="199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0" t="s">
        <v>140</v>
      </c>
      <c r="AT347" s="200" t="s">
        <v>251</v>
      </c>
      <c r="AU347" s="200" t="s">
        <v>86</v>
      </c>
      <c r="AY347" s="17" t="s">
        <v>134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7" t="s">
        <v>84</v>
      </c>
      <c r="BK347" s="201">
        <f>ROUND(I347*H347,2)</f>
        <v>0</v>
      </c>
      <c r="BL347" s="17" t="s">
        <v>140</v>
      </c>
      <c r="BM347" s="200" t="s">
        <v>762</v>
      </c>
    </row>
    <row r="348" spans="1:65" s="14" customFormat="1" ht="11.25">
      <c r="B348" s="213"/>
      <c r="C348" s="214"/>
      <c r="D348" s="204" t="s">
        <v>169</v>
      </c>
      <c r="E348" s="215" t="s">
        <v>1</v>
      </c>
      <c r="F348" s="216" t="s">
        <v>763</v>
      </c>
      <c r="G348" s="214"/>
      <c r="H348" s="217">
        <v>0.21199999999999999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169</v>
      </c>
      <c r="AU348" s="223" t="s">
        <v>86</v>
      </c>
      <c r="AV348" s="14" t="s">
        <v>86</v>
      </c>
      <c r="AW348" s="14" t="s">
        <v>32</v>
      </c>
      <c r="AX348" s="14" t="s">
        <v>84</v>
      </c>
      <c r="AY348" s="223" t="s">
        <v>134</v>
      </c>
    </row>
    <row r="349" spans="1:65" s="2" customFormat="1" ht="24.2" customHeight="1">
      <c r="A349" s="34"/>
      <c r="B349" s="35"/>
      <c r="C349" s="241" t="s">
        <v>764</v>
      </c>
      <c r="D349" s="241" t="s">
        <v>251</v>
      </c>
      <c r="E349" s="242" t="s">
        <v>765</v>
      </c>
      <c r="F349" s="243" t="s">
        <v>766</v>
      </c>
      <c r="G349" s="244" t="s">
        <v>337</v>
      </c>
      <c r="H349" s="245">
        <v>249.48</v>
      </c>
      <c r="I349" s="246"/>
      <c r="J349" s="247">
        <f>ROUND(I349*H349,2)</f>
        <v>0</v>
      </c>
      <c r="K349" s="248"/>
      <c r="L349" s="39"/>
      <c r="M349" s="249" t="s">
        <v>1</v>
      </c>
      <c r="N349" s="250" t="s">
        <v>41</v>
      </c>
      <c r="O349" s="71"/>
      <c r="P349" s="198">
        <f>O349*H349</f>
        <v>0</v>
      </c>
      <c r="Q349" s="198">
        <v>0</v>
      </c>
      <c r="R349" s="198">
        <f>Q349*H349</f>
        <v>0</v>
      </c>
      <c r="S349" s="198">
        <v>0</v>
      </c>
      <c r="T349" s="199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0" t="s">
        <v>140</v>
      </c>
      <c r="AT349" s="200" t="s">
        <v>251</v>
      </c>
      <c r="AU349" s="200" t="s">
        <v>86</v>
      </c>
      <c r="AY349" s="17" t="s">
        <v>134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7" t="s">
        <v>84</v>
      </c>
      <c r="BK349" s="201">
        <f>ROUND(I349*H349,2)</f>
        <v>0</v>
      </c>
      <c r="BL349" s="17" t="s">
        <v>140</v>
      </c>
      <c r="BM349" s="200" t="s">
        <v>767</v>
      </c>
    </row>
    <row r="350" spans="1:65" s="14" customFormat="1" ht="11.25">
      <c r="B350" s="213"/>
      <c r="C350" s="214"/>
      <c r="D350" s="204" t="s">
        <v>169</v>
      </c>
      <c r="E350" s="215" t="s">
        <v>1</v>
      </c>
      <c r="F350" s="216" t="s">
        <v>768</v>
      </c>
      <c r="G350" s="214"/>
      <c r="H350" s="217">
        <v>249.48</v>
      </c>
      <c r="I350" s="218"/>
      <c r="J350" s="214"/>
      <c r="K350" s="214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169</v>
      </c>
      <c r="AU350" s="223" t="s">
        <v>86</v>
      </c>
      <c r="AV350" s="14" t="s">
        <v>86</v>
      </c>
      <c r="AW350" s="14" t="s">
        <v>32</v>
      </c>
      <c r="AX350" s="14" t="s">
        <v>84</v>
      </c>
      <c r="AY350" s="223" t="s">
        <v>134</v>
      </c>
    </row>
    <row r="351" spans="1:65" s="2" customFormat="1" ht="37.9" customHeight="1">
      <c r="A351" s="34"/>
      <c r="B351" s="35"/>
      <c r="C351" s="241" t="s">
        <v>769</v>
      </c>
      <c r="D351" s="241" t="s">
        <v>251</v>
      </c>
      <c r="E351" s="242" t="s">
        <v>770</v>
      </c>
      <c r="F351" s="243" t="s">
        <v>771</v>
      </c>
      <c r="G351" s="244" t="s">
        <v>337</v>
      </c>
      <c r="H351" s="245">
        <v>79.754999999999995</v>
      </c>
      <c r="I351" s="246"/>
      <c r="J351" s="247">
        <f>ROUND(I351*H351,2)</f>
        <v>0</v>
      </c>
      <c r="K351" s="248"/>
      <c r="L351" s="39"/>
      <c r="M351" s="249" t="s">
        <v>1</v>
      </c>
      <c r="N351" s="250" t="s">
        <v>41</v>
      </c>
      <c r="O351" s="71"/>
      <c r="P351" s="198">
        <f>O351*H351</f>
        <v>0</v>
      </c>
      <c r="Q351" s="198">
        <v>0</v>
      </c>
      <c r="R351" s="198">
        <f>Q351*H351</f>
        <v>0</v>
      </c>
      <c r="S351" s="198">
        <v>0</v>
      </c>
      <c r="T351" s="199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0" t="s">
        <v>140</v>
      </c>
      <c r="AT351" s="200" t="s">
        <v>251</v>
      </c>
      <c r="AU351" s="200" t="s">
        <v>86</v>
      </c>
      <c r="AY351" s="17" t="s">
        <v>134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7" t="s">
        <v>84</v>
      </c>
      <c r="BK351" s="201">
        <f>ROUND(I351*H351,2)</f>
        <v>0</v>
      </c>
      <c r="BL351" s="17" t="s">
        <v>140</v>
      </c>
      <c r="BM351" s="200" t="s">
        <v>772</v>
      </c>
    </row>
    <row r="352" spans="1:65" s="14" customFormat="1" ht="11.25">
      <c r="B352" s="213"/>
      <c r="C352" s="214"/>
      <c r="D352" s="204" t="s">
        <v>169</v>
      </c>
      <c r="E352" s="215" t="s">
        <v>1</v>
      </c>
      <c r="F352" s="216" t="s">
        <v>773</v>
      </c>
      <c r="G352" s="214"/>
      <c r="H352" s="217">
        <v>79.754999999999995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169</v>
      </c>
      <c r="AU352" s="223" t="s">
        <v>86</v>
      </c>
      <c r="AV352" s="14" t="s">
        <v>86</v>
      </c>
      <c r="AW352" s="14" t="s">
        <v>32</v>
      </c>
      <c r="AX352" s="14" t="s">
        <v>84</v>
      </c>
      <c r="AY352" s="223" t="s">
        <v>134</v>
      </c>
    </row>
    <row r="353" spans="1:65" s="12" customFormat="1" ht="22.9" customHeight="1">
      <c r="B353" s="171"/>
      <c r="C353" s="172"/>
      <c r="D353" s="173" t="s">
        <v>75</v>
      </c>
      <c r="E353" s="185" t="s">
        <v>774</v>
      </c>
      <c r="F353" s="185" t="s">
        <v>775</v>
      </c>
      <c r="G353" s="172"/>
      <c r="H353" s="172"/>
      <c r="I353" s="175"/>
      <c r="J353" s="186">
        <f>BK353</f>
        <v>0</v>
      </c>
      <c r="K353" s="172"/>
      <c r="L353" s="177"/>
      <c r="M353" s="178"/>
      <c r="N353" s="179"/>
      <c r="O353" s="179"/>
      <c r="P353" s="180">
        <f>P354</f>
        <v>0</v>
      </c>
      <c r="Q353" s="179"/>
      <c r="R353" s="180">
        <f>R354</f>
        <v>0</v>
      </c>
      <c r="S353" s="179"/>
      <c r="T353" s="181">
        <f>T354</f>
        <v>0</v>
      </c>
      <c r="AR353" s="182" t="s">
        <v>84</v>
      </c>
      <c r="AT353" s="183" t="s">
        <v>75</v>
      </c>
      <c r="AU353" s="183" t="s">
        <v>84</v>
      </c>
      <c r="AY353" s="182" t="s">
        <v>134</v>
      </c>
      <c r="BK353" s="184">
        <f>BK354</f>
        <v>0</v>
      </c>
    </row>
    <row r="354" spans="1:65" s="2" customFormat="1" ht="33" customHeight="1">
      <c r="A354" s="34"/>
      <c r="B354" s="35"/>
      <c r="C354" s="241" t="s">
        <v>776</v>
      </c>
      <c r="D354" s="241" t="s">
        <v>251</v>
      </c>
      <c r="E354" s="242" t="s">
        <v>777</v>
      </c>
      <c r="F354" s="243" t="s">
        <v>778</v>
      </c>
      <c r="G354" s="244" t="s">
        <v>337</v>
      </c>
      <c r="H354" s="245">
        <v>3063.723</v>
      </c>
      <c r="I354" s="246"/>
      <c r="J354" s="247">
        <f>ROUND(I354*H354,2)</f>
        <v>0</v>
      </c>
      <c r="K354" s="248"/>
      <c r="L354" s="39"/>
      <c r="M354" s="251" t="s">
        <v>1</v>
      </c>
      <c r="N354" s="252" t="s">
        <v>41</v>
      </c>
      <c r="O354" s="237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0" t="s">
        <v>140</v>
      </c>
      <c r="AT354" s="200" t="s">
        <v>251</v>
      </c>
      <c r="AU354" s="200" t="s">
        <v>86</v>
      </c>
      <c r="AY354" s="17" t="s">
        <v>134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7" t="s">
        <v>84</v>
      </c>
      <c r="BK354" s="201">
        <f>ROUND(I354*H354,2)</f>
        <v>0</v>
      </c>
      <c r="BL354" s="17" t="s">
        <v>140</v>
      </c>
      <c r="BM354" s="200" t="s">
        <v>779</v>
      </c>
    </row>
    <row r="355" spans="1:65" s="2" customFormat="1" ht="6.95" customHeight="1">
      <c r="A355" s="34"/>
      <c r="B355" s="54"/>
      <c r="C355" s="55"/>
      <c r="D355" s="55"/>
      <c r="E355" s="55"/>
      <c r="F355" s="55"/>
      <c r="G355" s="55"/>
      <c r="H355" s="55"/>
      <c r="I355" s="55"/>
      <c r="J355" s="55"/>
      <c r="K355" s="55"/>
      <c r="L355" s="39"/>
      <c r="M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</row>
  </sheetData>
  <sheetProtection algorithmName="SHA-512" hashValue="4skKCyU/r0ZVW0sUYJYSMuV8Lo/23qsadC7CqWpGonJw0v4ytQ+CkH4vDMHlRYyvrs1xAkwoFw0zaw+jZLaoKQ==" saltValue="kE/8cXkmNz3iPWkz/TiP6j+M/LCykMKXGxQ+KjaBAovVPLa1Iv0LdS9Z/bjZDbByzRoQ2DeE3WgWFx5mgQRh9g==" spinCount="100000" sheet="1" objects="1" scenarios="1" formatColumns="0" formatRows="0" autoFilter="0"/>
  <autoFilter ref="C125:K35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topLeftCell="A16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92</v>
      </c>
      <c r="AZ2" s="240" t="s">
        <v>214</v>
      </c>
      <c r="BA2" s="240" t="s">
        <v>214</v>
      </c>
      <c r="BB2" s="240" t="s">
        <v>217</v>
      </c>
      <c r="BC2" s="240" t="s">
        <v>415</v>
      </c>
      <c r="BD2" s="240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  <c r="AZ3" s="240" t="s">
        <v>780</v>
      </c>
      <c r="BA3" s="240" t="s">
        <v>780</v>
      </c>
      <c r="BB3" s="240" t="s">
        <v>217</v>
      </c>
      <c r="BC3" s="240" t="s">
        <v>781</v>
      </c>
      <c r="BD3" s="240" t="s">
        <v>86</v>
      </c>
    </row>
    <row r="4" spans="1:5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  <c r="AZ4" s="240" t="s">
        <v>782</v>
      </c>
      <c r="BA4" s="240" t="s">
        <v>782</v>
      </c>
      <c r="BB4" s="240" t="s">
        <v>231</v>
      </c>
      <c r="BC4" s="240" t="s">
        <v>783</v>
      </c>
      <c r="BD4" s="240" t="s">
        <v>86</v>
      </c>
    </row>
    <row r="5" spans="1:56" s="1" customFormat="1" ht="6.95" customHeight="1">
      <c r="B5" s="20"/>
      <c r="L5" s="20"/>
      <c r="AZ5" s="240" t="s">
        <v>784</v>
      </c>
      <c r="BA5" s="240" t="s">
        <v>784</v>
      </c>
      <c r="BB5" s="240" t="s">
        <v>217</v>
      </c>
      <c r="BC5" s="240" t="s">
        <v>785</v>
      </c>
      <c r="BD5" s="240" t="s">
        <v>86</v>
      </c>
    </row>
    <row r="6" spans="1:56" s="1" customFormat="1" ht="12" customHeight="1">
      <c r="B6" s="20"/>
      <c r="D6" s="112" t="s">
        <v>16</v>
      </c>
      <c r="L6" s="20"/>
      <c r="AZ6" s="240" t="s">
        <v>786</v>
      </c>
      <c r="BA6" s="240" t="s">
        <v>786</v>
      </c>
      <c r="BB6" s="240" t="s">
        <v>217</v>
      </c>
      <c r="BC6" s="240" t="s">
        <v>787</v>
      </c>
      <c r="BD6" s="240" t="s">
        <v>86</v>
      </c>
    </row>
    <row r="7" spans="1:5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  <c r="AZ7" s="240" t="s">
        <v>788</v>
      </c>
      <c r="BA7" s="240" t="s">
        <v>788</v>
      </c>
      <c r="BB7" s="240" t="s">
        <v>217</v>
      </c>
      <c r="BC7" s="240" t="s">
        <v>789</v>
      </c>
      <c r="BD7" s="240" t="s">
        <v>86</v>
      </c>
    </row>
    <row r="8" spans="1:5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40" t="s">
        <v>212</v>
      </c>
      <c r="BA8" s="240" t="s">
        <v>212</v>
      </c>
      <c r="BB8" s="240" t="s">
        <v>210</v>
      </c>
      <c r="BC8" s="240" t="s">
        <v>776</v>
      </c>
      <c r="BD8" s="240" t="s">
        <v>86</v>
      </c>
    </row>
    <row r="9" spans="1:56" s="2" customFormat="1" ht="16.5" customHeight="1">
      <c r="A9" s="34"/>
      <c r="B9" s="39"/>
      <c r="C9" s="34"/>
      <c r="D9" s="34"/>
      <c r="E9" s="315" t="s">
        <v>790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ROUND((SUM(BE124:BE188)),  2)</f>
        <v>0</v>
      </c>
      <c r="G33" s="34"/>
      <c r="H33" s="34"/>
      <c r="I33" s="124">
        <v>0.21</v>
      </c>
      <c r="J33" s="123">
        <f>ROUND(((SUM(BE124:BE188))*I33),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ROUND((SUM(BF124:BF188)),  2)</f>
        <v>0</v>
      </c>
      <c r="G34" s="34"/>
      <c r="H34" s="34"/>
      <c r="I34" s="124">
        <v>0.15</v>
      </c>
      <c r="J34" s="123">
        <f>ROUND(((SUM(BF124:BF188))*I34),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ROUND((SUM(BG124:BG188)),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ROUND((SUM(BH124:BH188)),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ROUND((SUM(BI124:BI188)),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002 - SO 301 ODVODNĚNÍ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7"/>
      <c r="C97" s="148"/>
      <c r="D97" s="149" t="s">
        <v>116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241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242</v>
      </c>
      <c r="E99" s="156"/>
      <c r="F99" s="156"/>
      <c r="G99" s="156"/>
      <c r="H99" s="156"/>
      <c r="I99" s="156"/>
      <c r="J99" s="157">
        <f>J151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243</v>
      </c>
      <c r="E100" s="156"/>
      <c r="F100" s="156"/>
      <c r="G100" s="156"/>
      <c r="H100" s="156"/>
      <c r="I100" s="156"/>
      <c r="J100" s="157">
        <f>J158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244</v>
      </c>
      <c r="E101" s="156"/>
      <c r="F101" s="156"/>
      <c r="G101" s="156"/>
      <c r="H101" s="156"/>
      <c r="I101" s="156"/>
      <c r="J101" s="157">
        <f>J161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246</v>
      </c>
      <c r="E102" s="156"/>
      <c r="F102" s="156"/>
      <c r="G102" s="156"/>
      <c r="H102" s="156"/>
      <c r="I102" s="156"/>
      <c r="J102" s="157">
        <f>J164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247</v>
      </c>
      <c r="E103" s="156"/>
      <c r="F103" s="156"/>
      <c r="G103" s="156"/>
      <c r="H103" s="156"/>
      <c r="I103" s="156"/>
      <c r="J103" s="157">
        <f>J184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249</v>
      </c>
      <c r="E104" s="156"/>
      <c r="F104" s="156"/>
      <c r="G104" s="156"/>
      <c r="H104" s="156"/>
      <c r="I104" s="156"/>
      <c r="J104" s="157">
        <f>J187</f>
        <v>0</v>
      </c>
      <c r="K104" s="154"/>
      <c r="L104" s="158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118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20" t="str">
        <f>E7</f>
        <v>Rekonstrukce hřiště na ul. Dolní, Ostrava-Zábřeh – areál V Zálomu</v>
      </c>
      <c r="F114" s="321"/>
      <c r="G114" s="321"/>
      <c r="H114" s="32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109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2" t="str">
        <f>E9</f>
        <v>002 - SO 301 ODVODNĚNÍ</v>
      </c>
      <c r="F116" s="322"/>
      <c r="G116" s="322"/>
      <c r="H116" s="32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areál V Zálomu</v>
      </c>
      <c r="G118" s="36"/>
      <c r="H118" s="36"/>
      <c r="I118" s="29" t="s">
        <v>22</v>
      </c>
      <c r="J118" s="66" t="str">
        <f>IF(J12="","",J12)</f>
        <v>8. 1. 2022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FILDMAN PROJEKT s.r.o.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Ing. Bc. 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9"/>
      <c r="B123" s="160"/>
      <c r="C123" s="161" t="s">
        <v>119</v>
      </c>
      <c r="D123" s="162" t="s">
        <v>61</v>
      </c>
      <c r="E123" s="162" t="s">
        <v>57</v>
      </c>
      <c r="F123" s="162" t="s">
        <v>58</v>
      </c>
      <c r="G123" s="162" t="s">
        <v>120</v>
      </c>
      <c r="H123" s="162" t="s">
        <v>121</v>
      </c>
      <c r="I123" s="162" t="s">
        <v>122</v>
      </c>
      <c r="J123" s="163" t="s">
        <v>113</v>
      </c>
      <c r="K123" s="164" t="s">
        <v>123</v>
      </c>
      <c r="L123" s="165"/>
      <c r="M123" s="75" t="s">
        <v>1</v>
      </c>
      <c r="N123" s="76" t="s">
        <v>40</v>
      </c>
      <c r="O123" s="76" t="s">
        <v>124</v>
      </c>
      <c r="P123" s="76" t="s">
        <v>125</v>
      </c>
      <c r="Q123" s="76" t="s">
        <v>126</v>
      </c>
      <c r="R123" s="76" t="s">
        <v>127</v>
      </c>
      <c r="S123" s="76" t="s">
        <v>128</v>
      </c>
      <c r="T123" s="77" t="s">
        <v>129</v>
      </c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</row>
    <row r="124" spans="1:65" s="2" customFormat="1" ht="22.9" customHeight="1">
      <c r="A124" s="34"/>
      <c r="B124" s="35"/>
      <c r="C124" s="82" t="s">
        <v>130</v>
      </c>
      <c r="D124" s="36"/>
      <c r="E124" s="36"/>
      <c r="F124" s="36"/>
      <c r="G124" s="36"/>
      <c r="H124" s="36"/>
      <c r="I124" s="36"/>
      <c r="J124" s="166">
        <f>BK124</f>
        <v>0</v>
      </c>
      <c r="K124" s="36"/>
      <c r="L124" s="39"/>
      <c r="M124" s="78"/>
      <c r="N124" s="167"/>
      <c r="O124" s="79"/>
      <c r="P124" s="168">
        <f>P125</f>
        <v>0</v>
      </c>
      <c r="Q124" s="79"/>
      <c r="R124" s="168">
        <f>R125</f>
        <v>201.41831615999999</v>
      </c>
      <c r="S124" s="79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115</v>
      </c>
      <c r="BK124" s="170">
        <f>BK125</f>
        <v>0</v>
      </c>
    </row>
    <row r="125" spans="1:65" s="12" customFormat="1" ht="25.9" customHeight="1">
      <c r="B125" s="171"/>
      <c r="C125" s="172"/>
      <c r="D125" s="173" t="s">
        <v>75</v>
      </c>
      <c r="E125" s="174" t="s">
        <v>131</v>
      </c>
      <c r="F125" s="174" t="s">
        <v>132</v>
      </c>
      <c r="G125" s="172"/>
      <c r="H125" s="172"/>
      <c r="I125" s="175"/>
      <c r="J125" s="176">
        <f>BK125</f>
        <v>0</v>
      </c>
      <c r="K125" s="172"/>
      <c r="L125" s="177"/>
      <c r="M125" s="178"/>
      <c r="N125" s="179"/>
      <c r="O125" s="179"/>
      <c r="P125" s="180">
        <f>P126+P151+P158+P161+P164+P184+P187</f>
        <v>0</v>
      </c>
      <c r="Q125" s="179"/>
      <c r="R125" s="180">
        <f>R126+R151+R158+R161+R164+R184+R187</f>
        <v>201.41831615999999</v>
      </c>
      <c r="S125" s="179"/>
      <c r="T125" s="181">
        <f>T126+T151+T158+T161+T164+T184+T187</f>
        <v>0</v>
      </c>
      <c r="AR125" s="182" t="s">
        <v>84</v>
      </c>
      <c r="AT125" s="183" t="s">
        <v>75</v>
      </c>
      <c r="AU125" s="183" t="s">
        <v>76</v>
      </c>
      <c r="AY125" s="182" t="s">
        <v>134</v>
      </c>
      <c r="BK125" s="184">
        <f>BK126+BK151+BK158+BK161+BK164+BK184+BK187</f>
        <v>0</v>
      </c>
    </row>
    <row r="126" spans="1:65" s="12" customFormat="1" ht="22.9" customHeight="1">
      <c r="B126" s="171"/>
      <c r="C126" s="172"/>
      <c r="D126" s="173" t="s">
        <v>75</v>
      </c>
      <c r="E126" s="185" t="s">
        <v>84</v>
      </c>
      <c r="F126" s="185" t="s">
        <v>250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SUM(P127:P150)</f>
        <v>0</v>
      </c>
      <c r="Q126" s="179"/>
      <c r="R126" s="180">
        <f>SUM(R127:R150)</f>
        <v>188.018</v>
      </c>
      <c r="S126" s="179"/>
      <c r="T126" s="181">
        <f>SUM(T127:T150)</f>
        <v>0</v>
      </c>
      <c r="AR126" s="182" t="s">
        <v>84</v>
      </c>
      <c r="AT126" s="183" t="s">
        <v>75</v>
      </c>
      <c r="AU126" s="183" t="s">
        <v>84</v>
      </c>
      <c r="AY126" s="182" t="s">
        <v>134</v>
      </c>
      <c r="BK126" s="184">
        <f>SUM(BK127:BK150)</f>
        <v>0</v>
      </c>
    </row>
    <row r="127" spans="1:65" s="2" customFormat="1" ht="33" customHeight="1">
      <c r="A127" s="34"/>
      <c r="B127" s="35"/>
      <c r="C127" s="241" t="s">
        <v>84</v>
      </c>
      <c r="D127" s="241" t="s">
        <v>251</v>
      </c>
      <c r="E127" s="242" t="s">
        <v>791</v>
      </c>
      <c r="F127" s="243" t="s">
        <v>792</v>
      </c>
      <c r="G127" s="244" t="s">
        <v>217</v>
      </c>
      <c r="H127" s="245">
        <v>39</v>
      </c>
      <c r="I127" s="246"/>
      <c r="J127" s="247">
        <f>ROUND(I127*H127,2)</f>
        <v>0</v>
      </c>
      <c r="K127" s="248"/>
      <c r="L127" s="39"/>
      <c r="M127" s="249" t="s">
        <v>1</v>
      </c>
      <c r="N127" s="250" t="s">
        <v>41</v>
      </c>
      <c r="O127" s="71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140</v>
      </c>
      <c r="AT127" s="200" t="s">
        <v>251</v>
      </c>
      <c r="AU127" s="200" t="s">
        <v>86</v>
      </c>
      <c r="AY127" s="17" t="s">
        <v>134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84</v>
      </c>
      <c r="BK127" s="201">
        <f>ROUND(I127*H127,2)</f>
        <v>0</v>
      </c>
      <c r="BL127" s="17" t="s">
        <v>140</v>
      </c>
      <c r="BM127" s="200" t="s">
        <v>793</v>
      </c>
    </row>
    <row r="128" spans="1:65" s="14" customFormat="1" ht="11.25">
      <c r="B128" s="213"/>
      <c r="C128" s="214"/>
      <c r="D128" s="204" t="s">
        <v>169</v>
      </c>
      <c r="E128" s="215" t="s">
        <v>214</v>
      </c>
      <c r="F128" s="216" t="s">
        <v>794</v>
      </c>
      <c r="G128" s="214"/>
      <c r="H128" s="217">
        <v>39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169</v>
      </c>
      <c r="AU128" s="223" t="s">
        <v>86</v>
      </c>
      <c r="AV128" s="14" t="s">
        <v>86</v>
      </c>
      <c r="AW128" s="14" t="s">
        <v>32</v>
      </c>
      <c r="AX128" s="14" t="s">
        <v>84</v>
      </c>
      <c r="AY128" s="223" t="s">
        <v>134</v>
      </c>
    </row>
    <row r="129" spans="1:65" s="2" customFormat="1" ht="33" customHeight="1">
      <c r="A129" s="34"/>
      <c r="B129" s="35"/>
      <c r="C129" s="241" t="s">
        <v>86</v>
      </c>
      <c r="D129" s="241" t="s">
        <v>251</v>
      </c>
      <c r="E129" s="242" t="s">
        <v>795</v>
      </c>
      <c r="F129" s="243" t="s">
        <v>796</v>
      </c>
      <c r="G129" s="244" t="s">
        <v>217</v>
      </c>
      <c r="H129" s="245">
        <v>86.346000000000004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41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140</v>
      </c>
      <c r="AT129" s="200" t="s">
        <v>251</v>
      </c>
      <c r="AU129" s="200" t="s">
        <v>86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84</v>
      </c>
      <c r="BK129" s="201">
        <f>ROUND(I129*H129,2)</f>
        <v>0</v>
      </c>
      <c r="BL129" s="17" t="s">
        <v>140</v>
      </c>
      <c r="BM129" s="200" t="s">
        <v>797</v>
      </c>
    </row>
    <row r="130" spans="1:65" s="14" customFormat="1" ht="11.25">
      <c r="B130" s="213"/>
      <c r="C130" s="214"/>
      <c r="D130" s="204" t="s">
        <v>169</v>
      </c>
      <c r="E130" s="215" t="s">
        <v>780</v>
      </c>
      <c r="F130" s="216" t="s">
        <v>798</v>
      </c>
      <c r="G130" s="214"/>
      <c r="H130" s="217">
        <v>86.346000000000004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169</v>
      </c>
      <c r="AU130" s="223" t="s">
        <v>86</v>
      </c>
      <c r="AV130" s="14" t="s">
        <v>86</v>
      </c>
      <c r="AW130" s="14" t="s">
        <v>32</v>
      </c>
      <c r="AX130" s="14" t="s">
        <v>84</v>
      </c>
      <c r="AY130" s="223" t="s">
        <v>134</v>
      </c>
    </row>
    <row r="131" spans="1:65" s="2" customFormat="1" ht="37.9" customHeight="1">
      <c r="A131" s="34"/>
      <c r="B131" s="35"/>
      <c r="C131" s="241" t="s">
        <v>144</v>
      </c>
      <c r="D131" s="241" t="s">
        <v>251</v>
      </c>
      <c r="E131" s="242" t="s">
        <v>323</v>
      </c>
      <c r="F131" s="243" t="s">
        <v>324</v>
      </c>
      <c r="G131" s="244" t="s">
        <v>217</v>
      </c>
      <c r="H131" s="245">
        <v>125.346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41</v>
      </c>
      <c r="O131" s="71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140</v>
      </c>
      <c r="AT131" s="200" t="s">
        <v>251</v>
      </c>
      <c r="AU131" s="200" t="s">
        <v>86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84</v>
      </c>
      <c r="BK131" s="201">
        <f>ROUND(I131*H131,2)</f>
        <v>0</v>
      </c>
      <c r="BL131" s="17" t="s">
        <v>140</v>
      </c>
      <c r="BM131" s="200" t="s">
        <v>799</v>
      </c>
    </row>
    <row r="132" spans="1:65" s="14" customFormat="1" ht="11.25">
      <c r="B132" s="213"/>
      <c r="C132" s="214"/>
      <c r="D132" s="204" t="s">
        <v>169</v>
      </c>
      <c r="E132" s="215" t="s">
        <v>216</v>
      </c>
      <c r="F132" s="216" t="s">
        <v>800</v>
      </c>
      <c r="G132" s="214"/>
      <c r="H132" s="217">
        <v>125.346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169</v>
      </c>
      <c r="AU132" s="223" t="s">
        <v>86</v>
      </c>
      <c r="AV132" s="14" t="s">
        <v>86</v>
      </c>
      <c r="AW132" s="14" t="s">
        <v>32</v>
      </c>
      <c r="AX132" s="14" t="s">
        <v>84</v>
      </c>
      <c r="AY132" s="223" t="s">
        <v>134</v>
      </c>
    </row>
    <row r="133" spans="1:65" s="2" customFormat="1" ht="24.2" customHeight="1">
      <c r="A133" s="34"/>
      <c r="B133" s="35"/>
      <c r="C133" s="241" t="s">
        <v>140</v>
      </c>
      <c r="D133" s="241" t="s">
        <v>251</v>
      </c>
      <c r="E133" s="242" t="s">
        <v>328</v>
      </c>
      <c r="F133" s="243" t="s">
        <v>329</v>
      </c>
      <c r="G133" s="244" t="s">
        <v>217</v>
      </c>
      <c r="H133" s="245">
        <v>39</v>
      </c>
      <c r="I133" s="246"/>
      <c r="J133" s="247">
        <f>ROUND(I133*H133,2)</f>
        <v>0</v>
      </c>
      <c r="K133" s="248"/>
      <c r="L133" s="39"/>
      <c r="M133" s="249" t="s">
        <v>1</v>
      </c>
      <c r="N133" s="250" t="s">
        <v>41</v>
      </c>
      <c r="O133" s="7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140</v>
      </c>
      <c r="AT133" s="200" t="s">
        <v>251</v>
      </c>
      <c r="AU133" s="200" t="s">
        <v>86</v>
      </c>
      <c r="AY133" s="17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84</v>
      </c>
      <c r="BK133" s="201">
        <f>ROUND(I133*H133,2)</f>
        <v>0</v>
      </c>
      <c r="BL133" s="17" t="s">
        <v>140</v>
      </c>
      <c r="BM133" s="200" t="s">
        <v>801</v>
      </c>
    </row>
    <row r="134" spans="1:65" s="14" customFormat="1" ht="11.25">
      <c r="B134" s="213"/>
      <c r="C134" s="214"/>
      <c r="D134" s="204" t="s">
        <v>169</v>
      </c>
      <c r="E134" s="215" t="s">
        <v>1</v>
      </c>
      <c r="F134" s="216" t="s">
        <v>214</v>
      </c>
      <c r="G134" s="214"/>
      <c r="H134" s="217">
        <v>39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169</v>
      </c>
      <c r="AU134" s="223" t="s">
        <v>86</v>
      </c>
      <c r="AV134" s="14" t="s">
        <v>86</v>
      </c>
      <c r="AW134" s="14" t="s">
        <v>32</v>
      </c>
      <c r="AX134" s="14" t="s">
        <v>84</v>
      </c>
      <c r="AY134" s="223" t="s">
        <v>134</v>
      </c>
    </row>
    <row r="135" spans="1:65" s="2" customFormat="1" ht="16.5" customHeight="1">
      <c r="A135" s="34"/>
      <c r="B135" s="35"/>
      <c r="C135" s="241" t="s">
        <v>133</v>
      </c>
      <c r="D135" s="241" t="s">
        <v>251</v>
      </c>
      <c r="E135" s="242" t="s">
        <v>331</v>
      </c>
      <c r="F135" s="243" t="s">
        <v>332</v>
      </c>
      <c r="G135" s="244" t="s">
        <v>217</v>
      </c>
      <c r="H135" s="245">
        <v>39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41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140</v>
      </c>
      <c r="AT135" s="200" t="s">
        <v>251</v>
      </c>
      <c r="AU135" s="200" t="s">
        <v>86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84</v>
      </c>
      <c r="BK135" s="201">
        <f>ROUND(I135*H135,2)</f>
        <v>0</v>
      </c>
      <c r="BL135" s="17" t="s">
        <v>140</v>
      </c>
      <c r="BM135" s="200" t="s">
        <v>802</v>
      </c>
    </row>
    <row r="136" spans="1:65" s="14" customFormat="1" ht="11.25">
      <c r="B136" s="213"/>
      <c r="C136" s="214"/>
      <c r="D136" s="204" t="s">
        <v>169</v>
      </c>
      <c r="E136" s="215" t="s">
        <v>1</v>
      </c>
      <c r="F136" s="216" t="s">
        <v>214</v>
      </c>
      <c r="G136" s="214"/>
      <c r="H136" s="217">
        <v>39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169</v>
      </c>
      <c r="AU136" s="223" t="s">
        <v>86</v>
      </c>
      <c r="AV136" s="14" t="s">
        <v>86</v>
      </c>
      <c r="AW136" s="14" t="s">
        <v>32</v>
      </c>
      <c r="AX136" s="14" t="s">
        <v>84</v>
      </c>
      <c r="AY136" s="223" t="s">
        <v>134</v>
      </c>
    </row>
    <row r="137" spans="1:65" s="2" customFormat="1" ht="16.5" customHeight="1">
      <c r="A137" s="34"/>
      <c r="B137" s="35"/>
      <c r="C137" s="187" t="s">
        <v>152</v>
      </c>
      <c r="D137" s="187" t="s">
        <v>136</v>
      </c>
      <c r="E137" s="188" t="s">
        <v>803</v>
      </c>
      <c r="F137" s="189" t="s">
        <v>804</v>
      </c>
      <c r="G137" s="190" t="s">
        <v>337</v>
      </c>
      <c r="H137" s="191">
        <v>30</v>
      </c>
      <c r="I137" s="192"/>
      <c r="J137" s="193">
        <f>ROUND(I137*H137,2)</f>
        <v>0</v>
      </c>
      <c r="K137" s="194"/>
      <c r="L137" s="195"/>
      <c r="M137" s="196" t="s">
        <v>1</v>
      </c>
      <c r="N137" s="197" t="s">
        <v>41</v>
      </c>
      <c r="O137" s="71"/>
      <c r="P137" s="198">
        <f>O137*H137</f>
        <v>0</v>
      </c>
      <c r="Q137" s="198">
        <v>1</v>
      </c>
      <c r="R137" s="198">
        <f>Q137*H137</f>
        <v>30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139</v>
      </c>
      <c r="AT137" s="200" t="s">
        <v>136</v>
      </c>
      <c r="AU137" s="200" t="s">
        <v>86</v>
      </c>
      <c r="AY137" s="17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84</v>
      </c>
      <c r="BK137" s="201">
        <f>ROUND(I137*H137,2)</f>
        <v>0</v>
      </c>
      <c r="BL137" s="17" t="s">
        <v>140</v>
      </c>
      <c r="BM137" s="200" t="s">
        <v>805</v>
      </c>
    </row>
    <row r="138" spans="1:65" s="14" customFormat="1" ht="11.25">
      <c r="B138" s="213"/>
      <c r="C138" s="214"/>
      <c r="D138" s="204" t="s">
        <v>169</v>
      </c>
      <c r="E138" s="215" t="s">
        <v>1</v>
      </c>
      <c r="F138" s="216" t="s">
        <v>806</v>
      </c>
      <c r="G138" s="214"/>
      <c r="H138" s="217">
        <v>30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169</v>
      </c>
      <c r="AU138" s="223" t="s">
        <v>86</v>
      </c>
      <c r="AV138" s="14" t="s">
        <v>86</v>
      </c>
      <c r="AW138" s="14" t="s">
        <v>32</v>
      </c>
      <c r="AX138" s="14" t="s">
        <v>84</v>
      </c>
      <c r="AY138" s="223" t="s">
        <v>134</v>
      </c>
    </row>
    <row r="139" spans="1:65" s="2" customFormat="1" ht="16.5" customHeight="1">
      <c r="A139" s="34"/>
      <c r="B139" s="35"/>
      <c r="C139" s="187" t="s">
        <v>155</v>
      </c>
      <c r="D139" s="187" t="s">
        <v>136</v>
      </c>
      <c r="E139" s="188" t="s">
        <v>387</v>
      </c>
      <c r="F139" s="189" t="s">
        <v>388</v>
      </c>
      <c r="G139" s="190" t="s">
        <v>337</v>
      </c>
      <c r="H139" s="191">
        <v>28.5</v>
      </c>
      <c r="I139" s="192"/>
      <c r="J139" s="193">
        <f>ROUND(I139*H139,2)</f>
        <v>0</v>
      </c>
      <c r="K139" s="194"/>
      <c r="L139" s="195"/>
      <c r="M139" s="196" t="s">
        <v>1</v>
      </c>
      <c r="N139" s="197" t="s">
        <v>41</v>
      </c>
      <c r="O139" s="71"/>
      <c r="P139" s="198">
        <f>O139*H139</f>
        <v>0</v>
      </c>
      <c r="Q139" s="198">
        <v>1</v>
      </c>
      <c r="R139" s="198">
        <f>Q139*H139</f>
        <v>28.5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139</v>
      </c>
      <c r="AT139" s="200" t="s">
        <v>136</v>
      </c>
      <c r="AU139" s="200" t="s">
        <v>86</v>
      </c>
      <c r="AY139" s="17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84</v>
      </c>
      <c r="BK139" s="201">
        <f>ROUND(I139*H139,2)</f>
        <v>0</v>
      </c>
      <c r="BL139" s="17" t="s">
        <v>140</v>
      </c>
      <c r="BM139" s="200" t="s">
        <v>807</v>
      </c>
    </row>
    <row r="140" spans="1:65" s="14" customFormat="1" ht="11.25">
      <c r="B140" s="213"/>
      <c r="C140" s="214"/>
      <c r="D140" s="204" t="s">
        <v>169</v>
      </c>
      <c r="E140" s="215" t="s">
        <v>1</v>
      </c>
      <c r="F140" s="216" t="s">
        <v>808</v>
      </c>
      <c r="G140" s="214"/>
      <c r="H140" s="217">
        <v>28.5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169</v>
      </c>
      <c r="AU140" s="223" t="s">
        <v>86</v>
      </c>
      <c r="AV140" s="14" t="s">
        <v>86</v>
      </c>
      <c r="AW140" s="14" t="s">
        <v>32</v>
      </c>
      <c r="AX140" s="14" t="s">
        <v>84</v>
      </c>
      <c r="AY140" s="223" t="s">
        <v>134</v>
      </c>
    </row>
    <row r="141" spans="1:65" s="2" customFormat="1" ht="33" customHeight="1">
      <c r="A141" s="34"/>
      <c r="B141" s="35"/>
      <c r="C141" s="241" t="s">
        <v>139</v>
      </c>
      <c r="D141" s="241" t="s">
        <v>251</v>
      </c>
      <c r="E141" s="242" t="s">
        <v>335</v>
      </c>
      <c r="F141" s="243" t="s">
        <v>336</v>
      </c>
      <c r="G141" s="244" t="s">
        <v>337</v>
      </c>
      <c r="H141" s="245">
        <v>66.3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41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140</v>
      </c>
      <c r="AT141" s="200" t="s">
        <v>251</v>
      </c>
      <c r="AU141" s="200" t="s">
        <v>86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84</v>
      </c>
      <c r="BK141" s="201">
        <f>ROUND(I141*H141,2)</f>
        <v>0</v>
      </c>
      <c r="BL141" s="17" t="s">
        <v>140</v>
      </c>
      <c r="BM141" s="200" t="s">
        <v>809</v>
      </c>
    </row>
    <row r="142" spans="1:65" s="14" customFormat="1" ht="11.25">
      <c r="B142" s="213"/>
      <c r="C142" s="214"/>
      <c r="D142" s="204" t="s">
        <v>169</v>
      </c>
      <c r="E142" s="215" t="s">
        <v>1</v>
      </c>
      <c r="F142" s="216" t="s">
        <v>810</v>
      </c>
      <c r="G142" s="214"/>
      <c r="H142" s="217">
        <v>66.3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169</v>
      </c>
      <c r="AU142" s="223" t="s">
        <v>86</v>
      </c>
      <c r="AV142" s="14" t="s">
        <v>86</v>
      </c>
      <c r="AW142" s="14" t="s">
        <v>32</v>
      </c>
      <c r="AX142" s="14" t="s">
        <v>84</v>
      </c>
      <c r="AY142" s="223" t="s">
        <v>134</v>
      </c>
    </row>
    <row r="143" spans="1:65" s="2" customFormat="1" ht="24.2" customHeight="1">
      <c r="A143" s="34"/>
      <c r="B143" s="35"/>
      <c r="C143" s="241" t="s">
        <v>160</v>
      </c>
      <c r="D143" s="241" t="s">
        <v>251</v>
      </c>
      <c r="E143" s="242" t="s">
        <v>811</v>
      </c>
      <c r="F143" s="243" t="s">
        <v>812</v>
      </c>
      <c r="G143" s="244" t="s">
        <v>217</v>
      </c>
      <c r="H143" s="245">
        <v>60.28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41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140</v>
      </c>
      <c r="AT143" s="200" t="s">
        <v>251</v>
      </c>
      <c r="AU143" s="200" t="s">
        <v>86</v>
      </c>
      <c r="AY143" s="17" t="s">
        <v>134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84</v>
      </c>
      <c r="BK143" s="201">
        <f>ROUND(I143*H143,2)</f>
        <v>0</v>
      </c>
      <c r="BL143" s="17" t="s">
        <v>140</v>
      </c>
      <c r="BM143" s="200" t="s">
        <v>813</v>
      </c>
    </row>
    <row r="144" spans="1:65" s="14" customFormat="1" ht="11.25">
      <c r="B144" s="213"/>
      <c r="C144" s="214"/>
      <c r="D144" s="204" t="s">
        <v>169</v>
      </c>
      <c r="E144" s="215" t="s">
        <v>788</v>
      </c>
      <c r="F144" s="216" t="s">
        <v>814</v>
      </c>
      <c r="G144" s="214"/>
      <c r="H144" s="217">
        <v>60.28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169</v>
      </c>
      <c r="AU144" s="223" t="s">
        <v>86</v>
      </c>
      <c r="AV144" s="14" t="s">
        <v>86</v>
      </c>
      <c r="AW144" s="14" t="s">
        <v>32</v>
      </c>
      <c r="AX144" s="14" t="s">
        <v>84</v>
      </c>
      <c r="AY144" s="223" t="s">
        <v>134</v>
      </c>
    </row>
    <row r="145" spans="1:65" s="2" customFormat="1" ht="24.2" customHeight="1">
      <c r="A145" s="34"/>
      <c r="B145" s="35"/>
      <c r="C145" s="241" t="s">
        <v>164</v>
      </c>
      <c r="D145" s="241" t="s">
        <v>251</v>
      </c>
      <c r="E145" s="242" t="s">
        <v>341</v>
      </c>
      <c r="F145" s="243" t="s">
        <v>342</v>
      </c>
      <c r="G145" s="244" t="s">
        <v>217</v>
      </c>
      <c r="H145" s="245">
        <v>28.69</v>
      </c>
      <c r="I145" s="246"/>
      <c r="J145" s="247">
        <f>ROUND(I145*H145,2)</f>
        <v>0</v>
      </c>
      <c r="K145" s="248"/>
      <c r="L145" s="39"/>
      <c r="M145" s="249" t="s">
        <v>1</v>
      </c>
      <c r="N145" s="250" t="s">
        <v>41</v>
      </c>
      <c r="O145" s="7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140</v>
      </c>
      <c r="AT145" s="200" t="s">
        <v>251</v>
      </c>
      <c r="AU145" s="200" t="s">
        <v>86</v>
      </c>
      <c r="AY145" s="17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84</v>
      </c>
      <c r="BK145" s="201">
        <f>ROUND(I145*H145,2)</f>
        <v>0</v>
      </c>
      <c r="BL145" s="17" t="s">
        <v>140</v>
      </c>
      <c r="BM145" s="200" t="s">
        <v>815</v>
      </c>
    </row>
    <row r="146" spans="1:65" s="14" customFormat="1" ht="11.25">
      <c r="B146" s="213"/>
      <c r="C146" s="214"/>
      <c r="D146" s="204" t="s">
        <v>169</v>
      </c>
      <c r="E146" s="215" t="s">
        <v>784</v>
      </c>
      <c r="F146" s="216" t="s">
        <v>816</v>
      </c>
      <c r="G146" s="214"/>
      <c r="H146" s="217">
        <v>28.69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169</v>
      </c>
      <c r="AU146" s="223" t="s">
        <v>86</v>
      </c>
      <c r="AV146" s="14" t="s">
        <v>86</v>
      </c>
      <c r="AW146" s="14" t="s">
        <v>32</v>
      </c>
      <c r="AX146" s="14" t="s">
        <v>84</v>
      </c>
      <c r="AY146" s="223" t="s">
        <v>134</v>
      </c>
    </row>
    <row r="147" spans="1:65" s="2" customFormat="1" ht="16.5" customHeight="1">
      <c r="A147" s="34"/>
      <c r="B147" s="35"/>
      <c r="C147" s="187" t="s">
        <v>174</v>
      </c>
      <c r="D147" s="187" t="s">
        <v>136</v>
      </c>
      <c r="E147" s="188" t="s">
        <v>817</v>
      </c>
      <c r="F147" s="189" t="s">
        <v>818</v>
      </c>
      <c r="G147" s="190" t="s">
        <v>337</v>
      </c>
      <c r="H147" s="191">
        <v>72.138000000000005</v>
      </c>
      <c r="I147" s="192"/>
      <c r="J147" s="193">
        <f>ROUND(I147*H147,2)</f>
        <v>0</v>
      </c>
      <c r="K147" s="194"/>
      <c r="L147" s="195"/>
      <c r="M147" s="196" t="s">
        <v>1</v>
      </c>
      <c r="N147" s="197" t="s">
        <v>41</v>
      </c>
      <c r="O147" s="71"/>
      <c r="P147" s="198">
        <f>O147*H147</f>
        <v>0</v>
      </c>
      <c r="Q147" s="198">
        <v>1</v>
      </c>
      <c r="R147" s="198">
        <f>Q147*H147</f>
        <v>72.138000000000005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139</v>
      </c>
      <c r="AT147" s="200" t="s">
        <v>136</v>
      </c>
      <c r="AU147" s="200" t="s">
        <v>86</v>
      </c>
      <c r="AY147" s="17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84</v>
      </c>
      <c r="BK147" s="201">
        <f>ROUND(I147*H147,2)</f>
        <v>0</v>
      </c>
      <c r="BL147" s="17" t="s">
        <v>140</v>
      </c>
      <c r="BM147" s="200" t="s">
        <v>819</v>
      </c>
    </row>
    <row r="148" spans="1:65" s="14" customFormat="1" ht="11.25">
      <c r="B148" s="213"/>
      <c r="C148" s="214"/>
      <c r="D148" s="204" t="s">
        <v>169</v>
      </c>
      <c r="E148" s="215" t="s">
        <v>1</v>
      </c>
      <c r="F148" s="216" t="s">
        <v>820</v>
      </c>
      <c r="G148" s="214"/>
      <c r="H148" s="217">
        <v>72.138000000000005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169</v>
      </c>
      <c r="AU148" s="223" t="s">
        <v>86</v>
      </c>
      <c r="AV148" s="14" t="s">
        <v>86</v>
      </c>
      <c r="AW148" s="14" t="s">
        <v>32</v>
      </c>
      <c r="AX148" s="14" t="s">
        <v>84</v>
      </c>
      <c r="AY148" s="223" t="s">
        <v>134</v>
      </c>
    </row>
    <row r="149" spans="1:65" s="2" customFormat="1" ht="16.5" customHeight="1">
      <c r="A149" s="34"/>
      <c r="B149" s="35"/>
      <c r="C149" s="187" t="s">
        <v>178</v>
      </c>
      <c r="D149" s="187" t="s">
        <v>136</v>
      </c>
      <c r="E149" s="188" t="s">
        <v>821</v>
      </c>
      <c r="F149" s="189" t="s">
        <v>822</v>
      </c>
      <c r="G149" s="190" t="s">
        <v>337</v>
      </c>
      <c r="H149" s="191">
        <v>57.38</v>
      </c>
      <c r="I149" s="192"/>
      <c r="J149" s="193">
        <f>ROUND(I149*H149,2)</f>
        <v>0</v>
      </c>
      <c r="K149" s="194"/>
      <c r="L149" s="195"/>
      <c r="M149" s="196" t="s">
        <v>1</v>
      </c>
      <c r="N149" s="197" t="s">
        <v>41</v>
      </c>
      <c r="O149" s="71"/>
      <c r="P149" s="198">
        <f>O149*H149</f>
        <v>0</v>
      </c>
      <c r="Q149" s="198">
        <v>1</v>
      </c>
      <c r="R149" s="198">
        <f>Q149*H149</f>
        <v>57.38</v>
      </c>
      <c r="S149" s="198">
        <v>0</v>
      </c>
      <c r="T149" s="19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139</v>
      </c>
      <c r="AT149" s="200" t="s">
        <v>136</v>
      </c>
      <c r="AU149" s="200" t="s">
        <v>86</v>
      </c>
      <c r="AY149" s="17" t="s">
        <v>134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84</v>
      </c>
      <c r="BK149" s="201">
        <f>ROUND(I149*H149,2)</f>
        <v>0</v>
      </c>
      <c r="BL149" s="17" t="s">
        <v>140</v>
      </c>
      <c r="BM149" s="200" t="s">
        <v>823</v>
      </c>
    </row>
    <row r="150" spans="1:65" s="14" customFormat="1" ht="11.25">
      <c r="B150" s="213"/>
      <c r="C150" s="214"/>
      <c r="D150" s="204" t="s">
        <v>169</v>
      </c>
      <c r="E150" s="215" t="s">
        <v>1</v>
      </c>
      <c r="F150" s="216" t="s">
        <v>824</v>
      </c>
      <c r="G150" s="214"/>
      <c r="H150" s="217">
        <v>57.38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169</v>
      </c>
      <c r="AU150" s="223" t="s">
        <v>86</v>
      </c>
      <c r="AV150" s="14" t="s">
        <v>86</v>
      </c>
      <c r="AW150" s="14" t="s">
        <v>32</v>
      </c>
      <c r="AX150" s="14" t="s">
        <v>84</v>
      </c>
      <c r="AY150" s="223" t="s">
        <v>134</v>
      </c>
    </row>
    <row r="151" spans="1:65" s="12" customFormat="1" ht="22.9" customHeight="1">
      <c r="B151" s="171"/>
      <c r="C151" s="172"/>
      <c r="D151" s="173" t="s">
        <v>75</v>
      </c>
      <c r="E151" s="185" t="s">
        <v>86</v>
      </c>
      <c r="F151" s="185" t="s">
        <v>441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SUM(P152:P157)</f>
        <v>0</v>
      </c>
      <c r="Q151" s="179"/>
      <c r="R151" s="180">
        <f>SUM(R152:R157)</f>
        <v>0.11484</v>
      </c>
      <c r="S151" s="179"/>
      <c r="T151" s="181">
        <f>SUM(T152:T157)</f>
        <v>0</v>
      </c>
      <c r="AR151" s="182" t="s">
        <v>84</v>
      </c>
      <c r="AT151" s="183" t="s">
        <v>75</v>
      </c>
      <c r="AU151" s="183" t="s">
        <v>84</v>
      </c>
      <c r="AY151" s="182" t="s">
        <v>134</v>
      </c>
      <c r="BK151" s="184">
        <f>SUM(BK152:BK157)</f>
        <v>0</v>
      </c>
    </row>
    <row r="152" spans="1:65" s="2" customFormat="1" ht="24.2" customHeight="1">
      <c r="A152" s="34"/>
      <c r="B152" s="35"/>
      <c r="C152" s="241" t="s">
        <v>182</v>
      </c>
      <c r="D152" s="241" t="s">
        <v>251</v>
      </c>
      <c r="E152" s="242" t="s">
        <v>443</v>
      </c>
      <c r="F152" s="243" t="s">
        <v>444</v>
      </c>
      <c r="G152" s="244" t="s">
        <v>231</v>
      </c>
      <c r="H152" s="245">
        <v>49</v>
      </c>
      <c r="I152" s="246"/>
      <c r="J152" s="247">
        <f>ROUND(I152*H152,2)</f>
        <v>0</v>
      </c>
      <c r="K152" s="248"/>
      <c r="L152" s="39"/>
      <c r="M152" s="249" t="s">
        <v>1</v>
      </c>
      <c r="N152" s="250" t="s">
        <v>41</v>
      </c>
      <c r="O152" s="71"/>
      <c r="P152" s="198">
        <f>O152*H152</f>
        <v>0</v>
      </c>
      <c r="Q152" s="198">
        <v>1.16E-3</v>
      </c>
      <c r="R152" s="198">
        <f>Q152*H152</f>
        <v>5.6840000000000002E-2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140</v>
      </c>
      <c r="AT152" s="200" t="s">
        <v>251</v>
      </c>
      <c r="AU152" s="200" t="s">
        <v>86</v>
      </c>
      <c r="AY152" s="17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84</v>
      </c>
      <c r="BK152" s="201">
        <f>ROUND(I152*H152,2)</f>
        <v>0</v>
      </c>
      <c r="BL152" s="17" t="s">
        <v>140</v>
      </c>
      <c r="BM152" s="200" t="s">
        <v>825</v>
      </c>
    </row>
    <row r="153" spans="1:65" s="14" customFormat="1" ht="11.25">
      <c r="B153" s="213"/>
      <c r="C153" s="214"/>
      <c r="D153" s="204" t="s">
        <v>169</v>
      </c>
      <c r="E153" s="215" t="s">
        <v>1</v>
      </c>
      <c r="F153" s="216" t="s">
        <v>826</v>
      </c>
      <c r="G153" s="214"/>
      <c r="H153" s="217">
        <v>49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169</v>
      </c>
      <c r="AU153" s="223" t="s">
        <v>86</v>
      </c>
      <c r="AV153" s="14" t="s">
        <v>86</v>
      </c>
      <c r="AW153" s="14" t="s">
        <v>32</v>
      </c>
      <c r="AX153" s="14" t="s">
        <v>84</v>
      </c>
      <c r="AY153" s="223" t="s">
        <v>134</v>
      </c>
    </row>
    <row r="154" spans="1:65" s="2" customFormat="1" ht="16.5" customHeight="1">
      <c r="A154" s="34"/>
      <c r="B154" s="35"/>
      <c r="C154" s="187" t="s">
        <v>186</v>
      </c>
      <c r="D154" s="187" t="s">
        <v>136</v>
      </c>
      <c r="E154" s="188" t="s">
        <v>827</v>
      </c>
      <c r="F154" s="189" t="s">
        <v>828</v>
      </c>
      <c r="G154" s="190" t="s">
        <v>210</v>
      </c>
      <c r="H154" s="191">
        <v>139.19999999999999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41</v>
      </c>
      <c r="O154" s="71"/>
      <c r="P154" s="198">
        <f>O154*H154</f>
        <v>0</v>
      </c>
      <c r="Q154" s="198">
        <v>2.9999999999999997E-4</v>
      </c>
      <c r="R154" s="198">
        <f>Q154*H154</f>
        <v>4.1759999999999992E-2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139</v>
      </c>
      <c r="AT154" s="200" t="s">
        <v>136</v>
      </c>
      <c r="AU154" s="200" t="s">
        <v>86</v>
      </c>
      <c r="AY154" s="17" t="s">
        <v>134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84</v>
      </c>
      <c r="BK154" s="201">
        <f>ROUND(I154*H154,2)</f>
        <v>0</v>
      </c>
      <c r="BL154" s="17" t="s">
        <v>140</v>
      </c>
      <c r="BM154" s="200" t="s">
        <v>829</v>
      </c>
    </row>
    <row r="155" spans="1:65" s="14" customFormat="1" ht="11.25">
      <c r="B155" s="213"/>
      <c r="C155" s="214"/>
      <c r="D155" s="204" t="s">
        <v>169</v>
      </c>
      <c r="E155" s="215" t="s">
        <v>1</v>
      </c>
      <c r="F155" s="216" t="s">
        <v>455</v>
      </c>
      <c r="G155" s="214"/>
      <c r="H155" s="217">
        <v>139.19999999999999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169</v>
      </c>
      <c r="AU155" s="223" t="s">
        <v>86</v>
      </c>
      <c r="AV155" s="14" t="s">
        <v>86</v>
      </c>
      <c r="AW155" s="14" t="s">
        <v>32</v>
      </c>
      <c r="AX155" s="14" t="s">
        <v>84</v>
      </c>
      <c r="AY155" s="223" t="s">
        <v>134</v>
      </c>
    </row>
    <row r="156" spans="1:65" s="2" customFormat="1" ht="21.75" customHeight="1">
      <c r="A156" s="34"/>
      <c r="B156" s="35"/>
      <c r="C156" s="241" t="s">
        <v>8</v>
      </c>
      <c r="D156" s="241" t="s">
        <v>251</v>
      </c>
      <c r="E156" s="242" t="s">
        <v>830</v>
      </c>
      <c r="F156" s="243" t="s">
        <v>831</v>
      </c>
      <c r="G156" s="244" t="s">
        <v>210</v>
      </c>
      <c r="H156" s="245">
        <v>116</v>
      </c>
      <c r="I156" s="246"/>
      <c r="J156" s="247">
        <f>ROUND(I156*H156,2)</f>
        <v>0</v>
      </c>
      <c r="K156" s="248"/>
      <c r="L156" s="39"/>
      <c r="M156" s="249" t="s">
        <v>1</v>
      </c>
      <c r="N156" s="250" t="s">
        <v>41</v>
      </c>
      <c r="O156" s="71"/>
      <c r="P156" s="198">
        <f>O156*H156</f>
        <v>0</v>
      </c>
      <c r="Q156" s="198">
        <v>1.3999999999999999E-4</v>
      </c>
      <c r="R156" s="198">
        <f>Q156*H156</f>
        <v>1.6239999999999997E-2</v>
      </c>
      <c r="S156" s="198">
        <v>0</v>
      </c>
      <c r="T156" s="19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0" t="s">
        <v>140</v>
      </c>
      <c r="AT156" s="200" t="s">
        <v>251</v>
      </c>
      <c r="AU156" s="200" t="s">
        <v>86</v>
      </c>
      <c r="AY156" s="17" t="s">
        <v>134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84</v>
      </c>
      <c r="BK156" s="201">
        <f>ROUND(I156*H156,2)</f>
        <v>0</v>
      </c>
      <c r="BL156" s="17" t="s">
        <v>140</v>
      </c>
      <c r="BM156" s="200" t="s">
        <v>832</v>
      </c>
    </row>
    <row r="157" spans="1:65" s="14" customFormat="1" ht="11.25">
      <c r="B157" s="213"/>
      <c r="C157" s="214"/>
      <c r="D157" s="204" t="s">
        <v>169</v>
      </c>
      <c r="E157" s="215" t="s">
        <v>212</v>
      </c>
      <c r="F157" s="216" t="s">
        <v>833</v>
      </c>
      <c r="G157" s="214"/>
      <c r="H157" s="217">
        <v>116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169</v>
      </c>
      <c r="AU157" s="223" t="s">
        <v>86</v>
      </c>
      <c r="AV157" s="14" t="s">
        <v>86</v>
      </c>
      <c r="AW157" s="14" t="s">
        <v>32</v>
      </c>
      <c r="AX157" s="14" t="s">
        <v>84</v>
      </c>
      <c r="AY157" s="223" t="s">
        <v>134</v>
      </c>
    </row>
    <row r="158" spans="1:65" s="12" customFormat="1" ht="22.9" customHeight="1">
      <c r="B158" s="171"/>
      <c r="C158" s="172"/>
      <c r="D158" s="173" t="s">
        <v>75</v>
      </c>
      <c r="E158" s="185" t="s">
        <v>144</v>
      </c>
      <c r="F158" s="185" t="s">
        <v>501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SUM(P159:P160)</f>
        <v>0</v>
      </c>
      <c r="Q158" s="179"/>
      <c r="R158" s="180">
        <f>SUM(R159:R160)</f>
        <v>0</v>
      </c>
      <c r="S158" s="179"/>
      <c r="T158" s="181">
        <f>SUM(T159:T160)</f>
        <v>0</v>
      </c>
      <c r="AR158" s="182" t="s">
        <v>84</v>
      </c>
      <c r="AT158" s="183" t="s">
        <v>75</v>
      </c>
      <c r="AU158" s="183" t="s">
        <v>84</v>
      </c>
      <c r="AY158" s="182" t="s">
        <v>134</v>
      </c>
      <c r="BK158" s="184">
        <f>SUM(BK159:BK160)</f>
        <v>0</v>
      </c>
    </row>
    <row r="159" spans="1:65" s="2" customFormat="1" ht="21.75" customHeight="1">
      <c r="A159" s="34"/>
      <c r="B159" s="35"/>
      <c r="C159" s="241" t="s">
        <v>193</v>
      </c>
      <c r="D159" s="241" t="s">
        <v>251</v>
      </c>
      <c r="E159" s="242" t="s">
        <v>834</v>
      </c>
      <c r="F159" s="243" t="s">
        <v>835</v>
      </c>
      <c r="G159" s="244" t="s">
        <v>231</v>
      </c>
      <c r="H159" s="245">
        <v>60.72</v>
      </c>
      <c r="I159" s="246"/>
      <c r="J159" s="247">
        <f>ROUND(I159*H159,2)</f>
        <v>0</v>
      </c>
      <c r="K159" s="248"/>
      <c r="L159" s="39"/>
      <c r="M159" s="249" t="s">
        <v>1</v>
      </c>
      <c r="N159" s="250" t="s">
        <v>41</v>
      </c>
      <c r="O159" s="7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140</v>
      </c>
      <c r="AT159" s="200" t="s">
        <v>251</v>
      </c>
      <c r="AU159" s="200" t="s">
        <v>86</v>
      </c>
      <c r="AY159" s="17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84</v>
      </c>
      <c r="BK159" s="201">
        <f>ROUND(I159*H159,2)</f>
        <v>0</v>
      </c>
      <c r="BL159" s="17" t="s">
        <v>140</v>
      </c>
      <c r="BM159" s="200" t="s">
        <v>836</v>
      </c>
    </row>
    <row r="160" spans="1:65" s="14" customFormat="1" ht="11.25">
      <c r="B160" s="213"/>
      <c r="C160" s="214"/>
      <c r="D160" s="204" t="s">
        <v>169</v>
      </c>
      <c r="E160" s="215" t="s">
        <v>1</v>
      </c>
      <c r="F160" s="216" t="s">
        <v>782</v>
      </c>
      <c r="G160" s="214"/>
      <c r="H160" s="217">
        <v>60.72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169</v>
      </c>
      <c r="AU160" s="223" t="s">
        <v>86</v>
      </c>
      <c r="AV160" s="14" t="s">
        <v>86</v>
      </c>
      <c r="AW160" s="14" t="s">
        <v>32</v>
      </c>
      <c r="AX160" s="14" t="s">
        <v>84</v>
      </c>
      <c r="AY160" s="223" t="s">
        <v>134</v>
      </c>
    </row>
    <row r="161" spans="1:65" s="12" customFormat="1" ht="22.9" customHeight="1">
      <c r="B161" s="171"/>
      <c r="C161" s="172"/>
      <c r="D161" s="173" t="s">
        <v>75</v>
      </c>
      <c r="E161" s="185" t="s">
        <v>140</v>
      </c>
      <c r="F161" s="185" t="s">
        <v>602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SUM(P162:P163)</f>
        <v>0</v>
      </c>
      <c r="Q161" s="179"/>
      <c r="R161" s="180">
        <f>SUM(R162:R163)</f>
        <v>12.055549520000001</v>
      </c>
      <c r="S161" s="179"/>
      <c r="T161" s="181">
        <f>SUM(T162:T163)</f>
        <v>0</v>
      </c>
      <c r="AR161" s="182" t="s">
        <v>84</v>
      </c>
      <c r="AT161" s="183" t="s">
        <v>75</v>
      </c>
      <c r="AU161" s="183" t="s">
        <v>84</v>
      </c>
      <c r="AY161" s="182" t="s">
        <v>134</v>
      </c>
      <c r="BK161" s="184">
        <f>SUM(BK162:BK163)</f>
        <v>0</v>
      </c>
    </row>
    <row r="162" spans="1:65" s="2" customFormat="1" ht="16.5" customHeight="1">
      <c r="A162" s="34"/>
      <c r="B162" s="35"/>
      <c r="C162" s="241" t="s">
        <v>197</v>
      </c>
      <c r="D162" s="241" t="s">
        <v>251</v>
      </c>
      <c r="E162" s="242" t="s">
        <v>604</v>
      </c>
      <c r="F162" s="243" t="s">
        <v>605</v>
      </c>
      <c r="G162" s="244" t="s">
        <v>217</v>
      </c>
      <c r="H162" s="245">
        <v>6.3760000000000003</v>
      </c>
      <c r="I162" s="246"/>
      <c r="J162" s="247">
        <f>ROUND(I162*H162,2)</f>
        <v>0</v>
      </c>
      <c r="K162" s="248"/>
      <c r="L162" s="39"/>
      <c r="M162" s="249" t="s">
        <v>1</v>
      </c>
      <c r="N162" s="250" t="s">
        <v>41</v>
      </c>
      <c r="O162" s="71"/>
      <c r="P162" s="198">
        <f>O162*H162</f>
        <v>0</v>
      </c>
      <c r="Q162" s="198">
        <v>1.8907700000000001</v>
      </c>
      <c r="R162" s="198">
        <f>Q162*H162</f>
        <v>12.055549520000001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140</v>
      </c>
      <c r="AT162" s="200" t="s">
        <v>251</v>
      </c>
      <c r="AU162" s="200" t="s">
        <v>86</v>
      </c>
      <c r="AY162" s="17" t="s">
        <v>134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84</v>
      </c>
      <c r="BK162" s="201">
        <f>ROUND(I162*H162,2)</f>
        <v>0</v>
      </c>
      <c r="BL162" s="17" t="s">
        <v>140</v>
      </c>
      <c r="BM162" s="200" t="s">
        <v>837</v>
      </c>
    </row>
    <row r="163" spans="1:65" s="14" customFormat="1" ht="11.25">
      <c r="B163" s="213"/>
      <c r="C163" s="214"/>
      <c r="D163" s="204" t="s">
        <v>169</v>
      </c>
      <c r="E163" s="215" t="s">
        <v>786</v>
      </c>
      <c r="F163" s="216" t="s">
        <v>838</v>
      </c>
      <c r="G163" s="214"/>
      <c r="H163" s="217">
        <v>6.3760000000000003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169</v>
      </c>
      <c r="AU163" s="223" t="s">
        <v>86</v>
      </c>
      <c r="AV163" s="14" t="s">
        <v>86</v>
      </c>
      <c r="AW163" s="14" t="s">
        <v>32</v>
      </c>
      <c r="AX163" s="14" t="s">
        <v>84</v>
      </c>
      <c r="AY163" s="223" t="s">
        <v>134</v>
      </c>
    </row>
    <row r="164" spans="1:65" s="12" customFormat="1" ht="22.9" customHeight="1">
      <c r="B164" s="171"/>
      <c r="C164" s="172"/>
      <c r="D164" s="173" t="s">
        <v>75</v>
      </c>
      <c r="E164" s="185" t="s">
        <v>139</v>
      </c>
      <c r="F164" s="185" t="s">
        <v>665</v>
      </c>
      <c r="G164" s="172"/>
      <c r="H164" s="172"/>
      <c r="I164" s="175"/>
      <c r="J164" s="186">
        <f>BK164</f>
        <v>0</v>
      </c>
      <c r="K164" s="172"/>
      <c r="L164" s="177"/>
      <c r="M164" s="178"/>
      <c r="N164" s="179"/>
      <c r="O164" s="179"/>
      <c r="P164" s="180">
        <f>SUM(P165:P183)</f>
        <v>0</v>
      </c>
      <c r="Q164" s="179"/>
      <c r="R164" s="180">
        <f>SUM(R165:R183)</f>
        <v>1.2244618400000002</v>
      </c>
      <c r="S164" s="179"/>
      <c r="T164" s="181">
        <f>SUM(T165:T183)</f>
        <v>0</v>
      </c>
      <c r="AR164" s="182" t="s">
        <v>84</v>
      </c>
      <c r="AT164" s="183" t="s">
        <v>75</v>
      </c>
      <c r="AU164" s="183" t="s">
        <v>84</v>
      </c>
      <c r="AY164" s="182" t="s">
        <v>134</v>
      </c>
      <c r="BK164" s="184">
        <f>SUM(BK165:BK183)</f>
        <v>0</v>
      </c>
    </row>
    <row r="165" spans="1:65" s="2" customFormat="1" ht="33" customHeight="1">
      <c r="A165" s="34"/>
      <c r="B165" s="35"/>
      <c r="C165" s="241" t="s">
        <v>201</v>
      </c>
      <c r="D165" s="241" t="s">
        <v>251</v>
      </c>
      <c r="E165" s="242" t="s">
        <v>839</v>
      </c>
      <c r="F165" s="243" t="s">
        <v>840</v>
      </c>
      <c r="G165" s="244" t="s">
        <v>231</v>
      </c>
      <c r="H165" s="245">
        <v>60.72</v>
      </c>
      <c r="I165" s="246"/>
      <c r="J165" s="247">
        <f>ROUND(I165*H165,2)</f>
        <v>0</v>
      </c>
      <c r="K165" s="248"/>
      <c r="L165" s="39"/>
      <c r="M165" s="249" t="s">
        <v>1</v>
      </c>
      <c r="N165" s="250" t="s">
        <v>41</v>
      </c>
      <c r="O165" s="71"/>
      <c r="P165" s="198">
        <f>O165*H165</f>
        <v>0</v>
      </c>
      <c r="Q165" s="198">
        <v>1.0000000000000001E-5</v>
      </c>
      <c r="R165" s="198">
        <f>Q165*H165</f>
        <v>6.0720000000000001E-4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140</v>
      </c>
      <c r="AT165" s="200" t="s">
        <v>251</v>
      </c>
      <c r="AU165" s="200" t="s">
        <v>86</v>
      </c>
      <c r="AY165" s="17" t="s">
        <v>134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84</v>
      </c>
      <c r="BK165" s="201">
        <f>ROUND(I165*H165,2)</f>
        <v>0</v>
      </c>
      <c r="BL165" s="17" t="s">
        <v>140</v>
      </c>
      <c r="BM165" s="200" t="s">
        <v>841</v>
      </c>
    </row>
    <row r="166" spans="1:65" s="14" customFormat="1" ht="11.25">
      <c r="B166" s="213"/>
      <c r="C166" s="214"/>
      <c r="D166" s="204" t="s">
        <v>169</v>
      </c>
      <c r="E166" s="215" t="s">
        <v>782</v>
      </c>
      <c r="F166" s="216" t="s">
        <v>842</v>
      </c>
      <c r="G166" s="214"/>
      <c r="H166" s="217">
        <v>60.72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169</v>
      </c>
      <c r="AU166" s="223" t="s">
        <v>86</v>
      </c>
      <c r="AV166" s="14" t="s">
        <v>86</v>
      </c>
      <c r="AW166" s="14" t="s">
        <v>32</v>
      </c>
      <c r="AX166" s="14" t="s">
        <v>84</v>
      </c>
      <c r="AY166" s="223" t="s">
        <v>134</v>
      </c>
    </row>
    <row r="167" spans="1:65" s="2" customFormat="1" ht="21.75" customHeight="1">
      <c r="A167" s="34"/>
      <c r="B167" s="35"/>
      <c r="C167" s="187" t="s">
        <v>205</v>
      </c>
      <c r="D167" s="187" t="s">
        <v>136</v>
      </c>
      <c r="E167" s="188" t="s">
        <v>843</v>
      </c>
      <c r="F167" s="189" t="s">
        <v>844</v>
      </c>
      <c r="G167" s="190" t="s">
        <v>167</v>
      </c>
      <c r="H167" s="191">
        <v>66.792000000000002</v>
      </c>
      <c r="I167" s="192"/>
      <c r="J167" s="193">
        <f>ROUND(I167*H167,2)</f>
        <v>0</v>
      </c>
      <c r="K167" s="194"/>
      <c r="L167" s="195"/>
      <c r="M167" s="196" t="s">
        <v>1</v>
      </c>
      <c r="N167" s="197" t="s">
        <v>41</v>
      </c>
      <c r="O167" s="71"/>
      <c r="P167" s="198">
        <f>O167*H167</f>
        <v>0</v>
      </c>
      <c r="Q167" s="198">
        <v>2.6700000000000001E-3</v>
      </c>
      <c r="R167" s="198">
        <f>Q167*H167</f>
        <v>0.17833464000000002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139</v>
      </c>
      <c r="AT167" s="200" t="s">
        <v>136</v>
      </c>
      <c r="AU167" s="200" t="s">
        <v>86</v>
      </c>
      <c r="AY167" s="17" t="s">
        <v>134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84</v>
      </c>
      <c r="BK167" s="201">
        <f>ROUND(I167*H167,2)</f>
        <v>0</v>
      </c>
      <c r="BL167" s="17" t="s">
        <v>140</v>
      </c>
      <c r="BM167" s="200" t="s">
        <v>845</v>
      </c>
    </row>
    <row r="168" spans="1:65" s="14" customFormat="1" ht="11.25">
      <c r="B168" s="213"/>
      <c r="C168" s="214"/>
      <c r="D168" s="204" t="s">
        <v>169</v>
      </c>
      <c r="E168" s="215" t="s">
        <v>1</v>
      </c>
      <c r="F168" s="216" t="s">
        <v>846</v>
      </c>
      <c r="G168" s="214"/>
      <c r="H168" s="217">
        <v>66.792000000000002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169</v>
      </c>
      <c r="AU168" s="223" t="s">
        <v>86</v>
      </c>
      <c r="AV168" s="14" t="s">
        <v>86</v>
      </c>
      <c r="AW168" s="14" t="s">
        <v>32</v>
      </c>
      <c r="AX168" s="14" t="s">
        <v>84</v>
      </c>
      <c r="AY168" s="223" t="s">
        <v>134</v>
      </c>
    </row>
    <row r="169" spans="1:65" s="2" customFormat="1" ht="24.2" customHeight="1">
      <c r="A169" s="34"/>
      <c r="B169" s="35"/>
      <c r="C169" s="241" t="s">
        <v>327</v>
      </c>
      <c r="D169" s="241" t="s">
        <v>251</v>
      </c>
      <c r="E169" s="242" t="s">
        <v>847</v>
      </c>
      <c r="F169" s="243" t="s">
        <v>848</v>
      </c>
      <c r="G169" s="244" t="s">
        <v>849</v>
      </c>
      <c r="H169" s="245">
        <v>6</v>
      </c>
      <c r="I169" s="246"/>
      <c r="J169" s="247">
        <f>ROUND(I169*H169,2)</f>
        <v>0</v>
      </c>
      <c r="K169" s="248"/>
      <c r="L169" s="39"/>
      <c r="M169" s="249" t="s">
        <v>1</v>
      </c>
      <c r="N169" s="250" t="s">
        <v>41</v>
      </c>
      <c r="O169" s="71"/>
      <c r="P169" s="198">
        <f>O169*H169</f>
        <v>0</v>
      </c>
      <c r="Q169" s="198">
        <v>1E-4</v>
      </c>
      <c r="R169" s="198">
        <f>Q169*H169</f>
        <v>6.0000000000000006E-4</v>
      </c>
      <c r="S169" s="198">
        <v>0</v>
      </c>
      <c r="T169" s="19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0" t="s">
        <v>140</v>
      </c>
      <c r="AT169" s="200" t="s">
        <v>251</v>
      </c>
      <c r="AU169" s="200" t="s">
        <v>86</v>
      </c>
      <c r="AY169" s="17" t="s">
        <v>134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84</v>
      </c>
      <c r="BK169" s="201">
        <f>ROUND(I169*H169,2)</f>
        <v>0</v>
      </c>
      <c r="BL169" s="17" t="s">
        <v>140</v>
      </c>
      <c r="BM169" s="200" t="s">
        <v>850</v>
      </c>
    </row>
    <row r="170" spans="1:65" s="2" customFormat="1" ht="24.2" customHeight="1">
      <c r="A170" s="34"/>
      <c r="B170" s="35"/>
      <c r="C170" s="241" t="s">
        <v>7</v>
      </c>
      <c r="D170" s="241" t="s">
        <v>251</v>
      </c>
      <c r="E170" s="242" t="s">
        <v>851</v>
      </c>
      <c r="F170" s="243" t="s">
        <v>852</v>
      </c>
      <c r="G170" s="244" t="s">
        <v>167</v>
      </c>
      <c r="H170" s="245">
        <v>7</v>
      </c>
      <c r="I170" s="246"/>
      <c r="J170" s="247">
        <f>ROUND(I170*H170,2)</f>
        <v>0</v>
      </c>
      <c r="K170" s="248"/>
      <c r="L170" s="39"/>
      <c r="M170" s="249" t="s">
        <v>1</v>
      </c>
      <c r="N170" s="250" t="s">
        <v>41</v>
      </c>
      <c r="O170" s="71"/>
      <c r="P170" s="198">
        <f>O170*H170</f>
        <v>0</v>
      </c>
      <c r="Q170" s="198">
        <v>6.4049999999999996E-2</v>
      </c>
      <c r="R170" s="198">
        <f>Q170*H170</f>
        <v>0.44834999999999997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140</v>
      </c>
      <c r="AT170" s="200" t="s">
        <v>251</v>
      </c>
      <c r="AU170" s="200" t="s">
        <v>86</v>
      </c>
      <c r="AY170" s="17" t="s">
        <v>134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84</v>
      </c>
      <c r="BK170" s="201">
        <f>ROUND(I170*H170,2)</f>
        <v>0</v>
      </c>
      <c r="BL170" s="17" t="s">
        <v>140</v>
      </c>
      <c r="BM170" s="200" t="s">
        <v>853</v>
      </c>
    </row>
    <row r="171" spans="1:65" s="14" customFormat="1" ht="11.25">
      <c r="B171" s="213"/>
      <c r="C171" s="214"/>
      <c r="D171" s="204" t="s">
        <v>169</v>
      </c>
      <c r="E171" s="215" t="s">
        <v>1</v>
      </c>
      <c r="F171" s="216" t="s">
        <v>854</v>
      </c>
      <c r="G171" s="214"/>
      <c r="H171" s="217">
        <v>7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169</v>
      </c>
      <c r="AU171" s="223" t="s">
        <v>86</v>
      </c>
      <c r="AV171" s="14" t="s">
        <v>86</v>
      </c>
      <c r="AW171" s="14" t="s">
        <v>32</v>
      </c>
      <c r="AX171" s="14" t="s">
        <v>84</v>
      </c>
      <c r="AY171" s="223" t="s">
        <v>134</v>
      </c>
    </row>
    <row r="172" spans="1:65" s="2" customFormat="1" ht="33" customHeight="1">
      <c r="A172" s="34"/>
      <c r="B172" s="35"/>
      <c r="C172" s="241" t="s">
        <v>334</v>
      </c>
      <c r="D172" s="241" t="s">
        <v>251</v>
      </c>
      <c r="E172" s="242" t="s">
        <v>855</v>
      </c>
      <c r="F172" s="243" t="s">
        <v>856</v>
      </c>
      <c r="G172" s="244" t="s">
        <v>167</v>
      </c>
      <c r="H172" s="245">
        <v>2</v>
      </c>
      <c r="I172" s="246"/>
      <c r="J172" s="247">
        <f>ROUND(I172*H172,2)</f>
        <v>0</v>
      </c>
      <c r="K172" s="248"/>
      <c r="L172" s="39"/>
      <c r="M172" s="249" t="s">
        <v>1</v>
      </c>
      <c r="N172" s="250" t="s">
        <v>41</v>
      </c>
      <c r="O172" s="71"/>
      <c r="P172" s="198">
        <f>O172*H172</f>
        <v>0</v>
      </c>
      <c r="Q172" s="198">
        <v>3.96E-3</v>
      </c>
      <c r="R172" s="198">
        <f>Q172*H172</f>
        <v>7.92E-3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140</v>
      </c>
      <c r="AT172" s="200" t="s">
        <v>251</v>
      </c>
      <c r="AU172" s="200" t="s">
        <v>86</v>
      </c>
      <c r="AY172" s="17" t="s">
        <v>134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84</v>
      </c>
      <c r="BK172" s="201">
        <f>ROUND(I172*H172,2)</f>
        <v>0</v>
      </c>
      <c r="BL172" s="17" t="s">
        <v>140</v>
      </c>
      <c r="BM172" s="200" t="s">
        <v>857</v>
      </c>
    </row>
    <row r="173" spans="1:65" s="2" customFormat="1" ht="33" customHeight="1">
      <c r="A173" s="34"/>
      <c r="B173" s="35"/>
      <c r="C173" s="241" t="s">
        <v>340</v>
      </c>
      <c r="D173" s="241" t="s">
        <v>251</v>
      </c>
      <c r="E173" s="242" t="s">
        <v>858</v>
      </c>
      <c r="F173" s="243" t="s">
        <v>859</v>
      </c>
      <c r="G173" s="244" t="s">
        <v>167</v>
      </c>
      <c r="H173" s="245">
        <v>5</v>
      </c>
      <c r="I173" s="246"/>
      <c r="J173" s="247">
        <f>ROUND(I173*H173,2)</f>
        <v>0</v>
      </c>
      <c r="K173" s="248"/>
      <c r="L173" s="39"/>
      <c r="M173" s="249" t="s">
        <v>1</v>
      </c>
      <c r="N173" s="250" t="s">
        <v>41</v>
      </c>
      <c r="O173" s="71"/>
      <c r="P173" s="198">
        <f>O173*H173</f>
        <v>0</v>
      </c>
      <c r="Q173" s="198">
        <v>5.9800000000000001E-3</v>
      </c>
      <c r="R173" s="198">
        <f>Q173*H173</f>
        <v>2.9899999999999999E-2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140</v>
      </c>
      <c r="AT173" s="200" t="s">
        <v>251</v>
      </c>
      <c r="AU173" s="200" t="s">
        <v>86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84</v>
      </c>
      <c r="BK173" s="201">
        <f>ROUND(I173*H173,2)</f>
        <v>0</v>
      </c>
      <c r="BL173" s="17" t="s">
        <v>140</v>
      </c>
      <c r="BM173" s="200" t="s">
        <v>860</v>
      </c>
    </row>
    <row r="174" spans="1:65" s="2" customFormat="1" ht="24.2" customHeight="1">
      <c r="A174" s="34"/>
      <c r="B174" s="35"/>
      <c r="C174" s="241" t="s">
        <v>345</v>
      </c>
      <c r="D174" s="241" t="s">
        <v>251</v>
      </c>
      <c r="E174" s="242" t="s">
        <v>861</v>
      </c>
      <c r="F174" s="243" t="s">
        <v>862</v>
      </c>
      <c r="G174" s="244" t="s">
        <v>167</v>
      </c>
      <c r="H174" s="245">
        <v>7</v>
      </c>
      <c r="I174" s="246"/>
      <c r="J174" s="247">
        <f>ROUND(I174*H174,2)</f>
        <v>0</v>
      </c>
      <c r="K174" s="248"/>
      <c r="L174" s="39"/>
      <c r="M174" s="249" t="s">
        <v>1</v>
      </c>
      <c r="N174" s="250" t="s">
        <v>41</v>
      </c>
      <c r="O174" s="71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140</v>
      </c>
      <c r="AT174" s="200" t="s">
        <v>251</v>
      </c>
      <c r="AU174" s="200" t="s">
        <v>86</v>
      </c>
      <c r="AY174" s="17" t="s">
        <v>134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84</v>
      </c>
      <c r="BK174" s="201">
        <f>ROUND(I174*H174,2)</f>
        <v>0</v>
      </c>
      <c r="BL174" s="17" t="s">
        <v>140</v>
      </c>
      <c r="BM174" s="200" t="s">
        <v>863</v>
      </c>
    </row>
    <row r="175" spans="1:65" s="14" customFormat="1" ht="11.25">
      <c r="B175" s="213"/>
      <c r="C175" s="214"/>
      <c r="D175" s="204" t="s">
        <v>169</v>
      </c>
      <c r="E175" s="215" t="s">
        <v>1</v>
      </c>
      <c r="F175" s="216" t="s">
        <v>854</v>
      </c>
      <c r="G175" s="214"/>
      <c r="H175" s="217">
        <v>7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169</v>
      </c>
      <c r="AU175" s="223" t="s">
        <v>86</v>
      </c>
      <c r="AV175" s="14" t="s">
        <v>86</v>
      </c>
      <c r="AW175" s="14" t="s">
        <v>32</v>
      </c>
      <c r="AX175" s="14" t="s">
        <v>84</v>
      </c>
      <c r="AY175" s="223" t="s">
        <v>134</v>
      </c>
    </row>
    <row r="176" spans="1:65" s="2" customFormat="1" ht="24.2" customHeight="1">
      <c r="A176" s="34"/>
      <c r="B176" s="35"/>
      <c r="C176" s="241" t="s">
        <v>349</v>
      </c>
      <c r="D176" s="241" t="s">
        <v>251</v>
      </c>
      <c r="E176" s="242" t="s">
        <v>864</v>
      </c>
      <c r="F176" s="243" t="s">
        <v>865</v>
      </c>
      <c r="G176" s="244" t="s">
        <v>167</v>
      </c>
      <c r="H176" s="245">
        <v>2</v>
      </c>
      <c r="I176" s="246"/>
      <c r="J176" s="247">
        <f>ROUND(I176*H176,2)</f>
        <v>0</v>
      </c>
      <c r="K176" s="248"/>
      <c r="L176" s="39"/>
      <c r="M176" s="249" t="s">
        <v>1</v>
      </c>
      <c r="N176" s="250" t="s">
        <v>41</v>
      </c>
      <c r="O176" s="71"/>
      <c r="P176" s="198">
        <f>O176*H176</f>
        <v>0</v>
      </c>
      <c r="Q176" s="198">
        <v>1.9400000000000001E-3</v>
      </c>
      <c r="R176" s="198">
        <f>Q176*H176</f>
        <v>3.8800000000000002E-3</v>
      </c>
      <c r="S176" s="198">
        <v>0</v>
      </c>
      <c r="T176" s="199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140</v>
      </c>
      <c r="AT176" s="200" t="s">
        <v>251</v>
      </c>
      <c r="AU176" s="200" t="s">
        <v>86</v>
      </c>
      <c r="AY176" s="17" t="s">
        <v>134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84</v>
      </c>
      <c r="BK176" s="201">
        <f>ROUND(I176*H176,2)</f>
        <v>0</v>
      </c>
      <c r="BL176" s="17" t="s">
        <v>140</v>
      </c>
      <c r="BM176" s="200" t="s">
        <v>866</v>
      </c>
    </row>
    <row r="177" spans="1:65" s="2" customFormat="1" ht="33" customHeight="1">
      <c r="A177" s="34"/>
      <c r="B177" s="35"/>
      <c r="C177" s="241" t="s">
        <v>353</v>
      </c>
      <c r="D177" s="241" t="s">
        <v>251</v>
      </c>
      <c r="E177" s="242" t="s">
        <v>867</v>
      </c>
      <c r="F177" s="243" t="s">
        <v>868</v>
      </c>
      <c r="G177" s="244" t="s">
        <v>167</v>
      </c>
      <c r="H177" s="245">
        <v>5</v>
      </c>
      <c r="I177" s="246"/>
      <c r="J177" s="247">
        <f>ROUND(I177*H177,2)</f>
        <v>0</v>
      </c>
      <c r="K177" s="248"/>
      <c r="L177" s="39"/>
      <c r="M177" s="249" t="s">
        <v>1</v>
      </c>
      <c r="N177" s="250" t="s">
        <v>41</v>
      </c>
      <c r="O177" s="71"/>
      <c r="P177" s="198">
        <f>O177*H177</f>
        <v>0</v>
      </c>
      <c r="Q177" s="198">
        <v>3.7249999999999998E-2</v>
      </c>
      <c r="R177" s="198">
        <f>Q177*H177</f>
        <v>0.18625</v>
      </c>
      <c r="S177" s="198">
        <v>0</v>
      </c>
      <c r="T177" s="19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140</v>
      </c>
      <c r="AT177" s="200" t="s">
        <v>251</v>
      </c>
      <c r="AU177" s="200" t="s">
        <v>86</v>
      </c>
      <c r="AY177" s="17" t="s">
        <v>134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84</v>
      </c>
      <c r="BK177" s="201">
        <f>ROUND(I177*H177,2)</f>
        <v>0</v>
      </c>
      <c r="BL177" s="17" t="s">
        <v>140</v>
      </c>
      <c r="BM177" s="200" t="s">
        <v>869</v>
      </c>
    </row>
    <row r="178" spans="1:65" s="14" customFormat="1" ht="11.25">
      <c r="B178" s="213"/>
      <c r="C178" s="214"/>
      <c r="D178" s="204" t="s">
        <v>169</v>
      </c>
      <c r="E178" s="215" t="s">
        <v>1</v>
      </c>
      <c r="F178" s="216" t="s">
        <v>870</v>
      </c>
      <c r="G178" s="214"/>
      <c r="H178" s="217">
        <v>5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169</v>
      </c>
      <c r="AU178" s="223" t="s">
        <v>86</v>
      </c>
      <c r="AV178" s="14" t="s">
        <v>86</v>
      </c>
      <c r="AW178" s="14" t="s">
        <v>32</v>
      </c>
      <c r="AX178" s="14" t="s">
        <v>84</v>
      </c>
      <c r="AY178" s="223" t="s">
        <v>134</v>
      </c>
    </row>
    <row r="179" spans="1:65" s="2" customFormat="1" ht="24.2" customHeight="1">
      <c r="A179" s="34"/>
      <c r="B179" s="35"/>
      <c r="C179" s="241" t="s">
        <v>359</v>
      </c>
      <c r="D179" s="241" t="s">
        <v>251</v>
      </c>
      <c r="E179" s="242" t="s">
        <v>871</v>
      </c>
      <c r="F179" s="243" t="s">
        <v>872</v>
      </c>
      <c r="G179" s="244" t="s">
        <v>167</v>
      </c>
      <c r="H179" s="245">
        <v>7</v>
      </c>
      <c r="I179" s="246"/>
      <c r="J179" s="247">
        <f>ROUND(I179*H179,2)</f>
        <v>0</v>
      </c>
      <c r="K179" s="248"/>
      <c r="L179" s="39"/>
      <c r="M179" s="249" t="s">
        <v>1</v>
      </c>
      <c r="N179" s="250" t="s">
        <v>41</v>
      </c>
      <c r="O179" s="71"/>
      <c r="P179" s="198">
        <f>O179*H179</f>
        <v>0</v>
      </c>
      <c r="Q179" s="198">
        <v>0.04</v>
      </c>
      <c r="R179" s="198">
        <f>Q179*H179</f>
        <v>0.28000000000000003</v>
      </c>
      <c r="S179" s="198">
        <v>0</v>
      </c>
      <c r="T179" s="199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0" t="s">
        <v>140</v>
      </c>
      <c r="AT179" s="200" t="s">
        <v>251</v>
      </c>
      <c r="AU179" s="200" t="s">
        <v>86</v>
      </c>
      <c r="AY179" s="17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84</v>
      </c>
      <c r="BK179" s="201">
        <f>ROUND(I179*H179,2)</f>
        <v>0</v>
      </c>
      <c r="BL179" s="17" t="s">
        <v>140</v>
      </c>
      <c r="BM179" s="200" t="s">
        <v>873</v>
      </c>
    </row>
    <row r="180" spans="1:65" s="2" customFormat="1" ht="33" customHeight="1">
      <c r="A180" s="34"/>
      <c r="B180" s="35"/>
      <c r="C180" s="241" t="s">
        <v>364</v>
      </c>
      <c r="D180" s="241" t="s">
        <v>251</v>
      </c>
      <c r="E180" s="242" t="s">
        <v>874</v>
      </c>
      <c r="F180" s="243" t="s">
        <v>875</v>
      </c>
      <c r="G180" s="244" t="s">
        <v>167</v>
      </c>
      <c r="H180" s="245">
        <v>7</v>
      </c>
      <c r="I180" s="246"/>
      <c r="J180" s="247">
        <f>ROUND(I180*H180,2)</f>
        <v>0</v>
      </c>
      <c r="K180" s="248"/>
      <c r="L180" s="39"/>
      <c r="M180" s="249" t="s">
        <v>1</v>
      </c>
      <c r="N180" s="250" t="s">
        <v>41</v>
      </c>
      <c r="O180" s="71"/>
      <c r="P180" s="198">
        <f>O180*H180</f>
        <v>0</v>
      </c>
      <c r="Q180" s="198">
        <v>6.1999999999999998E-3</v>
      </c>
      <c r="R180" s="198">
        <f>Q180*H180</f>
        <v>4.3400000000000001E-2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140</v>
      </c>
      <c r="AT180" s="200" t="s">
        <v>251</v>
      </c>
      <c r="AU180" s="200" t="s">
        <v>86</v>
      </c>
      <c r="AY180" s="17" t="s">
        <v>134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84</v>
      </c>
      <c r="BK180" s="201">
        <f>ROUND(I180*H180,2)</f>
        <v>0</v>
      </c>
      <c r="BL180" s="17" t="s">
        <v>140</v>
      </c>
      <c r="BM180" s="200" t="s">
        <v>876</v>
      </c>
    </row>
    <row r="181" spans="1:65" s="2" customFormat="1" ht="24.2" customHeight="1">
      <c r="A181" s="34"/>
      <c r="B181" s="35"/>
      <c r="C181" s="241" t="s">
        <v>369</v>
      </c>
      <c r="D181" s="241" t="s">
        <v>251</v>
      </c>
      <c r="E181" s="242" t="s">
        <v>877</v>
      </c>
      <c r="F181" s="243" t="s">
        <v>878</v>
      </c>
      <c r="G181" s="244" t="s">
        <v>167</v>
      </c>
      <c r="H181" s="245">
        <v>7</v>
      </c>
      <c r="I181" s="246"/>
      <c r="J181" s="247">
        <f>ROUND(I181*H181,2)</f>
        <v>0</v>
      </c>
      <c r="K181" s="248"/>
      <c r="L181" s="39"/>
      <c r="M181" s="249" t="s">
        <v>1</v>
      </c>
      <c r="N181" s="250" t="s">
        <v>41</v>
      </c>
      <c r="O181" s="71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140</v>
      </c>
      <c r="AT181" s="200" t="s">
        <v>251</v>
      </c>
      <c r="AU181" s="200" t="s">
        <v>86</v>
      </c>
      <c r="AY181" s="17" t="s">
        <v>134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84</v>
      </c>
      <c r="BK181" s="201">
        <f>ROUND(I181*H181,2)</f>
        <v>0</v>
      </c>
      <c r="BL181" s="17" t="s">
        <v>140</v>
      </c>
      <c r="BM181" s="200" t="s">
        <v>879</v>
      </c>
    </row>
    <row r="182" spans="1:65" s="2" customFormat="1" ht="33" customHeight="1">
      <c r="A182" s="34"/>
      <c r="B182" s="35"/>
      <c r="C182" s="241" t="s">
        <v>373</v>
      </c>
      <c r="D182" s="241" t="s">
        <v>251</v>
      </c>
      <c r="E182" s="242" t="s">
        <v>880</v>
      </c>
      <c r="F182" s="243" t="s">
        <v>881</v>
      </c>
      <c r="G182" s="244" t="s">
        <v>167</v>
      </c>
      <c r="H182" s="245">
        <v>7</v>
      </c>
      <c r="I182" s="246"/>
      <c r="J182" s="247">
        <f>ROUND(I182*H182,2)</f>
        <v>0</v>
      </c>
      <c r="K182" s="248"/>
      <c r="L182" s="39"/>
      <c r="M182" s="249" t="s">
        <v>1</v>
      </c>
      <c r="N182" s="250" t="s">
        <v>41</v>
      </c>
      <c r="O182" s="71"/>
      <c r="P182" s="198">
        <f>O182*H182</f>
        <v>0</v>
      </c>
      <c r="Q182" s="198">
        <v>6.4599999999999996E-3</v>
      </c>
      <c r="R182" s="198">
        <f>Q182*H182</f>
        <v>4.5219999999999996E-2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140</v>
      </c>
      <c r="AT182" s="200" t="s">
        <v>251</v>
      </c>
      <c r="AU182" s="200" t="s">
        <v>86</v>
      </c>
      <c r="AY182" s="17" t="s">
        <v>134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84</v>
      </c>
      <c r="BK182" s="201">
        <f>ROUND(I182*H182,2)</f>
        <v>0</v>
      </c>
      <c r="BL182" s="17" t="s">
        <v>140</v>
      </c>
      <c r="BM182" s="200" t="s">
        <v>882</v>
      </c>
    </row>
    <row r="183" spans="1:65" s="2" customFormat="1" ht="24.2" customHeight="1">
      <c r="A183" s="34"/>
      <c r="B183" s="35"/>
      <c r="C183" s="241" t="s">
        <v>377</v>
      </c>
      <c r="D183" s="241" t="s">
        <v>251</v>
      </c>
      <c r="E183" s="242" t="s">
        <v>883</v>
      </c>
      <c r="F183" s="243" t="s">
        <v>884</v>
      </c>
      <c r="G183" s="244" t="s">
        <v>167</v>
      </c>
      <c r="H183" s="245">
        <v>2</v>
      </c>
      <c r="I183" s="246"/>
      <c r="J183" s="247">
        <f>ROUND(I183*H183,2)</f>
        <v>0</v>
      </c>
      <c r="K183" s="248"/>
      <c r="L183" s="39"/>
      <c r="M183" s="249" t="s">
        <v>1</v>
      </c>
      <c r="N183" s="250" t="s">
        <v>41</v>
      </c>
      <c r="O183" s="71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140</v>
      </c>
      <c r="AT183" s="200" t="s">
        <v>251</v>
      </c>
      <c r="AU183" s="200" t="s">
        <v>86</v>
      </c>
      <c r="AY183" s="17" t="s">
        <v>134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84</v>
      </c>
      <c r="BK183" s="201">
        <f>ROUND(I183*H183,2)</f>
        <v>0</v>
      </c>
      <c r="BL183" s="17" t="s">
        <v>140</v>
      </c>
      <c r="BM183" s="200" t="s">
        <v>885</v>
      </c>
    </row>
    <row r="184" spans="1:65" s="12" customFormat="1" ht="22.9" customHeight="1">
      <c r="B184" s="171"/>
      <c r="C184" s="172"/>
      <c r="D184" s="173" t="s">
        <v>75</v>
      </c>
      <c r="E184" s="185" t="s">
        <v>160</v>
      </c>
      <c r="F184" s="185" t="s">
        <v>692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SUM(P185:P186)</f>
        <v>0</v>
      </c>
      <c r="Q184" s="179"/>
      <c r="R184" s="180">
        <f>SUM(R185:R186)</f>
        <v>5.4648000000000006E-3</v>
      </c>
      <c r="S184" s="179"/>
      <c r="T184" s="181">
        <f>SUM(T185:T186)</f>
        <v>0</v>
      </c>
      <c r="AR184" s="182" t="s">
        <v>84</v>
      </c>
      <c r="AT184" s="183" t="s">
        <v>75</v>
      </c>
      <c r="AU184" s="183" t="s">
        <v>84</v>
      </c>
      <c r="AY184" s="182" t="s">
        <v>134</v>
      </c>
      <c r="BK184" s="184">
        <f>SUM(BK185:BK186)</f>
        <v>0</v>
      </c>
    </row>
    <row r="185" spans="1:65" s="2" customFormat="1" ht="16.5" customHeight="1">
      <c r="A185" s="34"/>
      <c r="B185" s="35"/>
      <c r="C185" s="241" t="s">
        <v>229</v>
      </c>
      <c r="D185" s="241" t="s">
        <v>251</v>
      </c>
      <c r="E185" s="242" t="s">
        <v>886</v>
      </c>
      <c r="F185" s="243" t="s">
        <v>887</v>
      </c>
      <c r="G185" s="244" t="s">
        <v>231</v>
      </c>
      <c r="H185" s="245">
        <v>60.72</v>
      </c>
      <c r="I185" s="246"/>
      <c r="J185" s="247">
        <f>ROUND(I185*H185,2)</f>
        <v>0</v>
      </c>
      <c r="K185" s="248"/>
      <c r="L185" s="39"/>
      <c r="M185" s="249" t="s">
        <v>1</v>
      </c>
      <c r="N185" s="250" t="s">
        <v>41</v>
      </c>
      <c r="O185" s="71"/>
      <c r="P185" s="198">
        <f>O185*H185</f>
        <v>0</v>
      </c>
      <c r="Q185" s="198">
        <v>9.0000000000000006E-5</v>
      </c>
      <c r="R185" s="198">
        <f>Q185*H185</f>
        <v>5.4648000000000006E-3</v>
      </c>
      <c r="S185" s="198">
        <v>0</v>
      </c>
      <c r="T185" s="19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140</v>
      </c>
      <c r="AT185" s="200" t="s">
        <v>251</v>
      </c>
      <c r="AU185" s="200" t="s">
        <v>86</v>
      </c>
      <c r="AY185" s="17" t="s">
        <v>134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84</v>
      </c>
      <c r="BK185" s="201">
        <f>ROUND(I185*H185,2)</f>
        <v>0</v>
      </c>
      <c r="BL185" s="17" t="s">
        <v>140</v>
      </c>
      <c r="BM185" s="200" t="s">
        <v>888</v>
      </c>
    </row>
    <row r="186" spans="1:65" s="14" customFormat="1" ht="11.25">
      <c r="B186" s="213"/>
      <c r="C186" s="214"/>
      <c r="D186" s="204" t="s">
        <v>169</v>
      </c>
      <c r="E186" s="215" t="s">
        <v>1</v>
      </c>
      <c r="F186" s="216" t="s">
        <v>782</v>
      </c>
      <c r="G186" s="214"/>
      <c r="H186" s="217">
        <v>60.72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169</v>
      </c>
      <c r="AU186" s="223" t="s">
        <v>86</v>
      </c>
      <c r="AV186" s="14" t="s">
        <v>86</v>
      </c>
      <c r="AW186" s="14" t="s">
        <v>32</v>
      </c>
      <c r="AX186" s="14" t="s">
        <v>84</v>
      </c>
      <c r="AY186" s="223" t="s">
        <v>134</v>
      </c>
    </row>
    <row r="187" spans="1:65" s="12" customFormat="1" ht="22.9" customHeight="1">
      <c r="B187" s="171"/>
      <c r="C187" s="172"/>
      <c r="D187" s="173" t="s">
        <v>75</v>
      </c>
      <c r="E187" s="185" t="s">
        <v>774</v>
      </c>
      <c r="F187" s="185" t="s">
        <v>775</v>
      </c>
      <c r="G187" s="172"/>
      <c r="H187" s="172"/>
      <c r="I187" s="175"/>
      <c r="J187" s="186">
        <f>BK187</f>
        <v>0</v>
      </c>
      <c r="K187" s="172"/>
      <c r="L187" s="177"/>
      <c r="M187" s="178"/>
      <c r="N187" s="179"/>
      <c r="O187" s="179"/>
      <c r="P187" s="180">
        <f>P188</f>
        <v>0</v>
      </c>
      <c r="Q187" s="179"/>
      <c r="R187" s="180">
        <f>R188</f>
        <v>0</v>
      </c>
      <c r="S187" s="179"/>
      <c r="T187" s="181">
        <f>T188</f>
        <v>0</v>
      </c>
      <c r="AR187" s="182" t="s">
        <v>84</v>
      </c>
      <c r="AT187" s="183" t="s">
        <v>75</v>
      </c>
      <c r="AU187" s="183" t="s">
        <v>84</v>
      </c>
      <c r="AY187" s="182" t="s">
        <v>134</v>
      </c>
      <c r="BK187" s="184">
        <f>BK188</f>
        <v>0</v>
      </c>
    </row>
    <row r="188" spans="1:65" s="2" customFormat="1" ht="21.75" customHeight="1">
      <c r="A188" s="34"/>
      <c r="B188" s="35"/>
      <c r="C188" s="241" t="s">
        <v>386</v>
      </c>
      <c r="D188" s="241" t="s">
        <v>251</v>
      </c>
      <c r="E188" s="242" t="s">
        <v>889</v>
      </c>
      <c r="F188" s="243" t="s">
        <v>890</v>
      </c>
      <c r="G188" s="244" t="s">
        <v>337</v>
      </c>
      <c r="H188" s="245">
        <v>201.41800000000001</v>
      </c>
      <c r="I188" s="246"/>
      <c r="J188" s="247">
        <f>ROUND(I188*H188,2)</f>
        <v>0</v>
      </c>
      <c r="K188" s="248"/>
      <c r="L188" s="39"/>
      <c r="M188" s="251" t="s">
        <v>1</v>
      </c>
      <c r="N188" s="252" t="s">
        <v>41</v>
      </c>
      <c r="O188" s="237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140</v>
      </c>
      <c r="AT188" s="200" t="s">
        <v>251</v>
      </c>
      <c r="AU188" s="200" t="s">
        <v>86</v>
      </c>
      <c r="AY188" s="17" t="s">
        <v>134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84</v>
      </c>
      <c r="BK188" s="201">
        <f>ROUND(I188*H188,2)</f>
        <v>0</v>
      </c>
      <c r="BL188" s="17" t="s">
        <v>140</v>
      </c>
      <c r="BM188" s="200" t="s">
        <v>891</v>
      </c>
    </row>
    <row r="189" spans="1:65" s="2" customFormat="1" ht="6.95" customHeight="1">
      <c r="A189" s="34"/>
      <c r="B189" s="54"/>
      <c r="C189" s="55"/>
      <c r="D189" s="55"/>
      <c r="E189" s="55"/>
      <c r="F189" s="55"/>
      <c r="G189" s="55"/>
      <c r="H189" s="55"/>
      <c r="I189" s="55"/>
      <c r="J189" s="55"/>
      <c r="K189" s="55"/>
      <c r="L189" s="39"/>
      <c r="M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</row>
  </sheetData>
  <sheetProtection algorithmName="SHA-512" hashValue="uxoQgIrwZecYsgPa64Dob2FRnRCB4sJCQWLD8US9aWMHm3bRfLqV3nVONmRCbawgEJ8PrJumk7XaQo1wzdiUdg==" saltValue="w44w9zaqTz1VhF0mHbfWNAPLc0M5zvqQOhIEIrxoQ/n8mQsXjPhZLaLvb4PW1RzaWy0R7XqsszMgDpI9xuV1pg==" spinCount="100000" sheet="1" objects="1" scenarios="1" formatColumns="0" formatRows="0" autoFilter="0"/>
  <autoFilter ref="C123:K18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opLeftCell="A20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95</v>
      </c>
      <c r="AZ2" s="240" t="s">
        <v>892</v>
      </c>
      <c r="BA2" s="240" t="s">
        <v>892</v>
      </c>
      <c r="BB2" s="240" t="s">
        <v>217</v>
      </c>
      <c r="BC2" s="240" t="s">
        <v>893</v>
      </c>
      <c r="BD2" s="240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  <c r="AZ3" s="240" t="s">
        <v>782</v>
      </c>
      <c r="BA3" s="240" t="s">
        <v>782</v>
      </c>
      <c r="BB3" s="240" t="s">
        <v>231</v>
      </c>
      <c r="BC3" s="240" t="s">
        <v>894</v>
      </c>
      <c r="BD3" s="240" t="s">
        <v>86</v>
      </c>
    </row>
    <row r="4" spans="1:5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  <c r="AZ4" s="240" t="s">
        <v>780</v>
      </c>
      <c r="BA4" s="240" t="s">
        <v>780</v>
      </c>
      <c r="BB4" s="240" t="s">
        <v>217</v>
      </c>
      <c r="BC4" s="240" t="s">
        <v>895</v>
      </c>
      <c r="BD4" s="240" t="s">
        <v>86</v>
      </c>
    </row>
    <row r="5" spans="1:56" s="1" customFormat="1" ht="6.95" customHeight="1">
      <c r="B5" s="20"/>
      <c r="L5" s="20"/>
      <c r="AZ5" s="240" t="s">
        <v>216</v>
      </c>
      <c r="BA5" s="240" t="s">
        <v>216</v>
      </c>
      <c r="BB5" s="240" t="s">
        <v>217</v>
      </c>
      <c r="BC5" s="240" t="s">
        <v>896</v>
      </c>
      <c r="BD5" s="240" t="s">
        <v>86</v>
      </c>
    </row>
    <row r="6" spans="1:56" s="1" customFormat="1" ht="12" customHeight="1">
      <c r="B6" s="20"/>
      <c r="D6" s="112" t="s">
        <v>16</v>
      </c>
      <c r="L6" s="20"/>
      <c r="AZ6" s="240" t="s">
        <v>786</v>
      </c>
      <c r="BA6" s="240" t="s">
        <v>786</v>
      </c>
      <c r="BB6" s="240" t="s">
        <v>217</v>
      </c>
      <c r="BC6" s="240" t="s">
        <v>897</v>
      </c>
      <c r="BD6" s="240" t="s">
        <v>86</v>
      </c>
    </row>
    <row r="7" spans="1:5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  <c r="AZ7" s="240" t="s">
        <v>784</v>
      </c>
      <c r="BA7" s="240" t="s">
        <v>784</v>
      </c>
      <c r="BB7" s="240" t="s">
        <v>217</v>
      </c>
      <c r="BC7" s="240" t="s">
        <v>898</v>
      </c>
      <c r="BD7" s="240" t="s">
        <v>86</v>
      </c>
    </row>
    <row r="8" spans="1:5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40" t="s">
        <v>788</v>
      </c>
      <c r="BA8" s="240" t="s">
        <v>788</v>
      </c>
      <c r="BB8" s="240" t="s">
        <v>217</v>
      </c>
      <c r="BC8" s="240" t="s">
        <v>899</v>
      </c>
      <c r="BD8" s="240" t="s">
        <v>86</v>
      </c>
    </row>
    <row r="9" spans="1:56" s="2" customFormat="1" ht="16.5" customHeight="1">
      <c r="A9" s="34"/>
      <c r="B9" s="39"/>
      <c r="C9" s="34"/>
      <c r="D9" s="34"/>
      <c r="E9" s="315" t="s">
        <v>900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ROUND((SUM(BE125:BE220)),  2)</f>
        <v>0</v>
      </c>
      <c r="G33" s="34"/>
      <c r="H33" s="34"/>
      <c r="I33" s="124">
        <v>0.21</v>
      </c>
      <c r="J33" s="123">
        <f>ROUND(((SUM(BE125:BE220))*I33),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ROUND((SUM(BF125:BF220)),  2)</f>
        <v>0</v>
      </c>
      <c r="G34" s="34"/>
      <c r="H34" s="34"/>
      <c r="I34" s="124">
        <v>0.15</v>
      </c>
      <c r="J34" s="123">
        <f>ROUND(((SUM(BF125:BF220))*I34),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ROUND((SUM(BG125:BG220)),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ROUND((SUM(BH125:BH220)),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ROUND((SUM(BI125:BI220)),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003 - SO 302 PŘÍPOJKA A ROZVOD VODY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7"/>
      <c r="C97" s="148"/>
      <c r="D97" s="149" t="s">
        <v>116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241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242</v>
      </c>
      <c r="E99" s="156"/>
      <c r="F99" s="156"/>
      <c r="G99" s="156"/>
      <c r="H99" s="156"/>
      <c r="I99" s="156"/>
      <c r="J99" s="157">
        <f>J150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243</v>
      </c>
      <c r="E100" s="156"/>
      <c r="F100" s="156"/>
      <c r="G100" s="156"/>
      <c r="H100" s="156"/>
      <c r="I100" s="156"/>
      <c r="J100" s="157">
        <f>J153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244</v>
      </c>
      <c r="E101" s="156"/>
      <c r="F101" s="156"/>
      <c r="G101" s="156"/>
      <c r="H101" s="156"/>
      <c r="I101" s="156"/>
      <c r="J101" s="157">
        <f>J161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246</v>
      </c>
      <c r="E102" s="156"/>
      <c r="F102" s="156"/>
      <c r="G102" s="156"/>
      <c r="H102" s="156"/>
      <c r="I102" s="156"/>
      <c r="J102" s="157">
        <f>J169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249</v>
      </c>
      <c r="E103" s="156"/>
      <c r="F103" s="156"/>
      <c r="G103" s="156"/>
      <c r="H103" s="156"/>
      <c r="I103" s="156"/>
      <c r="J103" s="157">
        <f>J213</f>
        <v>0</v>
      </c>
      <c r="K103" s="154"/>
      <c r="L103" s="158"/>
    </row>
    <row r="104" spans="1:31" s="9" customFormat="1" ht="24.95" customHeight="1">
      <c r="B104" s="147"/>
      <c r="C104" s="148"/>
      <c r="D104" s="149" t="s">
        <v>901</v>
      </c>
      <c r="E104" s="150"/>
      <c r="F104" s="150"/>
      <c r="G104" s="150"/>
      <c r="H104" s="150"/>
      <c r="I104" s="150"/>
      <c r="J104" s="151">
        <f>J215</f>
        <v>0</v>
      </c>
      <c r="K104" s="148"/>
      <c r="L104" s="152"/>
    </row>
    <row r="105" spans="1:31" s="10" customFormat="1" ht="19.899999999999999" customHeight="1">
      <c r="B105" s="153"/>
      <c r="C105" s="154"/>
      <c r="D105" s="155" t="s">
        <v>902</v>
      </c>
      <c r="E105" s="156"/>
      <c r="F105" s="156"/>
      <c r="G105" s="156"/>
      <c r="H105" s="156"/>
      <c r="I105" s="156"/>
      <c r="J105" s="157">
        <f>J216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118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20" t="str">
        <f>E7</f>
        <v>Rekonstrukce hřiště na ul. Dolní, Ostrava-Zábřeh – areál V Zálomu</v>
      </c>
      <c r="F115" s="321"/>
      <c r="G115" s="321"/>
      <c r="H115" s="32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109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2" t="str">
        <f>E9</f>
        <v>003 - SO 302 PŘÍPOJKA A ROZVOD VODY</v>
      </c>
      <c r="F117" s="322"/>
      <c r="G117" s="322"/>
      <c r="H117" s="32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>areál V Zálomu</v>
      </c>
      <c r="G119" s="36"/>
      <c r="H119" s="36"/>
      <c r="I119" s="29" t="s">
        <v>22</v>
      </c>
      <c r="J119" s="66" t="str">
        <f>IF(J12="","",J12)</f>
        <v>8. 1. 2022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E15</f>
        <v>Městský obvod Ostrava – Jih</v>
      </c>
      <c r="G121" s="36"/>
      <c r="H121" s="36"/>
      <c r="I121" s="29" t="s">
        <v>30</v>
      </c>
      <c r="J121" s="32" t="str">
        <f>E21</f>
        <v>FILDMAN PROJEKT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25.7" customHeight="1">
      <c r="A122" s="34"/>
      <c r="B122" s="35"/>
      <c r="C122" s="29" t="s">
        <v>28</v>
      </c>
      <c r="D122" s="36"/>
      <c r="E122" s="36"/>
      <c r="F122" s="27" t="str">
        <f>IF(E18="","",E18)</f>
        <v>Vyplň údaj</v>
      </c>
      <c r="G122" s="36"/>
      <c r="H122" s="36"/>
      <c r="I122" s="29" t="s">
        <v>33</v>
      </c>
      <c r="J122" s="32" t="str">
        <f>E24</f>
        <v>Ing. Bc. Roman Fildán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119</v>
      </c>
      <c r="D124" s="162" t="s">
        <v>61</v>
      </c>
      <c r="E124" s="162" t="s">
        <v>57</v>
      </c>
      <c r="F124" s="162" t="s">
        <v>58</v>
      </c>
      <c r="G124" s="162" t="s">
        <v>120</v>
      </c>
      <c r="H124" s="162" t="s">
        <v>121</v>
      </c>
      <c r="I124" s="162" t="s">
        <v>122</v>
      </c>
      <c r="J124" s="163" t="s">
        <v>113</v>
      </c>
      <c r="K124" s="164" t="s">
        <v>123</v>
      </c>
      <c r="L124" s="165"/>
      <c r="M124" s="75" t="s">
        <v>1</v>
      </c>
      <c r="N124" s="76" t="s">
        <v>40</v>
      </c>
      <c r="O124" s="76" t="s">
        <v>124</v>
      </c>
      <c r="P124" s="76" t="s">
        <v>125</v>
      </c>
      <c r="Q124" s="76" t="s">
        <v>126</v>
      </c>
      <c r="R124" s="76" t="s">
        <v>127</v>
      </c>
      <c r="S124" s="76" t="s">
        <v>128</v>
      </c>
      <c r="T124" s="77" t="s">
        <v>129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130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P126+P215</f>
        <v>0</v>
      </c>
      <c r="Q125" s="79"/>
      <c r="R125" s="168">
        <f>R126+R215</f>
        <v>63.455820699999997</v>
      </c>
      <c r="S125" s="79"/>
      <c r="T125" s="169">
        <f>T126+T215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115</v>
      </c>
      <c r="BK125" s="170">
        <f>BK126+BK215</f>
        <v>0</v>
      </c>
    </row>
    <row r="126" spans="1:65" s="12" customFormat="1" ht="25.9" customHeight="1">
      <c r="B126" s="171"/>
      <c r="C126" s="172"/>
      <c r="D126" s="173" t="s">
        <v>75</v>
      </c>
      <c r="E126" s="174" t="s">
        <v>131</v>
      </c>
      <c r="F126" s="174" t="s">
        <v>132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P127+P150+P153+P161+P169+P213</f>
        <v>0</v>
      </c>
      <c r="Q126" s="179"/>
      <c r="R126" s="180">
        <f>R127+R150+R153+R161+R169+R213</f>
        <v>63.424620699999998</v>
      </c>
      <c r="S126" s="179"/>
      <c r="T126" s="181">
        <f>T127+T150+T153+T161+T169+T213</f>
        <v>0</v>
      </c>
      <c r="AR126" s="182" t="s">
        <v>84</v>
      </c>
      <c r="AT126" s="183" t="s">
        <v>75</v>
      </c>
      <c r="AU126" s="183" t="s">
        <v>76</v>
      </c>
      <c r="AY126" s="182" t="s">
        <v>134</v>
      </c>
      <c r="BK126" s="184">
        <f>BK127+BK150+BK153+BK161+BK169+BK213</f>
        <v>0</v>
      </c>
    </row>
    <row r="127" spans="1:65" s="12" customFormat="1" ht="22.9" customHeight="1">
      <c r="B127" s="171"/>
      <c r="C127" s="172"/>
      <c r="D127" s="173" t="s">
        <v>75</v>
      </c>
      <c r="E127" s="185" t="s">
        <v>84</v>
      </c>
      <c r="F127" s="185" t="s">
        <v>250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SUM(P128:P149)</f>
        <v>0</v>
      </c>
      <c r="Q127" s="179"/>
      <c r="R127" s="180">
        <f>SUM(R128:R149)</f>
        <v>56.790999999999997</v>
      </c>
      <c r="S127" s="179"/>
      <c r="T127" s="181">
        <f>SUM(T128:T149)</f>
        <v>0</v>
      </c>
      <c r="AR127" s="182" t="s">
        <v>84</v>
      </c>
      <c r="AT127" s="183" t="s">
        <v>75</v>
      </c>
      <c r="AU127" s="183" t="s">
        <v>84</v>
      </c>
      <c r="AY127" s="182" t="s">
        <v>134</v>
      </c>
      <c r="BK127" s="184">
        <f>SUM(BK128:BK149)</f>
        <v>0</v>
      </c>
    </row>
    <row r="128" spans="1:65" s="2" customFormat="1" ht="33" customHeight="1">
      <c r="A128" s="34"/>
      <c r="B128" s="35"/>
      <c r="C128" s="241" t="s">
        <v>84</v>
      </c>
      <c r="D128" s="241" t="s">
        <v>251</v>
      </c>
      <c r="E128" s="242" t="s">
        <v>903</v>
      </c>
      <c r="F128" s="243" t="s">
        <v>904</v>
      </c>
      <c r="G128" s="244" t="s">
        <v>217</v>
      </c>
      <c r="H128" s="245">
        <v>9.1199999999999992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41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140</v>
      </c>
      <c r="AT128" s="200" t="s">
        <v>251</v>
      </c>
      <c r="AU128" s="200" t="s">
        <v>86</v>
      </c>
      <c r="AY128" s="17" t="s">
        <v>134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84</v>
      </c>
      <c r="BK128" s="201">
        <f>ROUND(I128*H128,2)</f>
        <v>0</v>
      </c>
      <c r="BL128" s="17" t="s">
        <v>140</v>
      </c>
      <c r="BM128" s="200" t="s">
        <v>905</v>
      </c>
    </row>
    <row r="129" spans="1:65" s="13" customFormat="1" ht="11.25">
      <c r="B129" s="202"/>
      <c r="C129" s="203"/>
      <c r="D129" s="204" t="s">
        <v>169</v>
      </c>
      <c r="E129" s="205" t="s">
        <v>1</v>
      </c>
      <c r="F129" s="206" t="s">
        <v>906</v>
      </c>
      <c r="G129" s="203"/>
      <c r="H129" s="205" t="s">
        <v>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169</v>
      </c>
      <c r="AU129" s="212" t="s">
        <v>86</v>
      </c>
      <c r="AV129" s="13" t="s">
        <v>84</v>
      </c>
      <c r="AW129" s="13" t="s">
        <v>32</v>
      </c>
      <c r="AX129" s="13" t="s">
        <v>76</v>
      </c>
      <c r="AY129" s="212" t="s">
        <v>134</v>
      </c>
    </row>
    <row r="130" spans="1:65" s="14" customFormat="1" ht="11.25">
      <c r="B130" s="213"/>
      <c r="C130" s="214"/>
      <c r="D130" s="204" t="s">
        <v>169</v>
      </c>
      <c r="E130" s="215" t="s">
        <v>892</v>
      </c>
      <c r="F130" s="216" t="s">
        <v>907</v>
      </c>
      <c r="G130" s="214"/>
      <c r="H130" s="217">
        <v>9.1199999999999992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169</v>
      </c>
      <c r="AU130" s="223" t="s">
        <v>86</v>
      </c>
      <c r="AV130" s="14" t="s">
        <v>86</v>
      </c>
      <c r="AW130" s="14" t="s">
        <v>32</v>
      </c>
      <c r="AX130" s="14" t="s">
        <v>84</v>
      </c>
      <c r="AY130" s="223" t="s">
        <v>134</v>
      </c>
    </row>
    <row r="131" spans="1:65" s="2" customFormat="1" ht="33" customHeight="1">
      <c r="A131" s="34"/>
      <c r="B131" s="35"/>
      <c r="C131" s="241" t="s">
        <v>86</v>
      </c>
      <c r="D131" s="241" t="s">
        <v>251</v>
      </c>
      <c r="E131" s="242" t="s">
        <v>908</v>
      </c>
      <c r="F131" s="243" t="s">
        <v>909</v>
      </c>
      <c r="G131" s="244" t="s">
        <v>217</v>
      </c>
      <c r="H131" s="245">
        <v>22.984000000000002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41</v>
      </c>
      <c r="O131" s="71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140</v>
      </c>
      <c r="AT131" s="200" t="s">
        <v>251</v>
      </c>
      <c r="AU131" s="200" t="s">
        <v>86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84</v>
      </c>
      <c r="BK131" s="201">
        <f>ROUND(I131*H131,2)</f>
        <v>0</v>
      </c>
      <c r="BL131" s="17" t="s">
        <v>140</v>
      </c>
      <c r="BM131" s="200" t="s">
        <v>910</v>
      </c>
    </row>
    <row r="132" spans="1:65" s="14" customFormat="1" ht="11.25">
      <c r="B132" s="213"/>
      <c r="C132" s="214"/>
      <c r="D132" s="204" t="s">
        <v>169</v>
      </c>
      <c r="E132" s="215" t="s">
        <v>780</v>
      </c>
      <c r="F132" s="216" t="s">
        <v>911</v>
      </c>
      <c r="G132" s="214"/>
      <c r="H132" s="217">
        <v>22.984000000000002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169</v>
      </c>
      <c r="AU132" s="223" t="s">
        <v>86</v>
      </c>
      <c r="AV132" s="14" t="s">
        <v>86</v>
      </c>
      <c r="AW132" s="14" t="s">
        <v>32</v>
      </c>
      <c r="AX132" s="14" t="s">
        <v>84</v>
      </c>
      <c r="AY132" s="223" t="s">
        <v>134</v>
      </c>
    </row>
    <row r="133" spans="1:65" s="2" customFormat="1" ht="37.9" customHeight="1">
      <c r="A133" s="34"/>
      <c r="B133" s="35"/>
      <c r="C133" s="241" t="s">
        <v>144</v>
      </c>
      <c r="D133" s="241" t="s">
        <v>251</v>
      </c>
      <c r="E133" s="242" t="s">
        <v>323</v>
      </c>
      <c r="F133" s="243" t="s">
        <v>324</v>
      </c>
      <c r="G133" s="244" t="s">
        <v>217</v>
      </c>
      <c r="H133" s="245">
        <v>32.103999999999999</v>
      </c>
      <c r="I133" s="246"/>
      <c r="J133" s="247">
        <f>ROUND(I133*H133,2)</f>
        <v>0</v>
      </c>
      <c r="K133" s="248"/>
      <c r="L133" s="39"/>
      <c r="M133" s="249" t="s">
        <v>1</v>
      </c>
      <c r="N133" s="250" t="s">
        <v>41</v>
      </c>
      <c r="O133" s="7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140</v>
      </c>
      <c r="AT133" s="200" t="s">
        <v>251</v>
      </c>
      <c r="AU133" s="200" t="s">
        <v>86</v>
      </c>
      <c r="AY133" s="17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84</v>
      </c>
      <c r="BK133" s="201">
        <f>ROUND(I133*H133,2)</f>
        <v>0</v>
      </c>
      <c r="BL133" s="17" t="s">
        <v>140</v>
      </c>
      <c r="BM133" s="200" t="s">
        <v>912</v>
      </c>
    </row>
    <row r="134" spans="1:65" s="14" customFormat="1" ht="11.25">
      <c r="B134" s="213"/>
      <c r="C134" s="214"/>
      <c r="D134" s="204" t="s">
        <v>169</v>
      </c>
      <c r="E134" s="215" t="s">
        <v>1</v>
      </c>
      <c r="F134" s="216" t="s">
        <v>913</v>
      </c>
      <c r="G134" s="214"/>
      <c r="H134" s="217">
        <v>32.103999999999999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169</v>
      </c>
      <c r="AU134" s="223" t="s">
        <v>86</v>
      </c>
      <c r="AV134" s="14" t="s">
        <v>86</v>
      </c>
      <c r="AW134" s="14" t="s">
        <v>32</v>
      </c>
      <c r="AX134" s="14" t="s">
        <v>84</v>
      </c>
      <c r="AY134" s="223" t="s">
        <v>134</v>
      </c>
    </row>
    <row r="135" spans="1:65" s="2" customFormat="1" ht="24.2" customHeight="1">
      <c r="A135" s="34"/>
      <c r="B135" s="35"/>
      <c r="C135" s="241" t="s">
        <v>140</v>
      </c>
      <c r="D135" s="241" t="s">
        <v>251</v>
      </c>
      <c r="E135" s="242" t="s">
        <v>328</v>
      </c>
      <c r="F135" s="243" t="s">
        <v>329</v>
      </c>
      <c r="G135" s="244" t="s">
        <v>217</v>
      </c>
      <c r="H135" s="245">
        <v>30.683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41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140</v>
      </c>
      <c r="AT135" s="200" t="s">
        <v>251</v>
      </c>
      <c r="AU135" s="200" t="s">
        <v>86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84</v>
      </c>
      <c r="BK135" s="201">
        <f>ROUND(I135*H135,2)</f>
        <v>0</v>
      </c>
      <c r="BL135" s="17" t="s">
        <v>140</v>
      </c>
      <c r="BM135" s="200" t="s">
        <v>914</v>
      </c>
    </row>
    <row r="136" spans="1:65" s="14" customFormat="1" ht="11.25">
      <c r="B136" s="213"/>
      <c r="C136" s="214"/>
      <c r="D136" s="204" t="s">
        <v>169</v>
      </c>
      <c r="E136" s="215" t="s">
        <v>1</v>
      </c>
      <c r="F136" s="216" t="s">
        <v>216</v>
      </c>
      <c r="G136" s="214"/>
      <c r="H136" s="217">
        <v>30.683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169</v>
      </c>
      <c r="AU136" s="223" t="s">
        <v>86</v>
      </c>
      <c r="AV136" s="14" t="s">
        <v>86</v>
      </c>
      <c r="AW136" s="14" t="s">
        <v>32</v>
      </c>
      <c r="AX136" s="14" t="s">
        <v>84</v>
      </c>
      <c r="AY136" s="223" t="s">
        <v>134</v>
      </c>
    </row>
    <row r="137" spans="1:65" s="2" customFormat="1" ht="16.5" customHeight="1">
      <c r="A137" s="34"/>
      <c r="B137" s="35"/>
      <c r="C137" s="241" t="s">
        <v>133</v>
      </c>
      <c r="D137" s="241" t="s">
        <v>251</v>
      </c>
      <c r="E137" s="242" t="s">
        <v>331</v>
      </c>
      <c r="F137" s="243" t="s">
        <v>332</v>
      </c>
      <c r="G137" s="244" t="s">
        <v>217</v>
      </c>
      <c r="H137" s="245">
        <v>30.683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41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140</v>
      </c>
      <c r="AT137" s="200" t="s">
        <v>251</v>
      </c>
      <c r="AU137" s="200" t="s">
        <v>86</v>
      </c>
      <c r="AY137" s="17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84</v>
      </c>
      <c r="BK137" s="201">
        <f>ROUND(I137*H137,2)</f>
        <v>0</v>
      </c>
      <c r="BL137" s="17" t="s">
        <v>140</v>
      </c>
      <c r="BM137" s="200" t="s">
        <v>915</v>
      </c>
    </row>
    <row r="138" spans="1:65" s="14" customFormat="1" ht="11.25">
      <c r="B138" s="213"/>
      <c r="C138" s="214"/>
      <c r="D138" s="204" t="s">
        <v>169</v>
      </c>
      <c r="E138" s="215" t="s">
        <v>1</v>
      </c>
      <c r="F138" s="216" t="s">
        <v>216</v>
      </c>
      <c r="G138" s="214"/>
      <c r="H138" s="217">
        <v>30.683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169</v>
      </c>
      <c r="AU138" s="223" t="s">
        <v>86</v>
      </c>
      <c r="AV138" s="14" t="s">
        <v>86</v>
      </c>
      <c r="AW138" s="14" t="s">
        <v>32</v>
      </c>
      <c r="AX138" s="14" t="s">
        <v>84</v>
      </c>
      <c r="AY138" s="223" t="s">
        <v>134</v>
      </c>
    </row>
    <row r="139" spans="1:65" s="2" customFormat="1" ht="24.2" customHeight="1">
      <c r="A139" s="34"/>
      <c r="B139" s="35"/>
      <c r="C139" s="241" t="s">
        <v>152</v>
      </c>
      <c r="D139" s="241" t="s">
        <v>251</v>
      </c>
      <c r="E139" s="242" t="s">
        <v>916</v>
      </c>
      <c r="F139" s="243" t="s">
        <v>917</v>
      </c>
      <c r="G139" s="244" t="s">
        <v>337</v>
      </c>
      <c r="H139" s="245">
        <v>52.161000000000001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41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140</v>
      </c>
      <c r="AT139" s="200" t="s">
        <v>251</v>
      </c>
      <c r="AU139" s="200" t="s">
        <v>86</v>
      </c>
      <c r="AY139" s="17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84</v>
      </c>
      <c r="BK139" s="201">
        <f>ROUND(I139*H139,2)</f>
        <v>0</v>
      </c>
      <c r="BL139" s="17" t="s">
        <v>140</v>
      </c>
      <c r="BM139" s="200" t="s">
        <v>918</v>
      </c>
    </row>
    <row r="140" spans="1:65" s="14" customFormat="1" ht="11.25">
      <c r="B140" s="213"/>
      <c r="C140" s="214"/>
      <c r="D140" s="204" t="s">
        <v>169</v>
      </c>
      <c r="E140" s="215" t="s">
        <v>1</v>
      </c>
      <c r="F140" s="216" t="s">
        <v>339</v>
      </c>
      <c r="G140" s="214"/>
      <c r="H140" s="217">
        <v>52.161000000000001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169</v>
      </c>
      <c r="AU140" s="223" t="s">
        <v>86</v>
      </c>
      <c r="AV140" s="14" t="s">
        <v>86</v>
      </c>
      <c r="AW140" s="14" t="s">
        <v>32</v>
      </c>
      <c r="AX140" s="14" t="s">
        <v>84</v>
      </c>
      <c r="AY140" s="223" t="s">
        <v>134</v>
      </c>
    </row>
    <row r="141" spans="1:65" s="2" customFormat="1" ht="24.2" customHeight="1">
      <c r="A141" s="34"/>
      <c r="B141" s="35"/>
      <c r="C141" s="241" t="s">
        <v>155</v>
      </c>
      <c r="D141" s="241" t="s">
        <v>251</v>
      </c>
      <c r="E141" s="242" t="s">
        <v>811</v>
      </c>
      <c r="F141" s="243" t="s">
        <v>812</v>
      </c>
      <c r="G141" s="244" t="s">
        <v>217</v>
      </c>
      <c r="H141" s="245">
        <v>21.951000000000001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41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140</v>
      </c>
      <c r="AT141" s="200" t="s">
        <v>251</v>
      </c>
      <c r="AU141" s="200" t="s">
        <v>86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84</v>
      </c>
      <c r="BK141" s="201">
        <f>ROUND(I141*H141,2)</f>
        <v>0</v>
      </c>
      <c r="BL141" s="17" t="s">
        <v>140</v>
      </c>
      <c r="BM141" s="200" t="s">
        <v>919</v>
      </c>
    </row>
    <row r="142" spans="1:65" s="13" customFormat="1" ht="11.25">
      <c r="B142" s="202"/>
      <c r="C142" s="203"/>
      <c r="D142" s="204" t="s">
        <v>169</v>
      </c>
      <c r="E142" s="205" t="s">
        <v>1</v>
      </c>
      <c r="F142" s="206" t="s">
        <v>920</v>
      </c>
      <c r="G142" s="203"/>
      <c r="H142" s="205" t="s">
        <v>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169</v>
      </c>
      <c r="AU142" s="212" t="s">
        <v>86</v>
      </c>
      <c r="AV142" s="13" t="s">
        <v>84</v>
      </c>
      <c r="AW142" s="13" t="s">
        <v>32</v>
      </c>
      <c r="AX142" s="13" t="s">
        <v>76</v>
      </c>
      <c r="AY142" s="212" t="s">
        <v>134</v>
      </c>
    </row>
    <row r="143" spans="1:65" s="14" customFormat="1" ht="11.25">
      <c r="B143" s="213"/>
      <c r="C143" s="214"/>
      <c r="D143" s="204" t="s">
        <v>169</v>
      </c>
      <c r="E143" s="215" t="s">
        <v>788</v>
      </c>
      <c r="F143" s="216" t="s">
        <v>921</v>
      </c>
      <c r="G143" s="214"/>
      <c r="H143" s="217">
        <v>21.951000000000001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169</v>
      </c>
      <c r="AU143" s="223" t="s">
        <v>86</v>
      </c>
      <c r="AV143" s="14" t="s">
        <v>86</v>
      </c>
      <c r="AW143" s="14" t="s">
        <v>32</v>
      </c>
      <c r="AX143" s="14" t="s">
        <v>84</v>
      </c>
      <c r="AY143" s="223" t="s">
        <v>134</v>
      </c>
    </row>
    <row r="144" spans="1:65" s="2" customFormat="1" ht="24.2" customHeight="1">
      <c r="A144" s="34"/>
      <c r="B144" s="35"/>
      <c r="C144" s="241" t="s">
        <v>139</v>
      </c>
      <c r="D144" s="241" t="s">
        <v>251</v>
      </c>
      <c r="E144" s="242" t="s">
        <v>341</v>
      </c>
      <c r="F144" s="243" t="s">
        <v>342</v>
      </c>
      <c r="G144" s="244" t="s">
        <v>217</v>
      </c>
      <c r="H144" s="245">
        <v>7.5419999999999998</v>
      </c>
      <c r="I144" s="246"/>
      <c r="J144" s="247">
        <f>ROUND(I144*H144,2)</f>
        <v>0</v>
      </c>
      <c r="K144" s="248"/>
      <c r="L144" s="39"/>
      <c r="M144" s="249" t="s">
        <v>1</v>
      </c>
      <c r="N144" s="250" t="s">
        <v>41</v>
      </c>
      <c r="O144" s="71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140</v>
      </c>
      <c r="AT144" s="200" t="s">
        <v>251</v>
      </c>
      <c r="AU144" s="200" t="s">
        <v>86</v>
      </c>
      <c r="AY144" s="17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84</v>
      </c>
      <c r="BK144" s="201">
        <f>ROUND(I144*H144,2)</f>
        <v>0</v>
      </c>
      <c r="BL144" s="17" t="s">
        <v>140</v>
      </c>
      <c r="BM144" s="200" t="s">
        <v>922</v>
      </c>
    </row>
    <row r="145" spans="1:65" s="14" customFormat="1" ht="11.25">
      <c r="B145" s="213"/>
      <c r="C145" s="214"/>
      <c r="D145" s="204" t="s">
        <v>169</v>
      </c>
      <c r="E145" s="215" t="s">
        <v>784</v>
      </c>
      <c r="F145" s="216" t="s">
        <v>923</v>
      </c>
      <c r="G145" s="214"/>
      <c r="H145" s="217">
        <v>7.5419999999999998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169</v>
      </c>
      <c r="AU145" s="223" t="s">
        <v>86</v>
      </c>
      <c r="AV145" s="14" t="s">
        <v>86</v>
      </c>
      <c r="AW145" s="14" t="s">
        <v>32</v>
      </c>
      <c r="AX145" s="14" t="s">
        <v>84</v>
      </c>
      <c r="AY145" s="223" t="s">
        <v>134</v>
      </c>
    </row>
    <row r="146" spans="1:65" s="2" customFormat="1" ht="16.5" customHeight="1">
      <c r="A146" s="34"/>
      <c r="B146" s="35"/>
      <c r="C146" s="187" t="s">
        <v>160</v>
      </c>
      <c r="D146" s="187" t="s">
        <v>136</v>
      </c>
      <c r="E146" s="188" t="s">
        <v>817</v>
      </c>
      <c r="F146" s="189" t="s">
        <v>818</v>
      </c>
      <c r="G146" s="190" t="s">
        <v>337</v>
      </c>
      <c r="H146" s="191">
        <v>41.707000000000001</v>
      </c>
      <c r="I146" s="192"/>
      <c r="J146" s="193">
        <f>ROUND(I146*H146,2)</f>
        <v>0</v>
      </c>
      <c r="K146" s="194"/>
      <c r="L146" s="195"/>
      <c r="M146" s="196" t="s">
        <v>1</v>
      </c>
      <c r="N146" s="197" t="s">
        <v>41</v>
      </c>
      <c r="O146" s="71"/>
      <c r="P146" s="198">
        <f>O146*H146</f>
        <v>0</v>
      </c>
      <c r="Q146" s="198">
        <v>1</v>
      </c>
      <c r="R146" s="198">
        <f>Q146*H146</f>
        <v>41.707000000000001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139</v>
      </c>
      <c r="AT146" s="200" t="s">
        <v>136</v>
      </c>
      <c r="AU146" s="200" t="s">
        <v>86</v>
      </c>
      <c r="AY146" s="17" t="s">
        <v>134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84</v>
      </c>
      <c r="BK146" s="201">
        <f>ROUND(I146*H146,2)</f>
        <v>0</v>
      </c>
      <c r="BL146" s="17" t="s">
        <v>140</v>
      </c>
      <c r="BM146" s="200" t="s">
        <v>924</v>
      </c>
    </row>
    <row r="147" spans="1:65" s="14" customFormat="1" ht="11.25">
      <c r="B147" s="213"/>
      <c r="C147" s="214"/>
      <c r="D147" s="204" t="s">
        <v>169</v>
      </c>
      <c r="E147" s="215" t="s">
        <v>1</v>
      </c>
      <c r="F147" s="216" t="s">
        <v>925</v>
      </c>
      <c r="G147" s="214"/>
      <c r="H147" s="217">
        <v>41.707000000000001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169</v>
      </c>
      <c r="AU147" s="223" t="s">
        <v>86</v>
      </c>
      <c r="AV147" s="14" t="s">
        <v>86</v>
      </c>
      <c r="AW147" s="14" t="s">
        <v>32</v>
      </c>
      <c r="AX147" s="14" t="s">
        <v>84</v>
      </c>
      <c r="AY147" s="223" t="s">
        <v>134</v>
      </c>
    </row>
    <row r="148" spans="1:65" s="2" customFormat="1" ht="16.5" customHeight="1">
      <c r="A148" s="34"/>
      <c r="B148" s="35"/>
      <c r="C148" s="187" t="s">
        <v>164</v>
      </c>
      <c r="D148" s="187" t="s">
        <v>136</v>
      </c>
      <c r="E148" s="188" t="s">
        <v>821</v>
      </c>
      <c r="F148" s="189" t="s">
        <v>822</v>
      </c>
      <c r="G148" s="190" t="s">
        <v>337</v>
      </c>
      <c r="H148" s="191">
        <v>15.084</v>
      </c>
      <c r="I148" s="192"/>
      <c r="J148" s="193">
        <f>ROUND(I148*H148,2)</f>
        <v>0</v>
      </c>
      <c r="K148" s="194"/>
      <c r="L148" s="195"/>
      <c r="M148" s="196" t="s">
        <v>1</v>
      </c>
      <c r="N148" s="197" t="s">
        <v>41</v>
      </c>
      <c r="O148" s="71"/>
      <c r="P148" s="198">
        <f>O148*H148</f>
        <v>0</v>
      </c>
      <c r="Q148" s="198">
        <v>1</v>
      </c>
      <c r="R148" s="198">
        <f>Q148*H148</f>
        <v>15.084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139</v>
      </c>
      <c r="AT148" s="200" t="s">
        <v>136</v>
      </c>
      <c r="AU148" s="200" t="s">
        <v>86</v>
      </c>
      <c r="AY148" s="17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84</v>
      </c>
      <c r="BK148" s="201">
        <f>ROUND(I148*H148,2)</f>
        <v>0</v>
      </c>
      <c r="BL148" s="17" t="s">
        <v>140</v>
      </c>
      <c r="BM148" s="200" t="s">
        <v>926</v>
      </c>
    </row>
    <row r="149" spans="1:65" s="14" customFormat="1" ht="11.25">
      <c r="B149" s="213"/>
      <c r="C149" s="214"/>
      <c r="D149" s="204" t="s">
        <v>169</v>
      </c>
      <c r="E149" s="215" t="s">
        <v>1</v>
      </c>
      <c r="F149" s="216" t="s">
        <v>824</v>
      </c>
      <c r="G149" s="214"/>
      <c r="H149" s="217">
        <v>15.084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169</v>
      </c>
      <c r="AU149" s="223" t="s">
        <v>86</v>
      </c>
      <c r="AV149" s="14" t="s">
        <v>86</v>
      </c>
      <c r="AW149" s="14" t="s">
        <v>32</v>
      </c>
      <c r="AX149" s="14" t="s">
        <v>84</v>
      </c>
      <c r="AY149" s="223" t="s">
        <v>134</v>
      </c>
    </row>
    <row r="150" spans="1:65" s="12" customFormat="1" ht="22.9" customHeight="1">
      <c r="B150" s="171"/>
      <c r="C150" s="172"/>
      <c r="D150" s="173" t="s">
        <v>75</v>
      </c>
      <c r="E150" s="185" t="s">
        <v>86</v>
      </c>
      <c r="F150" s="185" t="s">
        <v>441</v>
      </c>
      <c r="G150" s="172"/>
      <c r="H150" s="172"/>
      <c r="I150" s="175"/>
      <c r="J150" s="186">
        <f>BK150</f>
        <v>0</v>
      </c>
      <c r="K150" s="172"/>
      <c r="L150" s="177"/>
      <c r="M150" s="178"/>
      <c r="N150" s="179"/>
      <c r="O150" s="179"/>
      <c r="P150" s="180">
        <f>SUM(P151:P152)</f>
        <v>0</v>
      </c>
      <c r="Q150" s="179"/>
      <c r="R150" s="180">
        <f>SUM(R151:R152)</f>
        <v>1.02889104</v>
      </c>
      <c r="S150" s="179"/>
      <c r="T150" s="181">
        <f>SUM(T151:T152)</f>
        <v>0</v>
      </c>
      <c r="AR150" s="182" t="s">
        <v>84</v>
      </c>
      <c r="AT150" s="183" t="s">
        <v>75</v>
      </c>
      <c r="AU150" s="183" t="s">
        <v>84</v>
      </c>
      <c r="AY150" s="182" t="s">
        <v>134</v>
      </c>
      <c r="BK150" s="184">
        <f>SUM(BK151:BK152)</f>
        <v>0</v>
      </c>
    </row>
    <row r="151" spans="1:65" s="2" customFormat="1" ht="16.5" customHeight="1">
      <c r="A151" s="34"/>
      <c r="B151" s="35"/>
      <c r="C151" s="241" t="s">
        <v>174</v>
      </c>
      <c r="D151" s="241" t="s">
        <v>251</v>
      </c>
      <c r="E151" s="242" t="s">
        <v>927</v>
      </c>
      <c r="F151" s="243" t="s">
        <v>928</v>
      </c>
      <c r="G151" s="244" t="s">
        <v>217</v>
      </c>
      <c r="H151" s="245">
        <v>0.45600000000000002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41</v>
      </c>
      <c r="O151" s="71"/>
      <c r="P151" s="198">
        <f>O151*H151</f>
        <v>0</v>
      </c>
      <c r="Q151" s="198">
        <v>2.2563399999999998</v>
      </c>
      <c r="R151" s="198">
        <f>Q151*H151</f>
        <v>1.02889104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140</v>
      </c>
      <c r="AT151" s="200" t="s">
        <v>251</v>
      </c>
      <c r="AU151" s="200" t="s">
        <v>86</v>
      </c>
      <c r="AY151" s="17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84</v>
      </c>
      <c r="BK151" s="201">
        <f>ROUND(I151*H151,2)</f>
        <v>0</v>
      </c>
      <c r="BL151" s="17" t="s">
        <v>140</v>
      </c>
      <c r="BM151" s="200" t="s">
        <v>929</v>
      </c>
    </row>
    <row r="152" spans="1:65" s="14" customFormat="1" ht="11.25">
      <c r="B152" s="213"/>
      <c r="C152" s="214"/>
      <c r="D152" s="204" t="s">
        <v>169</v>
      </c>
      <c r="E152" s="215" t="s">
        <v>1</v>
      </c>
      <c r="F152" s="216" t="s">
        <v>930</v>
      </c>
      <c r="G152" s="214"/>
      <c r="H152" s="217">
        <v>0.45600000000000002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169</v>
      </c>
      <c r="AU152" s="223" t="s">
        <v>86</v>
      </c>
      <c r="AV152" s="14" t="s">
        <v>86</v>
      </c>
      <c r="AW152" s="14" t="s">
        <v>32</v>
      </c>
      <c r="AX152" s="14" t="s">
        <v>84</v>
      </c>
      <c r="AY152" s="223" t="s">
        <v>134</v>
      </c>
    </row>
    <row r="153" spans="1:65" s="12" customFormat="1" ht="22.9" customHeight="1">
      <c r="B153" s="171"/>
      <c r="C153" s="172"/>
      <c r="D153" s="173" t="s">
        <v>75</v>
      </c>
      <c r="E153" s="185" t="s">
        <v>144</v>
      </c>
      <c r="F153" s="185" t="s">
        <v>501</v>
      </c>
      <c r="G153" s="172"/>
      <c r="H153" s="172"/>
      <c r="I153" s="175"/>
      <c r="J153" s="186">
        <f>BK153</f>
        <v>0</v>
      </c>
      <c r="K153" s="172"/>
      <c r="L153" s="177"/>
      <c r="M153" s="178"/>
      <c r="N153" s="179"/>
      <c r="O153" s="179"/>
      <c r="P153" s="180">
        <f>SUM(P154:P160)</f>
        <v>0</v>
      </c>
      <c r="Q153" s="179"/>
      <c r="R153" s="180">
        <f>SUM(R154:R160)</f>
        <v>3.7878799999999995</v>
      </c>
      <c r="S153" s="179"/>
      <c r="T153" s="181">
        <f>SUM(T154:T160)</f>
        <v>0</v>
      </c>
      <c r="AR153" s="182" t="s">
        <v>84</v>
      </c>
      <c r="AT153" s="183" t="s">
        <v>75</v>
      </c>
      <c r="AU153" s="183" t="s">
        <v>84</v>
      </c>
      <c r="AY153" s="182" t="s">
        <v>134</v>
      </c>
      <c r="BK153" s="184">
        <f>SUM(BK154:BK160)</f>
        <v>0</v>
      </c>
    </row>
    <row r="154" spans="1:65" s="2" customFormat="1" ht="16.5" customHeight="1">
      <c r="A154" s="34"/>
      <c r="B154" s="35"/>
      <c r="C154" s="241" t="s">
        <v>178</v>
      </c>
      <c r="D154" s="241" t="s">
        <v>251</v>
      </c>
      <c r="E154" s="242" t="s">
        <v>931</v>
      </c>
      <c r="F154" s="243" t="s">
        <v>932</v>
      </c>
      <c r="G154" s="244" t="s">
        <v>217</v>
      </c>
      <c r="H154" s="245">
        <v>1.6319999999999999</v>
      </c>
      <c r="I154" s="246"/>
      <c r="J154" s="247">
        <f>ROUND(I154*H154,2)</f>
        <v>0</v>
      </c>
      <c r="K154" s="248"/>
      <c r="L154" s="39"/>
      <c r="M154" s="249" t="s">
        <v>1</v>
      </c>
      <c r="N154" s="250" t="s">
        <v>41</v>
      </c>
      <c r="O154" s="71"/>
      <c r="P154" s="198">
        <f>O154*H154</f>
        <v>0</v>
      </c>
      <c r="Q154" s="198">
        <v>2.2563399999999998</v>
      </c>
      <c r="R154" s="198">
        <f>Q154*H154</f>
        <v>3.6823468799999994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140</v>
      </c>
      <c r="AT154" s="200" t="s">
        <v>251</v>
      </c>
      <c r="AU154" s="200" t="s">
        <v>86</v>
      </c>
      <c r="AY154" s="17" t="s">
        <v>134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84</v>
      </c>
      <c r="BK154" s="201">
        <f>ROUND(I154*H154,2)</f>
        <v>0</v>
      </c>
      <c r="BL154" s="17" t="s">
        <v>140</v>
      </c>
      <c r="BM154" s="200" t="s">
        <v>933</v>
      </c>
    </row>
    <row r="155" spans="1:65" s="14" customFormat="1" ht="11.25">
      <c r="B155" s="213"/>
      <c r="C155" s="214"/>
      <c r="D155" s="204" t="s">
        <v>169</v>
      </c>
      <c r="E155" s="215" t="s">
        <v>1</v>
      </c>
      <c r="F155" s="216" t="s">
        <v>934</v>
      </c>
      <c r="G155" s="214"/>
      <c r="H155" s="217">
        <v>1.6319999999999999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169</v>
      </c>
      <c r="AU155" s="223" t="s">
        <v>86</v>
      </c>
      <c r="AV155" s="14" t="s">
        <v>86</v>
      </c>
      <c r="AW155" s="14" t="s">
        <v>32</v>
      </c>
      <c r="AX155" s="14" t="s">
        <v>84</v>
      </c>
      <c r="AY155" s="223" t="s">
        <v>134</v>
      </c>
    </row>
    <row r="156" spans="1:65" s="2" customFormat="1" ht="24.2" customHeight="1">
      <c r="A156" s="34"/>
      <c r="B156" s="35"/>
      <c r="C156" s="241" t="s">
        <v>182</v>
      </c>
      <c r="D156" s="241" t="s">
        <v>251</v>
      </c>
      <c r="E156" s="242" t="s">
        <v>935</v>
      </c>
      <c r="F156" s="243" t="s">
        <v>936</v>
      </c>
      <c r="G156" s="244" t="s">
        <v>210</v>
      </c>
      <c r="H156" s="245">
        <v>13.3</v>
      </c>
      <c r="I156" s="246"/>
      <c r="J156" s="247">
        <f>ROUND(I156*H156,2)</f>
        <v>0</v>
      </c>
      <c r="K156" s="248"/>
      <c r="L156" s="39"/>
      <c r="M156" s="249" t="s">
        <v>1</v>
      </c>
      <c r="N156" s="250" t="s">
        <v>41</v>
      </c>
      <c r="O156" s="71"/>
      <c r="P156" s="198">
        <f>O156*H156</f>
        <v>0</v>
      </c>
      <c r="Q156" s="198">
        <v>3.46E-3</v>
      </c>
      <c r="R156" s="198">
        <f>Q156*H156</f>
        <v>4.6018000000000003E-2</v>
      </c>
      <c r="S156" s="198">
        <v>0</v>
      </c>
      <c r="T156" s="19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0" t="s">
        <v>140</v>
      </c>
      <c r="AT156" s="200" t="s">
        <v>251</v>
      </c>
      <c r="AU156" s="200" t="s">
        <v>86</v>
      </c>
      <c r="AY156" s="17" t="s">
        <v>134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84</v>
      </c>
      <c r="BK156" s="201">
        <f>ROUND(I156*H156,2)</f>
        <v>0</v>
      </c>
      <c r="BL156" s="17" t="s">
        <v>140</v>
      </c>
      <c r="BM156" s="200" t="s">
        <v>937</v>
      </c>
    </row>
    <row r="157" spans="1:65" s="14" customFormat="1" ht="11.25">
      <c r="B157" s="213"/>
      <c r="C157" s="214"/>
      <c r="D157" s="204" t="s">
        <v>169</v>
      </c>
      <c r="E157" s="215" t="s">
        <v>1</v>
      </c>
      <c r="F157" s="216" t="s">
        <v>938</v>
      </c>
      <c r="G157" s="214"/>
      <c r="H157" s="217">
        <v>13.3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169</v>
      </c>
      <c r="AU157" s="223" t="s">
        <v>86</v>
      </c>
      <c r="AV157" s="14" t="s">
        <v>86</v>
      </c>
      <c r="AW157" s="14" t="s">
        <v>32</v>
      </c>
      <c r="AX157" s="14" t="s">
        <v>84</v>
      </c>
      <c r="AY157" s="223" t="s">
        <v>134</v>
      </c>
    </row>
    <row r="158" spans="1:65" s="2" customFormat="1" ht="24.2" customHeight="1">
      <c r="A158" s="34"/>
      <c r="B158" s="35"/>
      <c r="C158" s="241" t="s">
        <v>186</v>
      </c>
      <c r="D158" s="241" t="s">
        <v>251</v>
      </c>
      <c r="E158" s="242" t="s">
        <v>939</v>
      </c>
      <c r="F158" s="243" t="s">
        <v>940</v>
      </c>
      <c r="G158" s="244" t="s">
        <v>210</v>
      </c>
      <c r="H158" s="245">
        <v>13.3</v>
      </c>
      <c r="I158" s="246"/>
      <c r="J158" s="247">
        <f>ROUND(I158*H158,2)</f>
        <v>0</v>
      </c>
      <c r="K158" s="248"/>
      <c r="L158" s="39"/>
      <c r="M158" s="249" t="s">
        <v>1</v>
      </c>
      <c r="N158" s="250" t="s">
        <v>41</v>
      </c>
      <c r="O158" s="7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140</v>
      </c>
      <c r="AT158" s="200" t="s">
        <v>251</v>
      </c>
      <c r="AU158" s="200" t="s">
        <v>86</v>
      </c>
      <c r="AY158" s="17" t="s">
        <v>134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84</v>
      </c>
      <c r="BK158" s="201">
        <f>ROUND(I158*H158,2)</f>
        <v>0</v>
      </c>
      <c r="BL158" s="17" t="s">
        <v>140</v>
      </c>
      <c r="BM158" s="200" t="s">
        <v>941</v>
      </c>
    </row>
    <row r="159" spans="1:65" s="2" customFormat="1" ht="16.5" customHeight="1">
      <c r="A159" s="34"/>
      <c r="B159" s="35"/>
      <c r="C159" s="241" t="s">
        <v>8</v>
      </c>
      <c r="D159" s="241" t="s">
        <v>251</v>
      </c>
      <c r="E159" s="242" t="s">
        <v>942</v>
      </c>
      <c r="F159" s="243" t="s">
        <v>943</v>
      </c>
      <c r="G159" s="244" t="s">
        <v>337</v>
      </c>
      <c r="H159" s="245">
        <v>5.6000000000000001E-2</v>
      </c>
      <c r="I159" s="246"/>
      <c r="J159" s="247">
        <f>ROUND(I159*H159,2)</f>
        <v>0</v>
      </c>
      <c r="K159" s="248"/>
      <c r="L159" s="39"/>
      <c r="M159" s="249" t="s">
        <v>1</v>
      </c>
      <c r="N159" s="250" t="s">
        <v>41</v>
      </c>
      <c r="O159" s="71"/>
      <c r="P159" s="198">
        <f>O159*H159</f>
        <v>0</v>
      </c>
      <c r="Q159" s="198">
        <v>1.06277</v>
      </c>
      <c r="R159" s="198">
        <f>Q159*H159</f>
        <v>5.9515119999999998E-2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140</v>
      </c>
      <c r="AT159" s="200" t="s">
        <v>251</v>
      </c>
      <c r="AU159" s="200" t="s">
        <v>86</v>
      </c>
      <c r="AY159" s="17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84</v>
      </c>
      <c r="BK159" s="201">
        <f>ROUND(I159*H159,2)</f>
        <v>0</v>
      </c>
      <c r="BL159" s="17" t="s">
        <v>140</v>
      </c>
      <c r="BM159" s="200" t="s">
        <v>944</v>
      </c>
    </row>
    <row r="160" spans="1:65" s="14" customFormat="1" ht="11.25">
      <c r="B160" s="213"/>
      <c r="C160" s="214"/>
      <c r="D160" s="204" t="s">
        <v>169</v>
      </c>
      <c r="E160" s="215" t="s">
        <v>1</v>
      </c>
      <c r="F160" s="216" t="s">
        <v>945</v>
      </c>
      <c r="G160" s="214"/>
      <c r="H160" s="217">
        <v>5.6000000000000001E-2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169</v>
      </c>
      <c r="AU160" s="223" t="s">
        <v>86</v>
      </c>
      <c r="AV160" s="14" t="s">
        <v>86</v>
      </c>
      <c r="AW160" s="14" t="s">
        <v>32</v>
      </c>
      <c r="AX160" s="14" t="s">
        <v>84</v>
      </c>
      <c r="AY160" s="223" t="s">
        <v>134</v>
      </c>
    </row>
    <row r="161" spans="1:65" s="12" customFormat="1" ht="22.9" customHeight="1">
      <c r="B161" s="171"/>
      <c r="C161" s="172"/>
      <c r="D161" s="173" t="s">
        <v>75</v>
      </c>
      <c r="E161" s="185" t="s">
        <v>140</v>
      </c>
      <c r="F161" s="185" t="s">
        <v>602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SUM(P162:P168)</f>
        <v>0</v>
      </c>
      <c r="Q161" s="179"/>
      <c r="R161" s="180">
        <f>SUM(R162:R168)</f>
        <v>1.0759938899999999</v>
      </c>
      <c r="S161" s="179"/>
      <c r="T161" s="181">
        <f>SUM(T162:T168)</f>
        <v>0</v>
      </c>
      <c r="AR161" s="182" t="s">
        <v>84</v>
      </c>
      <c r="AT161" s="183" t="s">
        <v>75</v>
      </c>
      <c r="AU161" s="183" t="s">
        <v>84</v>
      </c>
      <c r="AY161" s="182" t="s">
        <v>134</v>
      </c>
      <c r="BK161" s="184">
        <f>SUM(BK162:BK168)</f>
        <v>0</v>
      </c>
    </row>
    <row r="162" spans="1:65" s="2" customFormat="1" ht="16.5" customHeight="1">
      <c r="A162" s="34"/>
      <c r="B162" s="35"/>
      <c r="C162" s="241" t="s">
        <v>193</v>
      </c>
      <c r="D162" s="241" t="s">
        <v>251</v>
      </c>
      <c r="E162" s="242" t="s">
        <v>946</v>
      </c>
      <c r="F162" s="243" t="s">
        <v>947</v>
      </c>
      <c r="G162" s="244" t="s">
        <v>217</v>
      </c>
      <c r="H162" s="245">
        <v>0.45</v>
      </c>
      <c r="I162" s="246"/>
      <c r="J162" s="247">
        <f>ROUND(I162*H162,2)</f>
        <v>0</v>
      </c>
      <c r="K162" s="248"/>
      <c r="L162" s="39"/>
      <c r="M162" s="249" t="s">
        <v>1</v>
      </c>
      <c r="N162" s="250" t="s">
        <v>41</v>
      </c>
      <c r="O162" s="71"/>
      <c r="P162" s="198">
        <f>O162*H162</f>
        <v>0</v>
      </c>
      <c r="Q162" s="198">
        <v>2.2564799999999998</v>
      </c>
      <c r="R162" s="198">
        <f>Q162*H162</f>
        <v>1.0154159999999999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140</v>
      </c>
      <c r="AT162" s="200" t="s">
        <v>251</v>
      </c>
      <c r="AU162" s="200" t="s">
        <v>86</v>
      </c>
      <c r="AY162" s="17" t="s">
        <v>134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84</v>
      </c>
      <c r="BK162" s="201">
        <f>ROUND(I162*H162,2)</f>
        <v>0</v>
      </c>
      <c r="BL162" s="17" t="s">
        <v>140</v>
      </c>
      <c r="BM162" s="200" t="s">
        <v>948</v>
      </c>
    </row>
    <row r="163" spans="1:65" s="14" customFormat="1" ht="11.25">
      <c r="B163" s="213"/>
      <c r="C163" s="214"/>
      <c r="D163" s="204" t="s">
        <v>169</v>
      </c>
      <c r="E163" s="215" t="s">
        <v>1</v>
      </c>
      <c r="F163" s="216" t="s">
        <v>949</v>
      </c>
      <c r="G163" s="214"/>
      <c r="H163" s="217">
        <v>0.45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169</v>
      </c>
      <c r="AU163" s="223" t="s">
        <v>86</v>
      </c>
      <c r="AV163" s="14" t="s">
        <v>86</v>
      </c>
      <c r="AW163" s="14" t="s">
        <v>32</v>
      </c>
      <c r="AX163" s="14" t="s">
        <v>84</v>
      </c>
      <c r="AY163" s="223" t="s">
        <v>134</v>
      </c>
    </row>
    <row r="164" spans="1:65" s="2" customFormat="1" ht="16.5" customHeight="1">
      <c r="A164" s="34"/>
      <c r="B164" s="35"/>
      <c r="C164" s="241" t="s">
        <v>197</v>
      </c>
      <c r="D164" s="241" t="s">
        <v>251</v>
      </c>
      <c r="E164" s="242" t="s">
        <v>950</v>
      </c>
      <c r="F164" s="243" t="s">
        <v>951</v>
      </c>
      <c r="G164" s="244" t="s">
        <v>337</v>
      </c>
      <c r="H164" s="245">
        <v>5.7000000000000002E-2</v>
      </c>
      <c r="I164" s="246"/>
      <c r="J164" s="247">
        <f>ROUND(I164*H164,2)</f>
        <v>0</v>
      </c>
      <c r="K164" s="248"/>
      <c r="L164" s="39"/>
      <c r="M164" s="249" t="s">
        <v>1</v>
      </c>
      <c r="N164" s="250" t="s">
        <v>41</v>
      </c>
      <c r="O164" s="71"/>
      <c r="P164" s="198">
        <f>O164*H164</f>
        <v>0</v>
      </c>
      <c r="Q164" s="198">
        <v>1.06277</v>
      </c>
      <c r="R164" s="198">
        <f>Q164*H164</f>
        <v>6.0577890000000002E-2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140</v>
      </c>
      <c r="AT164" s="200" t="s">
        <v>251</v>
      </c>
      <c r="AU164" s="200" t="s">
        <v>86</v>
      </c>
      <c r="AY164" s="17" t="s">
        <v>134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84</v>
      </c>
      <c r="BK164" s="201">
        <f>ROUND(I164*H164,2)</f>
        <v>0</v>
      </c>
      <c r="BL164" s="17" t="s">
        <v>140</v>
      </c>
      <c r="BM164" s="200" t="s">
        <v>952</v>
      </c>
    </row>
    <row r="165" spans="1:65" s="14" customFormat="1" ht="11.25">
      <c r="B165" s="213"/>
      <c r="C165" s="214"/>
      <c r="D165" s="204" t="s">
        <v>169</v>
      </c>
      <c r="E165" s="215" t="s">
        <v>1</v>
      </c>
      <c r="F165" s="216" t="s">
        <v>953</v>
      </c>
      <c r="G165" s="214"/>
      <c r="H165" s="217">
        <v>5.7000000000000002E-2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169</v>
      </c>
      <c r="AU165" s="223" t="s">
        <v>86</v>
      </c>
      <c r="AV165" s="14" t="s">
        <v>86</v>
      </c>
      <c r="AW165" s="14" t="s">
        <v>32</v>
      </c>
      <c r="AX165" s="14" t="s">
        <v>84</v>
      </c>
      <c r="AY165" s="223" t="s">
        <v>134</v>
      </c>
    </row>
    <row r="166" spans="1:65" s="2" customFormat="1" ht="16.5" customHeight="1">
      <c r="A166" s="34"/>
      <c r="B166" s="35"/>
      <c r="C166" s="241" t="s">
        <v>201</v>
      </c>
      <c r="D166" s="241" t="s">
        <v>251</v>
      </c>
      <c r="E166" s="242" t="s">
        <v>604</v>
      </c>
      <c r="F166" s="243" t="s">
        <v>605</v>
      </c>
      <c r="G166" s="244" t="s">
        <v>217</v>
      </c>
      <c r="H166" s="245">
        <v>2.6110000000000002</v>
      </c>
      <c r="I166" s="246"/>
      <c r="J166" s="247">
        <f>ROUND(I166*H166,2)</f>
        <v>0</v>
      </c>
      <c r="K166" s="248"/>
      <c r="L166" s="39"/>
      <c r="M166" s="249" t="s">
        <v>1</v>
      </c>
      <c r="N166" s="250" t="s">
        <v>41</v>
      </c>
      <c r="O166" s="71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140</v>
      </c>
      <c r="AT166" s="200" t="s">
        <v>251</v>
      </c>
      <c r="AU166" s="200" t="s">
        <v>86</v>
      </c>
      <c r="AY166" s="17" t="s">
        <v>134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84</v>
      </c>
      <c r="BK166" s="201">
        <f>ROUND(I166*H166,2)</f>
        <v>0</v>
      </c>
      <c r="BL166" s="17" t="s">
        <v>140</v>
      </c>
      <c r="BM166" s="200" t="s">
        <v>954</v>
      </c>
    </row>
    <row r="167" spans="1:65" s="13" customFormat="1" ht="11.25">
      <c r="B167" s="202"/>
      <c r="C167" s="203"/>
      <c r="D167" s="204" t="s">
        <v>169</v>
      </c>
      <c r="E167" s="205" t="s">
        <v>1</v>
      </c>
      <c r="F167" s="206" t="s">
        <v>955</v>
      </c>
      <c r="G167" s="203"/>
      <c r="H167" s="205" t="s">
        <v>1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169</v>
      </c>
      <c r="AU167" s="212" t="s">
        <v>86</v>
      </c>
      <c r="AV167" s="13" t="s">
        <v>84</v>
      </c>
      <c r="AW167" s="13" t="s">
        <v>32</v>
      </c>
      <c r="AX167" s="13" t="s">
        <v>76</v>
      </c>
      <c r="AY167" s="212" t="s">
        <v>134</v>
      </c>
    </row>
    <row r="168" spans="1:65" s="14" customFormat="1" ht="11.25">
      <c r="B168" s="213"/>
      <c r="C168" s="214"/>
      <c r="D168" s="204" t="s">
        <v>169</v>
      </c>
      <c r="E168" s="215" t="s">
        <v>786</v>
      </c>
      <c r="F168" s="216" t="s">
        <v>956</v>
      </c>
      <c r="G168" s="214"/>
      <c r="H168" s="217">
        <v>2.6110000000000002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169</v>
      </c>
      <c r="AU168" s="223" t="s">
        <v>86</v>
      </c>
      <c r="AV168" s="14" t="s">
        <v>86</v>
      </c>
      <c r="AW168" s="14" t="s">
        <v>32</v>
      </c>
      <c r="AX168" s="14" t="s">
        <v>84</v>
      </c>
      <c r="AY168" s="223" t="s">
        <v>134</v>
      </c>
    </row>
    <row r="169" spans="1:65" s="12" customFormat="1" ht="22.9" customHeight="1">
      <c r="B169" s="171"/>
      <c r="C169" s="172"/>
      <c r="D169" s="173" t="s">
        <v>75</v>
      </c>
      <c r="E169" s="185" t="s">
        <v>139</v>
      </c>
      <c r="F169" s="185" t="s">
        <v>665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SUM(P170:P212)</f>
        <v>0</v>
      </c>
      <c r="Q169" s="179"/>
      <c r="R169" s="180">
        <f>SUM(R170:R212)</f>
        <v>0.74085577000000002</v>
      </c>
      <c r="S169" s="179"/>
      <c r="T169" s="181">
        <f>SUM(T170:T212)</f>
        <v>0</v>
      </c>
      <c r="AR169" s="182" t="s">
        <v>84</v>
      </c>
      <c r="AT169" s="183" t="s">
        <v>75</v>
      </c>
      <c r="AU169" s="183" t="s">
        <v>84</v>
      </c>
      <c r="AY169" s="182" t="s">
        <v>134</v>
      </c>
      <c r="BK169" s="184">
        <f>SUM(BK170:BK212)</f>
        <v>0</v>
      </c>
    </row>
    <row r="170" spans="1:65" s="2" customFormat="1" ht="24.2" customHeight="1">
      <c r="A170" s="34"/>
      <c r="B170" s="35"/>
      <c r="C170" s="241" t="s">
        <v>205</v>
      </c>
      <c r="D170" s="241" t="s">
        <v>251</v>
      </c>
      <c r="E170" s="242" t="s">
        <v>957</v>
      </c>
      <c r="F170" s="243" t="s">
        <v>958</v>
      </c>
      <c r="G170" s="244" t="s">
        <v>167</v>
      </c>
      <c r="H170" s="245">
        <v>9</v>
      </c>
      <c r="I170" s="246"/>
      <c r="J170" s="247">
        <f>ROUND(I170*H170,2)</f>
        <v>0</v>
      </c>
      <c r="K170" s="248"/>
      <c r="L170" s="39"/>
      <c r="M170" s="249" t="s">
        <v>1</v>
      </c>
      <c r="N170" s="250" t="s">
        <v>41</v>
      </c>
      <c r="O170" s="71"/>
      <c r="P170" s="198">
        <f>O170*H170</f>
        <v>0</v>
      </c>
      <c r="Q170" s="198">
        <v>1.67E-3</v>
      </c>
      <c r="R170" s="198">
        <f>Q170*H170</f>
        <v>1.503E-2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140</v>
      </c>
      <c r="AT170" s="200" t="s">
        <v>251</v>
      </c>
      <c r="AU170" s="200" t="s">
        <v>86</v>
      </c>
      <c r="AY170" s="17" t="s">
        <v>134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84</v>
      </c>
      <c r="BK170" s="201">
        <f>ROUND(I170*H170,2)</f>
        <v>0</v>
      </c>
      <c r="BL170" s="17" t="s">
        <v>140</v>
      </c>
      <c r="BM170" s="200" t="s">
        <v>959</v>
      </c>
    </row>
    <row r="171" spans="1:65" s="2" customFormat="1" ht="24.2" customHeight="1">
      <c r="A171" s="34"/>
      <c r="B171" s="35"/>
      <c r="C171" s="241" t="s">
        <v>327</v>
      </c>
      <c r="D171" s="241" t="s">
        <v>251</v>
      </c>
      <c r="E171" s="242" t="s">
        <v>960</v>
      </c>
      <c r="F171" s="243" t="s">
        <v>961</v>
      </c>
      <c r="G171" s="244" t="s">
        <v>231</v>
      </c>
      <c r="H171" s="245">
        <v>28.73</v>
      </c>
      <c r="I171" s="246"/>
      <c r="J171" s="247">
        <f>ROUND(I171*H171,2)</f>
        <v>0</v>
      </c>
      <c r="K171" s="248"/>
      <c r="L171" s="39"/>
      <c r="M171" s="249" t="s">
        <v>1</v>
      </c>
      <c r="N171" s="250" t="s">
        <v>41</v>
      </c>
      <c r="O171" s="71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140</v>
      </c>
      <c r="AT171" s="200" t="s">
        <v>251</v>
      </c>
      <c r="AU171" s="200" t="s">
        <v>86</v>
      </c>
      <c r="AY171" s="17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84</v>
      </c>
      <c r="BK171" s="201">
        <f>ROUND(I171*H171,2)</f>
        <v>0</v>
      </c>
      <c r="BL171" s="17" t="s">
        <v>140</v>
      </c>
      <c r="BM171" s="200" t="s">
        <v>962</v>
      </c>
    </row>
    <row r="172" spans="1:65" s="14" customFormat="1" ht="11.25">
      <c r="B172" s="213"/>
      <c r="C172" s="214"/>
      <c r="D172" s="204" t="s">
        <v>169</v>
      </c>
      <c r="E172" s="215" t="s">
        <v>1</v>
      </c>
      <c r="F172" s="216" t="s">
        <v>782</v>
      </c>
      <c r="G172" s="214"/>
      <c r="H172" s="217">
        <v>28.73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169</v>
      </c>
      <c r="AU172" s="223" t="s">
        <v>86</v>
      </c>
      <c r="AV172" s="14" t="s">
        <v>86</v>
      </c>
      <c r="AW172" s="14" t="s">
        <v>32</v>
      </c>
      <c r="AX172" s="14" t="s">
        <v>84</v>
      </c>
      <c r="AY172" s="223" t="s">
        <v>134</v>
      </c>
    </row>
    <row r="173" spans="1:65" s="2" customFormat="1" ht="21.75" customHeight="1">
      <c r="A173" s="34"/>
      <c r="B173" s="35"/>
      <c r="C173" s="187" t="s">
        <v>7</v>
      </c>
      <c r="D173" s="187" t="s">
        <v>136</v>
      </c>
      <c r="E173" s="188" t="s">
        <v>963</v>
      </c>
      <c r="F173" s="189" t="s">
        <v>964</v>
      </c>
      <c r="G173" s="190" t="s">
        <v>231</v>
      </c>
      <c r="H173" s="191">
        <v>29.161000000000001</v>
      </c>
      <c r="I173" s="192"/>
      <c r="J173" s="193">
        <f>ROUND(I173*H173,2)</f>
        <v>0</v>
      </c>
      <c r="K173" s="194"/>
      <c r="L173" s="195"/>
      <c r="M173" s="196" t="s">
        <v>1</v>
      </c>
      <c r="N173" s="197" t="s">
        <v>41</v>
      </c>
      <c r="O173" s="71"/>
      <c r="P173" s="198">
        <f>O173*H173</f>
        <v>0</v>
      </c>
      <c r="Q173" s="198">
        <v>2.14E-3</v>
      </c>
      <c r="R173" s="198">
        <f>Q173*H173</f>
        <v>6.2404540000000001E-2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139</v>
      </c>
      <c r="AT173" s="200" t="s">
        <v>136</v>
      </c>
      <c r="AU173" s="200" t="s">
        <v>86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84</v>
      </c>
      <c r="BK173" s="201">
        <f>ROUND(I173*H173,2)</f>
        <v>0</v>
      </c>
      <c r="BL173" s="17" t="s">
        <v>140</v>
      </c>
      <c r="BM173" s="200" t="s">
        <v>965</v>
      </c>
    </row>
    <row r="174" spans="1:65" s="14" customFormat="1" ht="11.25">
      <c r="B174" s="213"/>
      <c r="C174" s="214"/>
      <c r="D174" s="204" t="s">
        <v>169</v>
      </c>
      <c r="E174" s="215" t="s">
        <v>782</v>
      </c>
      <c r="F174" s="216" t="s">
        <v>966</v>
      </c>
      <c r="G174" s="214"/>
      <c r="H174" s="217">
        <v>28.73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169</v>
      </c>
      <c r="AU174" s="223" t="s">
        <v>86</v>
      </c>
      <c r="AV174" s="14" t="s">
        <v>86</v>
      </c>
      <c r="AW174" s="14" t="s">
        <v>32</v>
      </c>
      <c r="AX174" s="14" t="s">
        <v>84</v>
      </c>
      <c r="AY174" s="223" t="s">
        <v>134</v>
      </c>
    </row>
    <row r="175" spans="1:65" s="14" customFormat="1" ht="11.25">
      <c r="B175" s="213"/>
      <c r="C175" s="214"/>
      <c r="D175" s="204" t="s">
        <v>169</v>
      </c>
      <c r="E175" s="214"/>
      <c r="F175" s="216" t="s">
        <v>967</v>
      </c>
      <c r="G175" s="214"/>
      <c r="H175" s="217">
        <v>29.161000000000001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169</v>
      </c>
      <c r="AU175" s="223" t="s">
        <v>86</v>
      </c>
      <c r="AV175" s="14" t="s">
        <v>86</v>
      </c>
      <c r="AW175" s="14" t="s">
        <v>4</v>
      </c>
      <c r="AX175" s="14" t="s">
        <v>84</v>
      </c>
      <c r="AY175" s="223" t="s">
        <v>134</v>
      </c>
    </row>
    <row r="176" spans="1:65" s="2" customFormat="1" ht="24.2" customHeight="1">
      <c r="A176" s="34"/>
      <c r="B176" s="35"/>
      <c r="C176" s="241" t="s">
        <v>334</v>
      </c>
      <c r="D176" s="241" t="s">
        <v>251</v>
      </c>
      <c r="E176" s="242" t="s">
        <v>968</v>
      </c>
      <c r="F176" s="243" t="s">
        <v>969</v>
      </c>
      <c r="G176" s="244" t="s">
        <v>167</v>
      </c>
      <c r="H176" s="245">
        <v>3</v>
      </c>
      <c r="I176" s="246"/>
      <c r="J176" s="247">
        <f t="shared" ref="J176:J190" si="0">ROUND(I176*H176,2)</f>
        <v>0</v>
      </c>
      <c r="K176" s="248"/>
      <c r="L176" s="39"/>
      <c r="M176" s="249" t="s">
        <v>1</v>
      </c>
      <c r="N176" s="250" t="s">
        <v>41</v>
      </c>
      <c r="O176" s="71"/>
      <c r="P176" s="198">
        <f t="shared" ref="P176:P190" si="1">O176*H176</f>
        <v>0</v>
      </c>
      <c r="Q176" s="198">
        <v>0</v>
      </c>
      <c r="R176" s="198">
        <f t="shared" ref="R176:R190" si="2">Q176*H176</f>
        <v>0</v>
      </c>
      <c r="S176" s="198">
        <v>0</v>
      </c>
      <c r="T176" s="199">
        <f t="shared" ref="T176:T190" si="3"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140</v>
      </c>
      <c r="AT176" s="200" t="s">
        <v>251</v>
      </c>
      <c r="AU176" s="200" t="s">
        <v>86</v>
      </c>
      <c r="AY176" s="17" t="s">
        <v>134</v>
      </c>
      <c r="BE176" s="201">
        <f t="shared" ref="BE176:BE190" si="4">IF(N176="základní",J176,0)</f>
        <v>0</v>
      </c>
      <c r="BF176" s="201">
        <f t="shared" ref="BF176:BF190" si="5">IF(N176="snížená",J176,0)</f>
        <v>0</v>
      </c>
      <c r="BG176" s="201">
        <f t="shared" ref="BG176:BG190" si="6">IF(N176="zákl. přenesená",J176,0)</f>
        <v>0</v>
      </c>
      <c r="BH176" s="201">
        <f t="shared" ref="BH176:BH190" si="7">IF(N176="sníž. přenesená",J176,0)</f>
        <v>0</v>
      </c>
      <c r="BI176" s="201">
        <f t="shared" ref="BI176:BI190" si="8">IF(N176="nulová",J176,0)</f>
        <v>0</v>
      </c>
      <c r="BJ176" s="17" t="s">
        <v>84</v>
      </c>
      <c r="BK176" s="201">
        <f t="shared" ref="BK176:BK190" si="9">ROUND(I176*H176,2)</f>
        <v>0</v>
      </c>
      <c r="BL176" s="17" t="s">
        <v>140</v>
      </c>
      <c r="BM176" s="200" t="s">
        <v>970</v>
      </c>
    </row>
    <row r="177" spans="1:65" s="2" customFormat="1" ht="16.5" customHeight="1">
      <c r="A177" s="34"/>
      <c r="B177" s="35"/>
      <c r="C177" s="187" t="s">
        <v>340</v>
      </c>
      <c r="D177" s="187" t="s">
        <v>136</v>
      </c>
      <c r="E177" s="188" t="s">
        <v>971</v>
      </c>
      <c r="F177" s="189" t="s">
        <v>972</v>
      </c>
      <c r="G177" s="190" t="s">
        <v>167</v>
      </c>
      <c r="H177" s="191">
        <v>3</v>
      </c>
      <c r="I177" s="192"/>
      <c r="J177" s="193">
        <f t="shared" si="0"/>
        <v>0</v>
      </c>
      <c r="K177" s="194"/>
      <c r="L177" s="195"/>
      <c r="M177" s="196" t="s">
        <v>1</v>
      </c>
      <c r="N177" s="197" t="s">
        <v>41</v>
      </c>
      <c r="O177" s="71"/>
      <c r="P177" s="198">
        <f t="shared" si="1"/>
        <v>0</v>
      </c>
      <c r="Q177" s="198">
        <v>3.8999999999999999E-4</v>
      </c>
      <c r="R177" s="198">
        <f t="shared" si="2"/>
        <v>1.17E-3</v>
      </c>
      <c r="S177" s="198">
        <v>0</v>
      </c>
      <c r="T177" s="199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139</v>
      </c>
      <c r="AT177" s="200" t="s">
        <v>136</v>
      </c>
      <c r="AU177" s="200" t="s">
        <v>86</v>
      </c>
      <c r="AY177" s="17" t="s">
        <v>134</v>
      </c>
      <c r="BE177" s="201">
        <f t="shared" si="4"/>
        <v>0</v>
      </c>
      <c r="BF177" s="201">
        <f t="shared" si="5"/>
        <v>0</v>
      </c>
      <c r="BG177" s="201">
        <f t="shared" si="6"/>
        <v>0</v>
      </c>
      <c r="BH177" s="201">
        <f t="shared" si="7"/>
        <v>0</v>
      </c>
      <c r="BI177" s="201">
        <f t="shared" si="8"/>
        <v>0</v>
      </c>
      <c r="BJ177" s="17" t="s">
        <v>84</v>
      </c>
      <c r="BK177" s="201">
        <f t="shared" si="9"/>
        <v>0</v>
      </c>
      <c r="BL177" s="17" t="s">
        <v>140</v>
      </c>
      <c r="BM177" s="200" t="s">
        <v>973</v>
      </c>
    </row>
    <row r="178" spans="1:65" s="2" customFormat="1" ht="24.2" customHeight="1">
      <c r="A178" s="34"/>
      <c r="B178" s="35"/>
      <c r="C178" s="241" t="s">
        <v>345</v>
      </c>
      <c r="D178" s="241" t="s">
        <v>251</v>
      </c>
      <c r="E178" s="242" t="s">
        <v>974</v>
      </c>
      <c r="F178" s="243" t="s">
        <v>975</v>
      </c>
      <c r="G178" s="244" t="s">
        <v>167</v>
      </c>
      <c r="H178" s="245">
        <v>2</v>
      </c>
      <c r="I178" s="246"/>
      <c r="J178" s="247">
        <f t="shared" si="0"/>
        <v>0</v>
      </c>
      <c r="K178" s="248"/>
      <c r="L178" s="39"/>
      <c r="M178" s="249" t="s">
        <v>1</v>
      </c>
      <c r="N178" s="250" t="s">
        <v>41</v>
      </c>
      <c r="O178" s="71"/>
      <c r="P178" s="198">
        <f t="shared" si="1"/>
        <v>0</v>
      </c>
      <c r="Q178" s="198">
        <v>0</v>
      </c>
      <c r="R178" s="198">
        <f t="shared" si="2"/>
        <v>0</v>
      </c>
      <c r="S178" s="198">
        <v>0</v>
      </c>
      <c r="T178" s="199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0" t="s">
        <v>140</v>
      </c>
      <c r="AT178" s="200" t="s">
        <v>251</v>
      </c>
      <c r="AU178" s="200" t="s">
        <v>86</v>
      </c>
      <c r="AY178" s="17" t="s">
        <v>134</v>
      </c>
      <c r="BE178" s="201">
        <f t="shared" si="4"/>
        <v>0</v>
      </c>
      <c r="BF178" s="201">
        <f t="shared" si="5"/>
        <v>0</v>
      </c>
      <c r="BG178" s="201">
        <f t="shared" si="6"/>
        <v>0</v>
      </c>
      <c r="BH178" s="201">
        <f t="shared" si="7"/>
        <v>0</v>
      </c>
      <c r="BI178" s="201">
        <f t="shared" si="8"/>
        <v>0</v>
      </c>
      <c r="BJ178" s="17" t="s">
        <v>84</v>
      </c>
      <c r="BK178" s="201">
        <f t="shared" si="9"/>
        <v>0</v>
      </c>
      <c r="BL178" s="17" t="s">
        <v>140</v>
      </c>
      <c r="BM178" s="200" t="s">
        <v>976</v>
      </c>
    </row>
    <row r="179" spans="1:65" s="2" customFormat="1" ht="16.5" customHeight="1">
      <c r="A179" s="34"/>
      <c r="B179" s="35"/>
      <c r="C179" s="187" t="s">
        <v>349</v>
      </c>
      <c r="D179" s="187" t="s">
        <v>136</v>
      </c>
      <c r="E179" s="188" t="s">
        <v>977</v>
      </c>
      <c r="F179" s="189" t="s">
        <v>978</v>
      </c>
      <c r="G179" s="190" t="s">
        <v>167</v>
      </c>
      <c r="H179" s="191">
        <v>2</v>
      </c>
      <c r="I179" s="192"/>
      <c r="J179" s="193">
        <f t="shared" si="0"/>
        <v>0</v>
      </c>
      <c r="K179" s="194"/>
      <c r="L179" s="195"/>
      <c r="M179" s="196" t="s">
        <v>1</v>
      </c>
      <c r="N179" s="197" t="s">
        <v>41</v>
      </c>
      <c r="O179" s="71"/>
      <c r="P179" s="198">
        <f t="shared" si="1"/>
        <v>0</v>
      </c>
      <c r="Q179" s="198">
        <v>7.2000000000000005E-4</v>
      </c>
      <c r="R179" s="198">
        <f t="shared" si="2"/>
        <v>1.4400000000000001E-3</v>
      </c>
      <c r="S179" s="198">
        <v>0</v>
      </c>
      <c r="T179" s="199">
        <f t="shared" si="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0" t="s">
        <v>139</v>
      </c>
      <c r="AT179" s="200" t="s">
        <v>136</v>
      </c>
      <c r="AU179" s="200" t="s">
        <v>86</v>
      </c>
      <c r="AY179" s="17" t="s">
        <v>134</v>
      </c>
      <c r="BE179" s="201">
        <f t="shared" si="4"/>
        <v>0</v>
      </c>
      <c r="BF179" s="201">
        <f t="shared" si="5"/>
        <v>0</v>
      </c>
      <c r="BG179" s="201">
        <f t="shared" si="6"/>
        <v>0</v>
      </c>
      <c r="BH179" s="201">
        <f t="shared" si="7"/>
        <v>0</v>
      </c>
      <c r="BI179" s="201">
        <f t="shared" si="8"/>
        <v>0</v>
      </c>
      <c r="BJ179" s="17" t="s">
        <v>84</v>
      </c>
      <c r="BK179" s="201">
        <f t="shared" si="9"/>
        <v>0</v>
      </c>
      <c r="BL179" s="17" t="s">
        <v>140</v>
      </c>
      <c r="BM179" s="200" t="s">
        <v>979</v>
      </c>
    </row>
    <row r="180" spans="1:65" s="2" customFormat="1" ht="16.5" customHeight="1">
      <c r="A180" s="34"/>
      <c r="B180" s="35"/>
      <c r="C180" s="187" t="s">
        <v>353</v>
      </c>
      <c r="D180" s="187" t="s">
        <v>136</v>
      </c>
      <c r="E180" s="188" t="s">
        <v>980</v>
      </c>
      <c r="F180" s="189" t="s">
        <v>981</v>
      </c>
      <c r="G180" s="190" t="s">
        <v>167</v>
      </c>
      <c r="H180" s="191">
        <v>2</v>
      </c>
      <c r="I180" s="192"/>
      <c r="J180" s="193">
        <f t="shared" si="0"/>
        <v>0</v>
      </c>
      <c r="K180" s="194"/>
      <c r="L180" s="195"/>
      <c r="M180" s="196" t="s">
        <v>1</v>
      </c>
      <c r="N180" s="197" t="s">
        <v>41</v>
      </c>
      <c r="O180" s="71"/>
      <c r="P180" s="198">
        <f t="shared" si="1"/>
        <v>0</v>
      </c>
      <c r="Q180" s="198">
        <v>0</v>
      </c>
      <c r="R180" s="198">
        <f t="shared" si="2"/>
        <v>0</v>
      </c>
      <c r="S180" s="198">
        <v>0</v>
      </c>
      <c r="T180" s="199">
        <f t="shared" si="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139</v>
      </c>
      <c r="AT180" s="200" t="s">
        <v>136</v>
      </c>
      <c r="AU180" s="200" t="s">
        <v>86</v>
      </c>
      <c r="AY180" s="17" t="s">
        <v>134</v>
      </c>
      <c r="BE180" s="201">
        <f t="shared" si="4"/>
        <v>0</v>
      </c>
      <c r="BF180" s="201">
        <f t="shared" si="5"/>
        <v>0</v>
      </c>
      <c r="BG180" s="201">
        <f t="shared" si="6"/>
        <v>0</v>
      </c>
      <c r="BH180" s="201">
        <f t="shared" si="7"/>
        <v>0</v>
      </c>
      <c r="BI180" s="201">
        <f t="shared" si="8"/>
        <v>0</v>
      </c>
      <c r="BJ180" s="17" t="s">
        <v>84</v>
      </c>
      <c r="BK180" s="201">
        <f t="shared" si="9"/>
        <v>0</v>
      </c>
      <c r="BL180" s="17" t="s">
        <v>140</v>
      </c>
      <c r="BM180" s="200" t="s">
        <v>982</v>
      </c>
    </row>
    <row r="181" spans="1:65" s="2" customFormat="1" ht="16.5" customHeight="1">
      <c r="A181" s="34"/>
      <c r="B181" s="35"/>
      <c r="C181" s="187" t="s">
        <v>359</v>
      </c>
      <c r="D181" s="187" t="s">
        <v>136</v>
      </c>
      <c r="E181" s="188" t="s">
        <v>983</v>
      </c>
      <c r="F181" s="189" t="s">
        <v>984</v>
      </c>
      <c r="G181" s="190" t="s">
        <v>985</v>
      </c>
      <c r="H181" s="191">
        <v>2</v>
      </c>
      <c r="I181" s="192"/>
      <c r="J181" s="193">
        <f t="shared" si="0"/>
        <v>0</v>
      </c>
      <c r="K181" s="194"/>
      <c r="L181" s="195"/>
      <c r="M181" s="196" t="s">
        <v>1</v>
      </c>
      <c r="N181" s="197" t="s">
        <v>41</v>
      </c>
      <c r="O181" s="71"/>
      <c r="P181" s="198">
        <f t="shared" si="1"/>
        <v>0</v>
      </c>
      <c r="Q181" s="198">
        <v>0</v>
      </c>
      <c r="R181" s="198">
        <f t="shared" si="2"/>
        <v>0</v>
      </c>
      <c r="S181" s="198">
        <v>0</v>
      </c>
      <c r="T181" s="199">
        <f t="shared" si="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139</v>
      </c>
      <c r="AT181" s="200" t="s">
        <v>136</v>
      </c>
      <c r="AU181" s="200" t="s">
        <v>86</v>
      </c>
      <c r="AY181" s="17" t="s">
        <v>134</v>
      </c>
      <c r="BE181" s="201">
        <f t="shared" si="4"/>
        <v>0</v>
      </c>
      <c r="BF181" s="201">
        <f t="shared" si="5"/>
        <v>0</v>
      </c>
      <c r="BG181" s="201">
        <f t="shared" si="6"/>
        <v>0</v>
      </c>
      <c r="BH181" s="201">
        <f t="shared" si="7"/>
        <v>0</v>
      </c>
      <c r="BI181" s="201">
        <f t="shared" si="8"/>
        <v>0</v>
      </c>
      <c r="BJ181" s="17" t="s">
        <v>84</v>
      </c>
      <c r="BK181" s="201">
        <f t="shared" si="9"/>
        <v>0</v>
      </c>
      <c r="BL181" s="17" t="s">
        <v>140</v>
      </c>
      <c r="BM181" s="200" t="s">
        <v>986</v>
      </c>
    </row>
    <row r="182" spans="1:65" s="2" customFormat="1" ht="21.75" customHeight="1">
      <c r="A182" s="34"/>
      <c r="B182" s="35"/>
      <c r="C182" s="241" t="s">
        <v>364</v>
      </c>
      <c r="D182" s="241" t="s">
        <v>251</v>
      </c>
      <c r="E182" s="242" t="s">
        <v>987</v>
      </c>
      <c r="F182" s="243" t="s">
        <v>988</v>
      </c>
      <c r="G182" s="244" t="s">
        <v>167</v>
      </c>
      <c r="H182" s="245">
        <v>1</v>
      </c>
      <c r="I182" s="246"/>
      <c r="J182" s="247">
        <f t="shared" si="0"/>
        <v>0</v>
      </c>
      <c r="K182" s="248"/>
      <c r="L182" s="39"/>
      <c r="M182" s="249" t="s">
        <v>1</v>
      </c>
      <c r="N182" s="250" t="s">
        <v>41</v>
      </c>
      <c r="O182" s="71"/>
      <c r="P182" s="198">
        <f t="shared" si="1"/>
        <v>0</v>
      </c>
      <c r="Q182" s="198">
        <v>7.2000000000000005E-4</v>
      </c>
      <c r="R182" s="198">
        <f t="shared" si="2"/>
        <v>7.2000000000000005E-4</v>
      </c>
      <c r="S182" s="198">
        <v>0</v>
      </c>
      <c r="T182" s="199">
        <f t="shared" si="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140</v>
      </c>
      <c r="AT182" s="200" t="s">
        <v>251</v>
      </c>
      <c r="AU182" s="200" t="s">
        <v>86</v>
      </c>
      <c r="AY182" s="17" t="s">
        <v>134</v>
      </c>
      <c r="BE182" s="201">
        <f t="shared" si="4"/>
        <v>0</v>
      </c>
      <c r="BF182" s="201">
        <f t="shared" si="5"/>
        <v>0</v>
      </c>
      <c r="BG182" s="201">
        <f t="shared" si="6"/>
        <v>0</v>
      </c>
      <c r="BH182" s="201">
        <f t="shared" si="7"/>
        <v>0</v>
      </c>
      <c r="BI182" s="201">
        <f t="shared" si="8"/>
        <v>0</v>
      </c>
      <c r="BJ182" s="17" t="s">
        <v>84</v>
      </c>
      <c r="BK182" s="201">
        <f t="shared" si="9"/>
        <v>0</v>
      </c>
      <c r="BL182" s="17" t="s">
        <v>140</v>
      </c>
      <c r="BM182" s="200" t="s">
        <v>989</v>
      </c>
    </row>
    <row r="183" spans="1:65" s="2" customFormat="1" ht="16.5" customHeight="1">
      <c r="A183" s="34"/>
      <c r="B183" s="35"/>
      <c r="C183" s="241" t="s">
        <v>369</v>
      </c>
      <c r="D183" s="241" t="s">
        <v>251</v>
      </c>
      <c r="E183" s="242" t="s">
        <v>990</v>
      </c>
      <c r="F183" s="243" t="s">
        <v>991</v>
      </c>
      <c r="G183" s="244" t="s">
        <v>167</v>
      </c>
      <c r="H183" s="245">
        <v>1</v>
      </c>
      <c r="I183" s="246"/>
      <c r="J183" s="247">
        <f t="shared" si="0"/>
        <v>0</v>
      </c>
      <c r="K183" s="248"/>
      <c r="L183" s="39"/>
      <c r="M183" s="249" t="s">
        <v>1</v>
      </c>
      <c r="N183" s="250" t="s">
        <v>41</v>
      </c>
      <c r="O183" s="71"/>
      <c r="P183" s="198">
        <f t="shared" si="1"/>
        <v>0</v>
      </c>
      <c r="Q183" s="198">
        <v>6.9999999999999999E-4</v>
      </c>
      <c r="R183" s="198">
        <f t="shared" si="2"/>
        <v>6.9999999999999999E-4</v>
      </c>
      <c r="S183" s="198">
        <v>0</v>
      </c>
      <c r="T183" s="199">
        <f t="shared" si="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140</v>
      </c>
      <c r="AT183" s="200" t="s">
        <v>251</v>
      </c>
      <c r="AU183" s="200" t="s">
        <v>86</v>
      </c>
      <c r="AY183" s="17" t="s">
        <v>134</v>
      </c>
      <c r="BE183" s="201">
        <f t="shared" si="4"/>
        <v>0</v>
      </c>
      <c r="BF183" s="201">
        <f t="shared" si="5"/>
        <v>0</v>
      </c>
      <c r="BG183" s="201">
        <f t="shared" si="6"/>
        <v>0</v>
      </c>
      <c r="BH183" s="201">
        <f t="shared" si="7"/>
        <v>0</v>
      </c>
      <c r="BI183" s="201">
        <f t="shared" si="8"/>
        <v>0</v>
      </c>
      <c r="BJ183" s="17" t="s">
        <v>84</v>
      </c>
      <c r="BK183" s="201">
        <f t="shared" si="9"/>
        <v>0</v>
      </c>
      <c r="BL183" s="17" t="s">
        <v>140</v>
      </c>
      <c r="BM183" s="200" t="s">
        <v>992</v>
      </c>
    </row>
    <row r="184" spans="1:65" s="2" customFormat="1" ht="24.2" customHeight="1">
      <c r="A184" s="34"/>
      <c r="B184" s="35"/>
      <c r="C184" s="187" t="s">
        <v>373</v>
      </c>
      <c r="D184" s="187" t="s">
        <v>136</v>
      </c>
      <c r="E184" s="188" t="s">
        <v>993</v>
      </c>
      <c r="F184" s="189" t="s">
        <v>994</v>
      </c>
      <c r="G184" s="190" t="s">
        <v>167</v>
      </c>
      <c r="H184" s="191">
        <v>1</v>
      </c>
      <c r="I184" s="192"/>
      <c r="J184" s="193">
        <f t="shared" si="0"/>
        <v>0</v>
      </c>
      <c r="K184" s="194"/>
      <c r="L184" s="195"/>
      <c r="M184" s="196" t="s">
        <v>1</v>
      </c>
      <c r="N184" s="197" t="s">
        <v>41</v>
      </c>
      <c r="O184" s="71"/>
      <c r="P184" s="198">
        <f t="shared" si="1"/>
        <v>0</v>
      </c>
      <c r="Q184" s="198">
        <v>1.0999999999999999E-2</v>
      </c>
      <c r="R184" s="198">
        <f t="shared" si="2"/>
        <v>1.0999999999999999E-2</v>
      </c>
      <c r="S184" s="198">
        <v>0</v>
      </c>
      <c r="T184" s="199">
        <f t="shared" si="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139</v>
      </c>
      <c r="AT184" s="200" t="s">
        <v>136</v>
      </c>
      <c r="AU184" s="200" t="s">
        <v>86</v>
      </c>
      <c r="AY184" s="17" t="s">
        <v>134</v>
      </c>
      <c r="BE184" s="201">
        <f t="shared" si="4"/>
        <v>0</v>
      </c>
      <c r="BF184" s="201">
        <f t="shared" si="5"/>
        <v>0</v>
      </c>
      <c r="BG184" s="201">
        <f t="shared" si="6"/>
        <v>0</v>
      </c>
      <c r="BH184" s="201">
        <f t="shared" si="7"/>
        <v>0</v>
      </c>
      <c r="BI184" s="201">
        <f t="shared" si="8"/>
        <v>0</v>
      </c>
      <c r="BJ184" s="17" t="s">
        <v>84</v>
      </c>
      <c r="BK184" s="201">
        <f t="shared" si="9"/>
        <v>0</v>
      </c>
      <c r="BL184" s="17" t="s">
        <v>140</v>
      </c>
      <c r="BM184" s="200" t="s">
        <v>995</v>
      </c>
    </row>
    <row r="185" spans="1:65" s="2" customFormat="1" ht="21.75" customHeight="1">
      <c r="A185" s="34"/>
      <c r="B185" s="35"/>
      <c r="C185" s="241" t="s">
        <v>377</v>
      </c>
      <c r="D185" s="241" t="s">
        <v>251</v>
      </c>
      <c r="E185" s="242" t="s">
        <v>996</v>
      </c>
      <c r="F185" s="243" t="s">
        <v>997</v>
      </c>
      <c r="G185" s="244" t="s">
        <v>167</v>
      </c>
      <c r="H185" s="245">
        <v>2</v>
      </c>
      <c r="I185" s="246"/>
      <c r="J185" s="247">
        <f t="shared" si="0"/>
        <v>0</v>
      </c>
      <c r="K185" s="248"/>
      <c r="L185" s="39"/>
      <c r="M185" s="249" t="s">
        <v>1</v>
      </c>
      <c r="N185" s="250" t="s">
        <v>41</v>
      </c>
      <c r="O185" s="71"/>
      <c r="P185" s="198">
        <f t="shared" si="1"/>
        <v>0</v>
      </c>
      <c r="Q185" s="198">
        <v>1.6199999999999999E-3</v>
      </c>
      <c r="R185" s="198">
        <f t="shared" si="2"/>
        <v>3.2399999999999998E-3</v>
      </c>
      <c r="S185" s="198">
        <v>0</v>
      </c>
      <c r="T185" s="199">
        <f t="shared" si="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140</v>
      </c>
      <c r="AT185" s="200" t="s">
        <v>251</v>
      </c>
      <c r="AU185" s="200" t="s">
        <v>86</v>
      </c>
      <c r="AY185" s="17" t="s">
        <v>134</v>
      </c>
      <c r="BE185" s="201">
        <f t="shared" si="4"/>
        <v>0</v>
      </c>
      <c r="BF185" s="201">
        <f t="shared" si="5"/>
        <v>0</v>
      </c>
      <c r="BG185" s="201">
        <f t="shared" si="6"/>
        <v>0</v>
      </c>
      <c r="BH185" s="201">
        <f t="shared" si="7"/>
        <v>0</v>
      </c>
      <c r="BI185" s="201">
        <f t="shared" si="8"/>
        <v>0</v>
      </c>
      <c r="BJ185" s="17" t="s">
        <v>84</v>
      </c>
      <c r="BK185" s="201">
        <f t="shared" si="9"/>
        <v>0</v>
      </c>
      <c r="BL185" s="17" t="s">
        <v>140</v>
      </c>
      <c r="BM185" s="200" t="s">
        <v>998</v>
      </c>
    </row>
    <row r="186" spans="1:65" s="2" customFormat="1" ht="24.2" customHeight="1">
      <c r="A186" s="34"/>
      <c r="B186" s="35"/>
      <c r="C186" s="241" t="s">
        <v>229</v>
      </c>
      <c r="D186" s="241" t="s">
        <v>251</v>
      </c>
      <c r="E186" s="242" t="s">
        <v>999</v>
      </c>
      <c r="F186" s="243" t="s">
        <v>1000</v>
      </c>
      <c r="G186" s="244" t="s">
        <v>167</v>
      </c>
      <c r="H186" s="245">
        <v>1</v>
      </c>
      <c r="I186" s="246"/>
      <c r="J186" s="247">
        <f t="shared" si="0"/>
        <v>0</v>
      </c>
      <c r="K186" s="248"/>
      <c r="L186" s="39"/>
      <c r="M186" s="249" t="s">
        <v>1</v>
      </c>
      <c r="N186" s="250" t="s">
        <v>41</v>
      </c>
      <c r="O186" s="71"/>
      <c r="P186" s="198">
        <f t="shared" si="1"/>
        <v>0</v>
      </c>
      <c r="Q186" s="198">
        <v>1.6199999999999999E-3</v>
      </c>
      <c r="R186" s="198">
        <f t="shared" si="2"/>
        <v>1.6199999999999999E-3</v>
      </c>
      <c r="S186" s="198">
        <v>0</v>
      </c>
      <c r="T186" s="199">
        <f t="shared" si="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140</v>
      </c>
      <c r="AT186" s="200" t="s">
        <v>251</v>
      </c>
      <c r="AU186" s="200" t="s">
        <v>86</v>
      </c>
      <c r="AY186" s="17" t="s">
        <v>134</v>
      </c>
      <c r="BE186" s="201">
        <f t="shared" si="4"/>
        <v>0</v>
      </c>
      <c r="BF186" s="201">
        <f t="shared" si="5"/>
        <v>0</v>
      </c>
      <c r="BG186" s="201">
        <f t="shared" si="6"/>
        <v>0</v>
      </c>
      <c r="BH186" s="201">
        <f t="shared" si="7"/>
        <v>0</v>
      </c>
      <c r="BI186" s="201">
        <f t="shared" si="8"/>
        <v>0</v>
      </c>
      <c r="BJ186" s="17" t="s">
        <v>84</v>
      </c>
      <c r="BK186" s="201">
        <f t="shared" si="9"/>
        <v>0</v>
      </c>
      <c r="BL186" s="17" t="s">
        <v>140</v>
      </c>
      <c r="BM186" s="200" t="s">
        <v>1001</v>
      </c>
    </row>
    <row r="187" spans="1:65" s="2" customFormat="1" ht="16.5" customHeight="1">
      <c r="A187" s="34"/>
      <c r="B187" s="35"/>
      <c r="C187" s="241" t="s">
        <v>386</v>
      </c>
      <c r="D187" s="241" t="s">
        <v>251</v>
      </c>
      <c r="E187" s="242" t="s">
        <v>1002</v>
      </c>
      <c r="F187" s="243" t="s">
        <v>1003</v>
      </c>
      <c r="G187" s="244" t="s">
        <v>167</v>
      </c>
      <c r="H187" s="245">
        <v>1</v>
      </c>
      <c r="I187" s="246"/>
      <c r="J187" s="247">
        <f t="shared" si="0"/>
        <v>0</v>
      </c>
      <c r="K187" s="248"/>
      <c r="L187" s="39"/>
      <c r="M187" s="249" t="s">
        <v>1</v>
      </c>
      <c r="N187" s="250" t="s">
        <v>41</v>
      </c>
      <c r="O187" s="71"/>
      <c r="P187" s="198">
        <f t="shared" si="1"/>
        <v>0</v>
      </c>
      <c r="Q187" s="198">
        <v>3.4000000000000002E-4</v>
      </c>
      <c r="R187" s="198">
        <f t="shared" si="2"/>
        <v>3.4000000000000002E-4</v>
      </c>
      <c r="S187" s="198">
        <v>0</v>
      </c>
      <c r="T187" s="199">
        <f t="shared" si="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140</v>
      </c>
      <c r="AT187" s="200" t="s">
        <v>251</v>
      </c>
      <c r="AU187" s="200" t="s">
        <v>86</v>
      </c>
      <c r="AY187" s="17" t="s">
        <v>134</v>
      </c>
      <c r="BE187" s="201">
        <f t="shared" si="4"/>
        <v>0</v>
      </c>
      <c r="BF187" s="201">
        <f t="shared" si="5"/>
        <v>0</v>
      </c>
      <c r="BG187" s="201">
        <f t="shared" si="6"/>
        <v>0</v>
      </c>
      <c r="BH187" s="201">
        <f t="shared" si="7"/>
        <v>0</v>
      </c>
      <c r="BI187" s="201">
        <f t="shared" si="8"/>
        <v>0</v>
      </c>
      <c r="BJ187" s="17" t="s">
        <v>84</v>
      </c>
      <c r="BK187" s="201">
        <f t="shared" si="9"/>
        <v>0</v>
      </c>
      <c r="BL187" s="17" t="s">
        <v>140</v>
      </c>
      <c r="BM187" s="200" t="s">
        <v>1004</v>
      </c>
    </row>
    <row r="188" spans="1:65" s="2" customFormat="1" ht="21.75" customHeight="1">
      <c r="A188" s="34"/>
      <c r="B188" s="35"/>
      <c r="C188" s="187" t="s">
        <v>391</v>
      </c>
      <c r="D188" s="187" t="s">
        <v>136</v>
      </c>
      <c r="E188" s="188" t="s">
        <v>1005</v>
      </c>
      <c r="F188" s="189" t="s">
        <v>1006</v>
      </c>
      <c r="G188" s="190" t="s">
        <v>138</v>
      </c>
      <c r="H188" s="191">
        <v>1</v>
      </c>
      <c r="I188" s="192"/>
      <c r="J188" s="193">
        <f t="shared" si="0"/>
        <v>0</v>
      </c>
      <c r="K188" s="194"/>
      <c r="L188" s="195"/>
      <c r="M188" s="196" t="s">
        <v>1</v>
      </c>
      <c r="N188" s="197" t="s">
        <v>41</v>
      </c>
      <c r="O188" s="71"/>
      <c r="P188" s="198">
        <f t="shared" si="1"/>
        <v>0</v>
      </c>
      <c r="Q188" s="198">
        <v>0</v>
      </c>
      <c r="R188" s="198">
        <f t="shared" si="2"/>
        <v>0</v>
      </c>
      <c r="S188" s="198">
        <v>0</v>
      </c>
      <c r="T188" s="199">
        <f t="shared" si="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139</v>
      </c>
      <c r="AT188" s="200" t="s">
        <v>136</v>
      </c>
      <c r="AU188" s="200" t="s">
        <v>86</v>
      </c>
      <c r="AY188" s="17" t="s">
        <v>134</v>
      </c>
      <c r="BE188" s="201">
        <f t="shared" si="4"/>
        <v>0</v>
      </c>
      <c r="BF188" s="201">
        <f t="shared" si="5"/>
        <v>0</v>
      </c>
      <c r="BG188" s="201">
        <f t="shared" si="6"/>
        <v>0</v>
      </c>
      <c r="BH188" s="201">
        <f t="shared" si="7"/>
        <v>0</v>
      </c>
      <c r="BI188" s="201">
        <f t="shared" si="8"/>
        <v>0</v>
      </c>
      <c r="BJ188" s="17" t="s">
        <v>84</v>
      </c>
      <c r="BK188" s="201">
        <f t="shared" si="9"/>
        <v>0</v>
      </c>
      <c r="BL188" s="17" t="s">
        <v>140</v>
      </c>
      <c r="BM188" s="200" t="s">
        <v>1007</v>
      </c>
    </row>
    <row r="189" spans="1:65" s="2" customFormat="1" ht="24.2" customHeight="1">
      <c r="A189" s="34"/>
      <c r="B189" s="35"/>
      <c r="C189" s="241" t="s">
        <v>396</v>
      </c>
      <c r="D189" s="241" t="s">
        <v>251</v>
      </c>
      <c r="E189" s="242" t="s">
        <v>1008</v>
      </c>
      <c r="F189" s="243" t="s">
        <v>1009</v>
      </c>
      <c r="G189" s="244" t="s">
        <v>167</v>
      </c>
      <c r="H189" s="245">
        <v>1</v>
      </c>
      <c r="I189" s="246"/>
      <c r="J189" s="247">
        <f t="shared" si="0"/>
        <v>0</v>
      </c>
      <c r="K189" s="248"/>
      <c r="L189" s="39"/>
      <c r="M189" s="249" t="s">
        <v>1</v>
      </c>
      <c r="N189" s="250" t="s">
        <v>41</v>
      </c>
      <c r="O189" s="71"/>
      <c r="P189" s="198">
        <f t="shared" si="1"/>
        <v>0</v>
      </c>
      <c r="Q189" s="198">
        <v>0</v>
      </c>
      <c r="R189" s="198">
        <f t="shared" si="2"/>
        <v>0</v>
      </c>
      <c r="S189" s="198">
        <v>0</v>
      </c>
      <c r="T189" s="199">
        <f t="shared" si="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0" t="s">
        <v>140</v>
      </c>
      <c r="AT189" s="200" t="s">
        <v>251</v>
      </c>
      <c r="AU189" s="200" t="s">
        <v>86</v>
      </c>
      <c r="AY189" s="17" t="s">
        <v>134</v>
      </c>
      <c r="BE189" s="201">
        <f t="shared" si="4"/>
        <v>0</v>
      </c>
      <c r="BF189" s="201">
        <f t="shared" si="5"/>
        <v>0</v>
      </c>
      <c r="BG189" s="201">
        <f t="shared" si="6"/>
        <v>0</v>
      </c>
      <c r="BH189" s="201">
        <f t="shared" si="7"/>
        <v>0</v>
      </c>
      <c r="BI189" s="201">
        <f t="shared" si="8"/>
        <v>0</v>
      </c>
      <c r="BJ189" s="17" t="s">
        <v>84</v>
      </c>
      <c r="BK189" s="201">
        <f t="shared" si="9"/>
        <v>0</v>
      </c>
      <c r="BL189" s="17" t="s">
        <v>140</v>
      </c>
      <c r="BM189" s="200" t="s">
        <v>1010</v>
      </c>
    </row>
    <row r="190" spans="1:65" s="2" customFormat="1" ht="24.2" customHeight="1">
      <c r="A190" s="34"/>
      <c r="B190" s="35"/>
      <c r="C190" s="241" t="s">
        <v>400</v>
      </c>
      <c r="D190" s="241" t="s">
        <v>251</v>
      </c>
      <c r="E190" s="242" t="s">
        <v>1011</v>
      </c>
      <c r="F190" s="243" t="s">
        <v>1012</v>
      </c>
      <c r="G190" s="244" t="s">
        <v>231</v>
      </c>
      <c r="H190" s="245">
        <v>28.73</v>
      </c>
      <c r="I190" s="246"/>
      <c r="J190" s="247">
        <f t="shared" si="0"/>
        <v>0</v>
      </c>
      <c r="K190" s="248"/>
      <c r="L190" s="39"/>
      <c r="M190" s="249" t="s">
        <v>1</v>
      </c>
      <c r="N190" s="250" t="s">
        <v>41</v>
      </c>
      <c r="O190" s="71"/>
      <c r="P190" s="198">
        <f t="shared" si="1"/>
        <v>0</v>
      </c>
      <c r="Q190" s="198">
        <v>0</v>
      </c>
      <c r="R190" s="198">
        <f t="shared" si="2"/>
        <v>0</v>
      </c>
      <c r="S190" s="198">
        <v>0</v>
      </c>
      <c r="T190" s="199">
        <f t="shared" si="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140</v>
      </c>
      <c r="AT190" s="200" t="s">
        <v>251</v>
      </c>
      <c r="AU190" s="200" t="s">
        <v>86</v>
      </c>
      <c r="AY190" s="17" t="s">
        <v>134</v>
      </c>
      <c r="BE190" s="201">
        <f t="shared" si="4"/>
        <v>0</v>
      </c>
      <c r="BF190" s="201">
        <f t="shared" si="5"/>
        <v>0</v>
      </c>
      <c r="BG190" s="201">
        <f t="shared" si="6"/>
        <v>0</v>
      </c>
      <c r="BH190" s="201">
        <f t="shared" si="7"/>
        <v>0</v>
      </c>
      <c r="BI190" s="201">
        <f t="shared" si="8"/>
        <v>0</v>
      </c>
      <c r="BJ190" s="17" t="s">
        <v>84</v>
      </c>
      <c r="BK190" s="201">
        <f t="shared" si="9"/>
        <v>0</v>
      </c>
      <c r="BL190" s="17" t="s">
        <v>140</v>
      </c>
      <c r="BM190" s="200" t="s">
        <v>1013</v>
      </c>
    </row>
    <row r="191" spans="1:65" s="14" customFormat="1" ht="11.25">
      <c r="B191" s="213"/>
      <c r="C191" s="214"/>
      <c r="D191" s="204" t="s">
        <v>169</v>
      </c>
      <c r="E191" s="215" t="s">
        <v>1</v>
      </c>
      <c r="F191" s="216" t="s">
        <v>782</v>
      </c>
      <c r="G191" s="214"/>
      <c r="H191" s="217">
        <v>28.73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169</v>
      </c>
      <c r="AU191" s="223" t="s">
        <v>86</v>
      </c>
      <c r="AV191" s="14" t="s">
        <v>86</v>
      </c>
      <c r="AW191" s="14" t="s">
        <v>32</v>
      </c>
      <c r="AX191" s="14" t="s">
        <v>84</v>
      </c>
      <c r="AY191" s="223" t="s">
        <v>134</v>
      </c>
    </row>
    <row r="192" spans="1:65" s="2" customFormat="1" ht="16.5" customHeight="1">
      <c r="A192" s="34"/>
      <c r="B192" s="35"/>
      <c r="C192" s="241" t="s">
        <v>404</v>
      </c>
      <c r="D192" s="241" t="s">
        <v>251</v>
      </c>
      <c r="E192" s="242" t="s">
        <v>1014</v>
      </c>
      <c r="F192" s="243" t="s">
        <v>1015</v>
      </c>
      <c r="G192" s="244" t="s">
        <v>167</v>
      </c>
      <c r="H192" s="245">
        <v>2</v>
      </c>
      <c r="I192" s="246"/>
      <c r="J192" s="247">
        <f t="shared" ref="J192:J208" si="10">ROUND(I192*H192,2)</f>
        <v>0</v>
      </c>
      <c r="K192" s="248"/>
      <c r="L192" s="39"/>
      <c r="M192" s="249" t="s">
        <v>1</v>
      </c>
      <c r="N192" s="250" t="s">
        <v>41</v>
      </c>
      <c r="O192" s="71"/>
      <c r="P192" s="198">
        <f t="shared" ref="P192:P208" si="11">O192*H192</f>
        <v>0</v>
      </c>
      <c r="Q192" s="198">
        <v>0.1230316</v>
      </c>
      <c r="R192" s="198">
        <f t="shared" ref="R192:R208" si="12">Q192*H192</f>
        <v>0.24606320000000001</v>
      </c>
      <c r="S192" s="198">
        <v>0</v>
      </c>
      <c r="T192" s="199">
        <f t="shared" ref="T192:T208" si="13"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140</v>
      </c>
      <c r="AT192" s="200" t="s">
        <v>251</v>
      </c>
      <c r="AU192" s="200" t="s">
        <v>86</v>
      </c>
      <c r="AY192" s="17" t="s">
        <v>134</v>
      </c>
      <c r="BE192" s="201">
        <f t="shared" ref="BE192:BE208" si="14">IF(N192="základní",J192,0)</f>
        <v>0</v>
      </c>
      <c r="BF192" s="201">
        <f t="shared" ref="BF192:BF208" si="15">IF(N192="snížená",J192,0)</f>
        <v>0</v>
      </c>
      <c r="BG192" s="201">
        <f t="shared" ref="BG192:BG208" si="16">IF(N192="zákl. přenesená",J192,0)</f>
        <v>0</v>
      </c>
      <c r="BH192" s="201">
        <f t="shared" ref="BH192:BH208" si="17">IF(N192="sníž. přenesená",J192,0)</f>
        <v>0</v>
      </c>
      <c r="BI192" s="201">
        <f t="shared" ref="BI192:BI208" si="18">IF(N192="nulová",J192,0)</f>
        <v>0</v>
      </c>
      <c r="BJ192" s="17" t="s">
        <v>84</v>
      </c>
      <c r="BK192" s="201">
        <f t="shared" ref="BK192:BK208" si="19">ROUND(I192*H192,2)</f>
        <v>0</v>
      </c>
      <c r="BL192" s="17" t="s">
        <v>140</v>
      </c>
      <c r="BM192" s="200" t="s">
        <v>1016</v>
      </c>
    </row>
    <row r="193" spans="1:65" s="2" customFormat="1" ht="16.5" customHeight="1">
      <c r="A193" s="34"/>
      <c r="B193" s="35"/>
      <c r="C193" s="187" t="s">
        <v>410</v>
      </c>
      <c r="D193" s="187" t="s">
        <v>136</v>
      </c>
      <c r="E193" s="188" t="s">
        <v>1017</v>
      </c>
      <c r="F193" s="189" t="s">
        <v>1018</v>
      </c>
      <c r="G193" s="190" t="s">
        <v>167</v>
      </c>
      <c r="H193" s="191">
        <v>2</v>
      </c>
      <c r="I193" s="192"/>
      <c r="J193" s="193">
        <f t="shared" si="10"/>
        <v>0</v>
      </c>
      <c r="K193" s="194"/>
      <c r="L193" s="195"/>
      <c r="M193" s="196" t="s">
        <v>1</v>
      </c>
      <c r="N193" s="197" t="s">
        <v>41</v>
      </c>
      <c r="O193" s="71"/>
      <c r="P193" s="198">
        <f t="shared" si="11"/>
        <v>0</v>
      </c>
      <c r="Q193" s="198">
        <v>1.3299999999999999E-2</v>
      </c>
      <c r="R193" s="198">
        <f t="shared" si="12"/>
        <v>2.6599999999999999E-2</v>
      </c>
      <c r="S193" s="198">
        <v>0</v>
      </c>
      <c r="T193" s="199">
        <f t="shared" si="1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0" t="s">
        <v>139</v>
      </c>
      <c r="AT193" s="200" t="s">
        <v>136</v>
      </c>
      <c r="AU193" s="200" t="s">
        <v>86</v>
      </c>
      <c r="AY193" s="17" t="s">
        <v>134</v>
      </c>
      <c r="BE193" s="201">
        <f t="shared" si="14"/>
        <v>0</v>
      </c>
      <c r="BF193" s="201">
        <f t="shared" si="15"/>
        <v>0</v>
      </c>
      <c r="BG193" s="201">
        <f t="shared" si="16"/>
        <v>0</v>
      </c>
      <c r="BH193" s="201">
        <f t="shared" si="17"/>
        <v>0</v>
      </c>
      <c r="BI193" s="201">
        <f t="shared" si="18"/>
        <v>0</v>
      </c>
      <c r="BJ193" s="17" t="s">
        <v>84</v>
      </c>
      <c r="BK193" s="201">
        <f t="shared" si="19"/>
        <v>0</v>
      </c>
      <c r="BL193" s="17" t="s">
        <v>140</v>
      </c>
      <c r="BM193" s="200" t="s">
        <v>1019</v>
      </c>
    </row>
    <row r="194" spans="1:65" s="2" customFormat="1" ht="16.5" customHeight="1">
      <c r="A194" s="34"/>
      <c r="B194" s="35"/>
      <c r="C194" s="241" t="s">
        <v>415</v>
      </c>
      <c r="D194" s="241" t="s">
        <v>251</v>
      </c>
      <c r="E194" s="242" t="s">
        <v>1020</v>
      </c>
      <c r="F194" s="243" t="s">
        <v>1021</v>
      </c>
      <c r="G194" s="244" t="s">
        <v>167</v>
      </c>
      <c r="H194" s="245">
        <v>1</v>
      </c>
      <c r="I194" s="246"/>
      <c r="J194" s="247">
        <f t="shared" si="10"/>
        <v>0</v>
      </c>
      <c r="K194" s="248"/>
      <c r="L194" s="39"/>
      <c r="M194" s="249" t="s">
        <v>1</v>
      </c>
      <c r="N194" s="250" t="s">
        <v>41</v>
      </c>
      <c r="O194" s="71"/>
      <c r="P194" s="198">
        <f t="shared" si="11"/>
        <v>0</v>
      </c>
      <c r="Q194" s="198">
        <v>0.32906000000000002</v>
      </c>
      <c r="R194" s="198">
        <f t="shared" si="12"/>
        <v>0.32906000000000002</v>
      </c>
      <c r="S194" s="198">
        <v>0</v>
      </c>
      <c r="T194" s="199">
        <f t="shared" si="1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140</v>
      </c>
      <c r="AT194" s="200" t="s">
        <v>251</v>
      </c>
      <c r="AU194" s="200" t="s">
        <v>86</v>
      </c>
      <c r="AY194" s="17" t="s">
        <v>134</v>
      </c>
      <c r="BE194" s="201">
        <f t="shared" si="14"/>
        <v>0</v>
      </c>
      <c r="BF194" s="201">
        <f t="shared" si="15"/>
        <v>0</v>
      </c>
      <c r="BG194" s="201">
        <f t="shared" si="16"/>
        <v>0</v>
      </c>
      <c r="BH194" s="201">
        <f t="shared" si="17"/>
        <v>0</v>
      </c>
      <c r="BI194" s="201">
        <f t="shared" si="18"/>
        <v>0</v>
      </c>
      <c r="BJ194" s="17" t="s">
        <v>84</v>
      </c>
      <c r="BK194" s="201">
        <f t="shared" si="19"/>
        <v>0</v>
      </c>
      <c r="BL194" s="17" t="s">
        <v>140</v>
      </c>
      <c r="BM194" s="200" t="s">
        <v>1022</v>
      </c>
    </row>
    <row r="195" spans="1:65" s="2" customFormat="1" ht="16.5" customHeight="1">
      <c r="A195" s="34"/>
      <c r="B195" s="35"/>
      <c r="C195" s="187" t="s">
        <v>420</v>
      </c>
      <c r="D195" s="187" t="s">
        <v>136</v>
      </c>
      <c r="E195" s="188" t="s">
        <v>1023</v>
      </c>
      <c r="F195" s="189" t="s">
        <v>1024</v>
      </c>
      <c r="G195" s="190" t="s">
        <v>167</v>
      </c>
      <c r="H195" s="191">
        <v>1</v>
      </c>
      <c r="I195" s="192"/>
      <c r="J195" s="193">
        <f t="shared" si="10"/>
        <v>0</v>
      </c>
      <c r="K195" s="194"/>
      <c r="L195" s="195"/>
      <c r="M195" s="196" t="s">
        <v>1</v>
      </c>
      <c r="N195" s="197" t="s">
        <v>41</v>
      </c>
      <c r="O195" s="71"/>
      <c r="P195" s="198">
        <f t="shared" si="11"/>
        <v>0</v>
      </c>
      <c r="Q195" s="198">
        <v>2.9499999999999998E-2</v>
      </c>
      <c r="R195" s="198">
        <f t="shared" si="12"/>
        <v>2.9499999999999998E-2</v>
      </c>
      <c r="S195" s="198">
        <v>0</v>
      </c>
      <c r="T195" s="199">
        <f t="shared" si="1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0" t="s">
        <v>139</v>
      </c>
      <c r="AT195" s="200" t="s">
        <v>136</v>
      </c>
      <c r="AU195" s="200" t="s">
        <v>86</v>
      </c>
      <c r="AY195" s="17" t="s">
        <v>134</v>
      </c>
      <c r="BE195" s="201">
        <f t="shared" si="14"/>
        <v>0</v>
      </c>
      <c r="BF195" s="201">
        <f t="shared" si="15"/>
        <v>0</v>
      </c>
      <c r="BG195" s="201">
        <f t="shared" si="16"/>
        <v>0</v>
      </c>
      <c r="BH195" s="201">
        <f t="shared" si="17"/>
        <v>0</v>
      </c>
      <c r="BI195" s="201">
        <f t="shared" si="18"/>
        <v>0</v>
      </c>
      <c r="BJ195" s="17" t="s">
        <v>84</v>
      </c>
      <c r="BK195" s="201">
        <f t="shared" si="19"/>
        <v>0</v>
      </c>
      <c r="BL195" s="17" t="s">
        <v>140</v>
      </c>
      <c r="BM195" s="200" t="s">
        <v>1025</v>
      </c>
    </row>
    <row r="196" spans="1:65" s="2" customFormat="1" ht="24.2" customHeight="1">
      <c r="A196" s="34"/>
      <c r="B196" s="35"/>
      <c r="C196" s="187" t="s">
        <v>425</v>
      </c>
      <c r="D196" s="187" t="s">
        <v>136</v>
      </c>
      <c r="E196" s="188" t="s">
        <v>1026</v>
      </c>
      <c r="F196" s="189" t="s">
        <v>1027</v>
      </c>
      <c r="G196" s="190" t="s">
        <v>167</v>
      </c>
      <c r="H196" s="191">
        <v>1</v>
      </c>
      <c r="I196" s="192"/>
      <c r="J196" s="193">
        <f t="shared" si="10"/>
        <v>0</v>
      </c>
      <c r="K196" s="194"/>
      <c r="L196" s="195"/>
      <c r="M196" s="196" t="s">
        <v>1</v>
      </c>
      <c r="N196" s="197" t="s">
        <v>41</v>
      </c>
      <c r="O196" s="71"/>
      <c r="P196" s="198">
        <f t="shared" si="11"/>
        <v>0</v>
      </c>
      <c r="Q196" s="198">
        <v>0</v>
      </c>
      <c r="R196" s="198">
        <f t="shared" si="12"/>
        <v>0</v>
      </c>
      <c r="S196" s="198">
        <v>0</v>
      </c>
      <c r="T196" s="199">
        <f t="shared" si="1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139</v>
      </c>
      <c r="AT196" s="200" t="s">
        <v>136</v>
      </c>
      <c r="AU196" s="200" t="s">
        <v>86</v>
      </c>
      <c r="AY196" s="17" t="s">
        <v>134</v>
      </c>
      <c r="BE196" s="201">
        <f t="shared" si="14"/>
        <v>0</v>
      </c>
      <c r="BF196" s="201">
        <f t="shared" si="15"/>
        <v>0</v>
      </c>
      <c r="BG196" s="201">
        <f t="shared" si="16"/>
        <v>0</v>
      </c>
      <c r="BH196" s="201">
        <f t="shared" si="17"/>
        <v>0</v>
      </c>
      <c r="BI196" s="201">
        <f t="shared" si="18"/>
        <v>0</v>
      </c>
      <c r="BJ196" s="17" t="s">
        <v>84</v>
      </c>
      <c r="BK196" s="201">
        <f t="shared" si="19"/>
        <v>0</v>
      </c>
      <c r="BL196" s="17" t="s">
        <v>140</v>
      </c>
      <c r="BM196" s="200" t="s">
        <v>1028</v>
      </c>
    </row>
    <row r="197" spans="1:65" s="2" customFormat="1" ht="24.2" customHeight="1">
      <c r="A197" s="34"/>
      <c r="B197" s="35"/>
      <c r="C197" s="187" t="s">
        <v>429</v>
      </c>
      <c r="D197" s="187" t="s">
        <v>136</v>
      </c>
      <c r="E197" s="188" t="s">
        <v>1029</v>
      </c>
      <c r="F197" s="189" t="s">
        <v>1030</v>
      </c>
      <c r="G197" s="190" t="s">
        <v>167</v>
      </c>
      <c r="H197" s="191">
        <v>1</v>
      </c>
      <c r="I197" s="192"/>
      <c r="J197" s="193">
        <f t="shared" si="10"/>
        <v>0</v>
      </c>
      <c r="K197" s="194"/>
      <c r="L197" s="195"/>
      <c r="M197" s="196" t="s">
        <v>1</v>
      </c>
      <c r="N197" s="197" t="s">
        <v>41</v>
      </c>
      <c r="O197" s="71"/>
      <c r="P197" s="198">
        <f t="shared" si="11"/>
        <v>0</v>
      </c>
      <c r="Q197" s="198">
        <v>0</v>
      </c>
      <c r="R197" s="198">
        <f t="shared" si="12"/>
        <v>0</v>
      </c>
      <c r="S197" s="198">
        <v>0</v>
      </c>
      <c r="T197" s="199">
        <f t="shared" si="1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139</v>
      </c>
      <c r="AT197" s="200" t="s">
        <v>136</v>
      </c>
      <c r="AU197" s="200" t="s">
        <v>86</v>
      </c>
      <c r="AY197" s="17" t="s">
        <v>134</v>
      </c>
      <c r="BE197" s="201">
        <f t="shared" si="14"/>
        <v>0</v>
      </c>
      <c r="BF197" s="201">
        <f t="shared" si="15"/>
        <v>0</v>
      </c>
      <c r="BG197" s="201">
        <f t="shared" si="16"/>
        <v>0</v>
      </c>
      <c r="BH197" s="201">
        <f t="shared" si="17"/>
        <v>0</v>
      </c>
      <c r="BI197" s="201">
        <f t="shared" si="18"/>
        <v>0</v>
      </c>
      <c r="BJ197" s="17" t="s">
        <v>84</v>
      </c>
      <c r="BK197" s="201">
        <f t="shared" si="19"/>
        <v>0</v>
      </c>
      <c r="BL197" s="17" t="s">
        <v>140</v>
      </c>
      <c r="BM197" s="200" t="s">
        <v>1031</v>
      </c>
    </row>
    <row r="198" spans="1:65" s="2" customFormat="1" ht="24.2" customHeight="1">
      <c r="A198" s="34"/>
      <c r="B198" s="35"/>
      <c r="C198" s="187" t="s">
        <v>433</v>
      </c>
      <c r="D198" s="187" t="s">
        <v>136</v>
      </c>
      <c r="E198" s="188" t="s">
        <v>1032</v>
      </c>
      <c r="F198" s="189" t="s">
        <v>1033</v>
      </c>
      <c r="G198" s="190" t="s">
        <v>167</v>
      </c>
      <c r="H198" s="191">
        <v>1</v>
      </c>
      <c r="I198" s="192"/>
      <c r="J198" s="193">
        <f t="shared" si="10"/>
        <v>0</v>
      </c>
      <c r="K198" s="194"/>
      <c r="L198" s="195"/>
      <c r="M198" s="196" t="s">
        <v>1</v>
      </c>
      <c r="N198" s="197" t="s">
        <v>41</v>
      </c>
      <c r="O198" s="71"/>
      <c r="P198" s="198">
        <f t="shared" si="11"/>
        <v>0</v>
      </c>
      <c r="Q198" s="198">
        <v>0</v>
      </c>
      <c r="R198" s="198">
        <f t="shared" si="12"/>
        <v>0</v>
      </c>
      <c r="S198" s="198">
        <v>0</v>
      </c>
      <c r="T198" s="199">
        <f t="shared" si="1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139</v>
      </c>
      <c r="AT198" s="200" t="s">
        <v>136</v>
      </c>
      <c r="AU198" s="200" t="s">
        <v>86</v>
      </c>
      <c r="AY198" s="17" t="s">
        <v>134</v>
      </c>
      <c r="BE198" s="201">
        <f t="shared" si="14"/>
        <v>0</v>
      </c>
      <c r="BF198" s="201">
        <f t="shared" si="15"/>
        <v>0</v>
      </c>
      <c r="BG198" s="201">
        <f t="shared" si="16"/>
        <v>0</v>
      </c>
      <c r="BH198" s="201">
        <f t="shared" si="17"/>
        <v>0</v>
      </c>
      <c r="BI198" s="201">
        <f t="shared" si="18"/>
        <v>0</v>
      </c>
      <c r="BJ198" s="17" t="s">
        <v>84</v>
      </c>
      <c r="BK198" s="201">
        <f t="shared" si="19"/>
        <v>0</v>
      </c>
      <c r="BL198" s="17" t="s">
        <v>140</v>
      </c>
      <c r="BM198" s="200" t="s">
        <v>1034</v>
      </c>
    </row>
    <row r="199" spans="1:65" s="2" customFormat="1" ht="16.5" customHeight="1">
      <c r="A199" s="34"/>
      <c r="B199" s="35"/>
      <c r="C199" s="187" t="s">
        <v>437</v>
      </c>
      <c r="D199" s="187" t="s">
        <v>136</v>
      </c>
      <c r="E199" s="188" t="s">
        <v>1035</v>
      </c>
      <c r="F199" s="189" t="s">
        <v>1036</v>
      </c>
      <c r="G199" s="190" t="s">
        <v>167</v>
      </c>
      <c r="H199" s="191">
        <v>4</v>
      </c>
      <c r="I199" s="192"/>
      <c r="J199" s="193">
        <f t="shared" si="10"/>
        <v>0</v>
      </c>
      <c r="K199" s="194"/>
      <c r="L199" s="195"/>
      <c r="M199" s="196" t="s">
        <v>1</v>
      </c>
      <c r="N199" s="197" t="s">
        <v>41</v>
      </c>
      <c r="O199" s="71"/>
      <c r="P199" s="198">
        <f t="shared" si="11"/>
        <v>0</v>
      </c>
      <c r="Q199" s="198">
        <v>0</v>
      </c>
      <c r="R199" s="198">
        <f t="shared" si="12"/>
        <v>0</v>
      </c>
      <c r="S199" s="198">
        <v>0</v>
      </c>
      <c r="T199" s="199">
        <f t="shared" si="1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0" t="s">
        <v>139</v>
      </c>
      <c r="AT199" s="200" t="s">
        <v>136</v>
      </c>
      <c r="AU199" s="200" t="s">
        <v>86</v>
      </c>
      <c r="AY199" s="17" t="s">
        <v>134</v>
      </c>
      <c r="BE199" s="201">
        <f t="shared" si="14"/>
        <v>0</v>
      </c>
      <c r="BF199" s="201">
        <f t="shared" si="15"/>
        <v>0</v>
      </c>
      <c r="BG199" s="201">
        <f t="shared" si="16"/>
        <v>0</v>
      </c>
      <c r="BH199" s="201">
        <f t="shared" si="17"/>
        <v>0</v>
      </c>
      <c r="BI199" s="201">
        <f t="shared" si="18"/>
        <v>0</v>
      </c>
      <c r="BJ199" s="17" t="s">
        <v>84</v>
      </c>
      <c r="BK199" s="201">
        <f t="shared" si="19"/>
        <v>0</v>
      </c>
      <c r="BL199" s="17" t="s">
        <v>140</v>
      </c>
      <c r="BM199" s="200" t="s">
        <v>1037</v>
      </c>
    </row>
    <row r="200" spans="1:65" s="2" customFormat="1" ht="21.75" customHeight="1">
      <c r="A200" s="34"/>
      <c r="B200" s="35"/>
      <c r="C200" s="187" t="s">
        <v>442</v>
      </c>
      <c r="D200" s="187" t="s">
        <v>136</v>
      </c>
      <c r="E200" s="188" t="s">
        <v>1038</v>
      </c>
      <c r="F200" s="189" t="s">
        <v>1039</v>
      </c>
      <c r="G200" s="190" t="s">
        <v>167</v>
      </c>
      <c r="H200" s="191">
        <v>2</v>
      </c>
      <c r="I200" s="192"/>
      <c r="J200" s="193">
        <f t="shared" si="10"/>
        <v>0</v>
      </c>
      <c r="K200" s="194"/>
      <c r="L200" s="195"/>
      <c r="M200" s="196" t="s">
        <v>1</v>
      </c>
      <c r="N200" s="197" t="s">
        <v>41</v>
      </c>
      <c r="O200" s="71"/>
      <c r="P200" s="198">
        <f t="shared" si="11"/>
        <v>0</v>
      </c>
      <c r="Q200" s="198">
        <v>0</v>
      </c>
      <c r="R200" s="198">
        <f t="shared" si="12"/>
        <v>0</v>
      </c>
      <c r="S200" s="198">
        <v>0</v>
      </c>
      <c r="T200" s="199">
        <f t="shared" si="1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139</v>
      </c>
      <c r="AT200" s="200" t="s">
        <v>136</v>
      </c>
      <c r="AU200" s="200" t="s">
        <v>86</v>
      </c>
      <c r="AY200" s="17" t="s">
        <v>134</v>
      </c>
      <c r="BE200" s="201">
        <f t="shared" si="14"/>
        <v>0</v>
      </c>
      <c r="BF200" s="201">
        <f t="shared" si="15"/>
        <v>0</v>
      </c>
      <c r="BG200" s="201">
        <f t="shared" si="16"/>
        <v>0</v>
      </c>
      <c r="BH200" s="201">
        <f t="shared" si="17"/>
        <v>0</v>
      </c>
      <c r="BI200" s="201">
        <f t="shared" si="18"/>
        <v>0</v>
      </c>
      <c r="BJ200" s="17" t="s">
        <v>84</v>
      </c>
      <c r="BK200" s="201">
        <f t="shared" si="19"/>
        <v>0</v>
      </c>
      <c r="BL200" s="17" t="s">
        <v>140</v>
      </c>
      <c r="BM200" s="200" t="s">
        <v>1040</v>
      </c>
    </row>
    <row r="201" spans="1:65" s="2" customFormat="1" ht="16.5" customHeight="1">
      <c r="A201" s="34"/>
      <c r="B201" s="35"/>
      <c r="C201" s="187" t="s">
        <v>446</v>
      </c>
      <c r="D201" s="187" t="s">
        <v>136</v>
      </c>
      <c r="E201" s="188" t="s">
        <v>1041</v>
      </c>
      <c r="F201" s="189" t="s">
        <v>1042</v>
      </c>
      <c r="G201" s="190" t="s">
        <v>167</v>
      </c>
      <c r="H201" s="191">
        <v>2</v>
      </c>
      <c r="I201" s="192"/>
      <c r="J201" s="193">
        <f t="shared" si="10"/>
        <v>0</v>
      </c>
      <c r="K201" s="194"/>
      <c r="L201" s="195"/>
      <c r="M201" s="196" t="s">
        <v>1</v>
      </c>
      <c r="N201" s="197" t="s">
        <v>41</v>
      </c>
      <c r="O201" s="71"/>
      <c r="P201" s="198">
        <f t="shared" si="11"/>
        <v>0</v>
      </c>
      <c r="Q201" s="198">
        <v>0</v>
      </c>
      <c r="R201" s="198">
        <f t="shared" si="12"/>
        <v>0</v>
      </c>
      <c r="S201" s="198">
        <v>0</v>
      </c>
      <c r="T201" s="199">
        <f t="shared" si="1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139</v>
      </c>
      <c r="AT201" s="200" t="s">
        <v>136</v>
      </c>
      <c r="AU201" s="200" t="s">
        <v>86</v>
      </c>
      <c r="AY201" s="17" t="s">
        <v>134</v>
      </c>
      <c r="BE201" s="201">
        <f t="shared" si="14"/>
        <v>0</v>
      </c>
      <c r="BF201" s="201">
        <f t="shared" si="15"/>
        <v>0</v>
      </c>
      <c r="BG201" s="201">
        <f t="shared" si="16"/>
        <v>0</v>
      </c>
      <c r="BH201" s="201">
        <f t="shared" si="17"/>
        <v>0</v>
      </c>
      <c r="BI201" s="201">
        <f t="shared" si="18"/>
        <v>0</v>
      </c>
      <c r="BJ201" s="17" t="s">
        <v>84</v>
      </c>
      <c r="BK201" s="201">
        <f t="shared" si="19"/>
        <v>0</v>
      </c>
      <c r="BL201" s="17" t="s">
        <v>140</v>
      </c>
      <c r="BM201" s="200" t="s">
        <v>1043</v>
      </c>
    </row>
    <row r="202" spans="1:65" s="2" customFormat="1" ht="24.2" customHeight="1">
      <c r="A202" s="34"/>
      <c r="B202" s="35"/>
      <c r="C202" s="187" t="s">
        <v>451</v>
      </c>
      <c r="D202" s="187" t="s">
        <v>136</v>
      </c>
      <c r="E202" s="188" t="s">
        <v>1044</v>
      </c>
      <c r="F202" s="189" t="s">
        <v>1045</v>
      </c>
      <c r="G202" s="190" t="s">
        <v>167</v>
      </c>
      <c r="H202" s="191">
        <v>1</v>
      </c>
      <c r="I202" s="192"/>
      <c r="J202" s="193">
        <f t="shared" si="10"/>
        <v>0</v>
      </c>
      <c r="K202" s="194"/>
      <c r="L202" s="195"/>
      <c r="M202" s="196" t="s">
        <v>1</v>
      </c>
      <c r="N202" s="197" t="s">
        <v>41</v>
      </c>
      <c r="O202" s="71"/>
      <c r="P202" s="198">
        <f t="shared" si="11"/>
        <v>0</v>
      </c>
      <c r="Q202" s="198">
        <v>0</v>
      </c>
      <c r="R202" s="198">
        <f t="shared" si="12"/>
        <v>0</v>
      </c>
      <c r="S202" s="198">
        <v>0</v>
      </c>
      <c r="T202" s="199">
        <f t="shared" si="1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0" t="s">
        <v>139</v>
      </c>
      <c r="AT202" s="200" t="s">
        <v>136</v>
      </c>
      <c r="AU202" s="200" t="s">
        <v>86</v>
      </c>
      <c r="AY202" s="17" t="s">
        <v>134</v>
      </c>
      <c r="BE202" s="201">
        <f t="shared" si="14"/>
        <v>0</v>
      </c>
      <c r="BF202" s="201">
        <f t="shared" si="15"/>
        <v>0</v>
      </c>
      <c r="BG202" s="201">
        <f t="shared" si="16"/>
        <v>0</v>
      </c>
      <c r="BH202" s="201">
        <f t="shared" si="17"/>
        <v>0</v>
      </c>
      <c r="BI202" s="201">
        <f t="shared" si="18"/>
        <v>0</v>
      </c>
      <c r="BJ202" s="17" t="s">
        <v>84</v>
      </c>
      <c r="BK202" s="201">
        <f t="shared" si="19"/>
        <v>0</v>
      </c>
      <c r="BL202" s="17" t="s">
        <v>140</v>
      </c>
      <c r="BM202" s="200" t="s">
        <v>1046</v>
      </c>
    </row>
    <row r="203" spans="1:65" s="2" customFormat="1" ht="16.5" customHeight="1">
      <c r="A203" s="34"/>
      <c r="B203" s="35"/>
      <c r="C203" s="187" t="s">
        <v>457</v>
      </c>
      <c r="D203" s="187" t="s">
        <v>136</v>
      </c>
      <c r="E203" s="188" t="s">
        <v>1047</v>
      </c>
      <c r="F203" s="189" t="s">
        <v>1048</v>
      </c>
      <c r="G203" s="190" t="s">
        <v>167</v>
      </c>
      <c r="H203" s="191">
        <v>1</v>
      </c>
      <c r="I203" s="192"/>
      <c r="J203" s="193">
        <f t="shared" si="10"/>
        <v>0</v>
      </c>
      <c r="K203" s="194"/>
      <c r="L203" s="195"/>
      <c r="M203" s="196" t="s">
        <v>1</v>
      </c>
      <c r="N203" s="197" t="s">
        <v>41</v>
      </c>
      <c r="O203" s="71"/>
      <c r="P203" s="198">
        <f t="shared" si="11"/>
        <v>0</v>
      </c>
      <c r="Q203" s="198">
        <v>0</v>
      </c>
      <c r="R203" s="198">
        <f t="shared" si="12"/>
        <v>0</v>
      </c>
      <c r="S203" s="198">
        <v>0</v>
      </c>
      <c r="T203" s="199">
        <f t="shared" si="1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139</v>
      </c>
      <c r="AT203" s="200" t="s">
        <v>136</v>
      </c>
      <c r="AU203" s="200" t="s">
        <v>86</v>
      </c>
      <c r="AY203" s="17" t="s">
        <v>134</v>
      </c>
      <c r="BE203" s="201">
        <f t="shared" si="14"/>
        <v>0</v>
      </c>
      <c r="BF203" s="201">
        <f t="shared" si="15"/>
        <v>0</v>
      </c>
      <c r="BG203" s="201">
        <f t="shared" si="16"/>
        <v>0</v>
      </c>
      <c r="BH203" s="201">
        <f t="shared" si="17"/>
        <v>0</v>
      </c>
      <c r="BI203" s="201">
        <f t="shared" si="18"/>
        <v>0</v>
      </c>
      <c r="BJ203" s="17" t="s">
        <v>84</v>
      </c>
      <c r="BK203" s="201">
        <f t="shared" si="19"/>
        <v>0</v>
      </c>
      <c r="BL203" s="17" t="s">
        <v>140</v>
      </c>
      <c r="BM203" s="200" t="s">
        <v>1049</v>
      </c>
    </row>
    <row r="204" spans="1:65" s="2" customFormat="1" ht="16.5" customHeight="1">
      <c r="A204" s="34"/>
      <c r="B204" s="35"/>
      <c r="C204" s="187" t="s">
        <v>461</v>
      </c>
      <c r="D204" s="187" t="s">
        <v>136</v>
      </c>
      <c r="E204" s="188" t="s">
        <v>1050</v>
      </c>
      <c r="F204" s="189" t="s">
        <v>1051</v>
      </c>
      <c r="G204" s="190" t="s">
        <v>138</v>
      </c>
      <c r="H204" s="191">
        <v>2</v>
      </c>
      <c r="I204" s="192"/>
      <c r="J204" s="193">
        <f t="shared" si="10"/>
        <v>0</v>
      </c>
      <c r="K204" s="194"/>
      <c r="L204" s="195"/>
      <c r="M204" s="196" t="s">
        <v>1</v>
      </c>
      <c r="N204" s="197" t="s">
        <v>41</v>
      </c>
      <c r="O204" s="71"/>
      <c r="P204" s="198">
        <f t="shared" si="11"/>
        <v>0</v>
      </c>
      <c r="Q204" s="198">
        <v>0</v>
      </c>
      <c r="R204" s="198">
        <f t="shared" si="12"/>
        <v>0</v>
      </c>
      <c r="S204" s="198">
        <v>0</v>
      </c>
      <c r="T204" s="199">
        <f t="shared" si="1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0" t="s">
        <v>139</v>
      </c>
      <c r="AT204" s="200" t="s">
        <v>136</v>
      </c>
      <c r="AU204" s="200" t="s">
        <v>86</v>
      </c>
      <c r="AY204" s="17" t="s">
        <v>134</v>
      </c>
      <c r="BE204" s="201">
        <f t="shared" si="14"/>
        <v>0</v>
      </c>
      <c r="BF204" s="201">
        <f t="shared" si="15"/>
        <v>0</v>
      </c>
      <c r="BG204" s="201">
        <f t="shared" si="16"/>
        <v>0</v>
      </c>
      <c r="BH204" s="201">
        <f t="shared" si="17"/>
        <v>0</v>
      </c>
      <c r="BI204" s="201">
        <f t="shared" si="18"/>
        <v>0</v>
      </c>
      <c r="BJ204" s="17" t="s">
        <v>84</v>
      </c>
      <c r="BK204" s="201">
        <f t="shared" si="19"/>
        <v>0</v>
      </c>
      <c r="BL204" s="17" t="s">
        <v>140</v>
      </c>
      <c r="BM204" s="200" t="s">
        <v>1052</v>
      </c>
    </row>
    <row r="205" spans="1:65" s="2" customFormat="1" ht="24.2" customHeight="1">
      <c r="A205" s="34"/>
      <c r="B205" s="35"/>
      <c r="C205" s="187" t="s">
        <v>465</v>
      </c>
      <c r="D205" s="187" t="s">
        <v>136</v>
      </c>
      <c r="E205" s="188" t="s">
        <v>1053</v>
      </c>
      <c r="F205" s="189" t="s">
        <v>1054</v>
      </c>
      <c r="G205" s="190" t="s">
        <v>167</v>
      </c>
      <c r="H205" s="191">
        <v>1</v>
      </c>
      <c r="I205" s="192"/>
      <c r="J205" s="193">
        <f t="shared" si="10"/>
        <v>0</v>
      </c>
      <c r="K205" s="194"/>
      <c r="L205" s="195"/>
      <c r="M205" s="196" t="s">
        <v>1</v>
      </c>
      <c r="N205" s="197" t="s">
        <v>41</v>
      </c>
      <c r="O205" s="71"/>
      <c r="P205" s="198">
        <f t="shared" si="11"/>
        <v>0</v>
      </c>
      <c r="Q205" s="198">
        <v>0</v>
      </c>
      <c r="R205" s="198">
        <f t="shared" si="12"/>
        <v>0</v>
      </c>
      <c r="S205" s="198">
        <v>0</v>
      </c>
      <c r="T205" s="199">
        <f t="shared" si="1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0" t="s">
        <v>139</v>
      </c>
      <c r="AT205" s="200" t="s">
        <v>136</v>
      </c>
      <c r="AU205" s="200" t="s">
        <v>86</v>
      </c>
      <c r="AY205" s="17" t="s">
        <v>134</v>
      </c>
      <c r="BE205" s="201">
        <f t="shared" si="14"/>
        <v>0</v>
      </c>
      <c r="BF205" s="201">
        <f t="shared" si="15"/>
        <v>0</v>
      </c>
      <c r="BG205" s="201">
        <f t="shared" si="16"/>
        <v>0</v>
      </c>
      <c r="BH205" s="201">
        <f t="shared" si="17"/>
        <v>0</v>
      </c>
      <c r="BI205" s="201">
        <f t="shared" si="18"/>
        <v>0</v>
      </c>
      <c r="BJ205" s="17" t="s">
        <v>84</v>
      </c>
      <c r="BK205" s="201">
        <f t="shared" si="19"/>
        <v>0</v>
      </c>
      <c r="BL205" s="17" t="s">
        <v>140</v>
      </c>
      <c r="BM205" s="200" t="s">
        <v>1055</v>
      </c>
    </row>
    <row r="206" spans="1:65" s="2" customFormat="1" ht="24.2" customHeight="1">
      <c r="A206" s="34"/>
      <c r="B206" s="35"/>
      <c r="C206" s="187" t="s">
        <v>470</v>
      </c>
      <c r="D206" s="187" t="s">
        <v>136</v>
      </c>
      <c r="E206" s="188" t="s">
        <v>1056</v>
      </c>
      <c r="F206" s="189" t="s">
        <v>1057</v>
      </c>
      <c r="G206" s="190" t="s">
        <v>167</v>
      </c>
      <c r="H206" s="191">
        <v>2</v>
      </c>
      <c r="I206" s="192"/>
      <c r="J206" s="193">
        <f t="shared" si="10"/>
        <v>0</v>
      </c>
      <c r="K206" s="194"/>
      <c r="L206" s="195"/>
      <c r="M206" s="196" t="s">
        <v>1</v>
      </c>
      <c r="N206" s="197" t="s">
        <v>41</v>
      </c>
      <c r="O206" s="71"/>
      <c r="P206" s="198">
        <f t="shared" si="11"/>
        <v>0</v>
      </c>
      <c r="Q206" s="198">
        <v>0</v>
      </c>
      <c r="R206" s="198">
        <f t="shared" si="12"/>
        <v>0</v>
      </c>
      <c r="S206" s="198">
        <v>0</v>
      </c>
      <c r="T206" s="199">
        <f t="shared" si="1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139</v>
      </c>
      <c r="AT206" s="200" t="s">
        <v>136</v>
      </c>
      <c r="AU206" s="200" t="s">
        <v>86</v>
      </c>
      <c r="AY206" s="17" t="s">
        <v>134</v>
      </c>
      <c r="BE206" s="201">
        <f t="shared" si="14"/>
        <v>0</v>
      </c>
      <c r="BF206" s="201">
        <f t="shared" si="15"/>
        <v>0</v>
      </c>
      <c r="BG206" s="201">
        <f t="shared" si="16"/>
        <v>0</v>
      </c>
      <c r="BH206" s="201">
        <f t="shared" si="17"/>
        <v>0</v>
      </c>
      <c r="BI206" s="201">
        <f t="shared" si="18"/>
        <v>0</v>
      </c>
      <c r="BJ206" s="17" t="s">
        <v>84</v>
      </c>
      <c r="BK206" s="201">
        <f t="shared" si="19"/>
        <v>0</v>
      </c>
      <c r="BL206" s="17" t="s">
        <v>140</v>
      </c>
      <c r="BM206" s="200" t="s">
        <v>1058</v>
      </c>
    </row>
    <row r="207" spans="1:65" s="2" customFormat="1" ht="24.2" customHeight="1">
      <c r="A207" s="34"/>
      <c r="B207" s="35"/>
      <c r="C207" s="241" t="s">
        <v>474</v>
      </c>
      <c r="D207" s="241" t="s">
        <v>251</v>
      </c>
      <c r="E207" s="242" t="s">
        <v>1059</v>
      </c>
      <c r="F207" s="243" t="s">
        <v>1060</v>
      </c>
      <c r="G207" s="244" t="s">
        <v>167</v>
      </c>
      <c r="H207" s="245">
        <v>1</v>
      </c>
      <c r="I207" s="246"/>
      <c r="J207" s="247">
        <f t="shared" si="10"/>
        <v>0</v>
      </c>
      <c r="K207" s="248"/>
      <c r="L207" s="39"/>
      <c r="M207" s="249" t="s">
        <v>1</v>
      </c>
      <c r="N207" s="250" t="s">
        <v>41</v>
      </c>
      <c r="O207" s="71"/>
      <c r="P207" s="198">
        <f t="shared" si="11"/>
        <v>0</v>
      </c>
      <c r="Q207" s="198">
        <v>1.6000000000000001E-4</v>
      </c>
      <c r="R207" s="198">
        <f t="shared" si="12"/>
        <v>1.6000000000000001E-4</v>
      </c>
      <c r="S207" s="198">
        <v>0</v>
      </c>
      <c r="T207" s="199">
        <f t="shared" si="1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140</v>
      </c>
      <c r="AT207" s="200" t="s">
        <v>251</v>
      </c>
      <c r="AU207" s="200" t="s">
        <v>86</v>
      </c>
      <c r="AY207" s="17" t="s">
        <v>134</v>
      </c>
      <c r="BE207" s="201">
        <f t="shared" si="14"/>
        <v>0</v>
      </c>
      <c r="BF207" s="201">
        <f t="shared" si="15"/>
        <v>0</v>
      </c>
      <c r="BG207" s="201">
        <f t="shared" si="16"/>
        <v>0</v>
      </c>
      <c r="BH207" s="201">
        <f t="shared" si="17"/>
        <v>0</v>
      </c>
      <c r="BI207" s="201">
        <f t="shared" si="18"/>
        <v>0</v>
      </c>
      <c r="BJ207" s="17" t="s">
        <v>84</v>
      </c>
      <c r="BK207" s="201">
        <f t="shared" si="19"/>
        <v>0</v>
      </c>
      <c r="BL207" s="17" t="s">
        <v>140</v>
      </c>
      <c r="BM207" s="200" t="s">
        <v>1061</v>
      </c>
    </row>
    <row r="208" spans="1:65" s="2" customFormat="1" ht="16.5" customHeight="1">
      <c r="A208" s="34"/>
      <c r="B208" s="35"/>
      <c r="C208" s="241" t="s">
        <v>479</v>
      </c>
      <c r="D208" s="241" t="s">
        <v>251</v>
      </c>
      <c r="E208" s="242" t="s">
        <v>1062</v>
      </c>
      <c r="F208" s="243" t="s">
        <v>1063</v>
      </c>
      <c r="G208" s="244" t="s">
        <v>231</v>
      </c>
      <c r="H208" s="245">
        <v>43.094999999999999</v>
      </c>
      <c r="I208" s="246"/>
      <c r="J208" s="247">
        <f t="shared" si="10"/>
        <v>0</v>
      </c>
      <c r="K208" s="248"/>
      <c r="L208" s="39"/>
      <c r="M208" s="249" t="s">
        <v>1</v>
      </c>
      <c r="N208" s="250" t="s">
        <v>41</v>
      </c>
      <c r="O208" s="71"/>
      <c r="P208" s="198">
        <f t="shared" si="11"/>
        <v>0</v>
      </c>
      <c r="Q208" s="198">
        <v>1.9000000000000001E-4</v>
      </c>
      <c r="R208" s="198">
        <f t="shared" si="12"/>
        <v>8.1880500000000005E-3</v>
      </c>
      <c r="S208" s="198">
        <v>0</v>
      </c>
      <c r="T208" s="199">
        <f t="shared" si="1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0" t="s">
        <v>140</v>
      </c>
      <c r="AT208" s="200" t="s">
        <v>251</v>
      </c>
      <c r="AU208" s="200" t="s">
        <v>86</v>
      </c>
      <c r="AY208" s="17" t="s">
        <v>134</v>
      </c>
      <c r="BE208" s="201">
        <f t="shared" si="14"/>
        <v>0</v>
      </c>
      <c r="BF208" s="201">
        <f t="shared" si="15"/>
        <v>0</v>
      </c>
      <c r="BG208" s="201">
        <f t="shared" si="16"/>
        <v>0</v>
      </c>
      <c r="BH208" s="201">
        <f t="shared" si="17"/>
        <v>0</v>
      </c>
      <c r="BI208" s="201">
        <f t="shared" si="18"/>
        <v>0</v>
      </c>
      <c r="BJ208" s="17" t="s">
        <v>84</v>
      </c>
      <c r="BK208" s="201">
        <f t="shared" si="19"/>
        <v>0</v>
      </c>
      <c r="BL208" s="17" t="s">
        <v>140</v>
      </c>
      <c r="BM208" s="200" t="s">
        <v>1064</v>
      </c>
    </row>
    <row r="209" spans="1:65" s="14" customFormat="1" ht="11.25">
      <c r="B209" s="213"/>
      <c r="C209" s="214"/>
      <c r="D209" s="204" t="s">
        <v>169</v>
      </c>
      <c r="E209" s="215" t="s">
        <v>1</v>
      </c>
      <c r="F209" s="216" t="s">
        <v>1065</v>
      </c>
      <c r="G209" s="214"/>
      <c r="H209" s="217">
        <v>43.094999999999999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169</v>
      </c>
      <c r="AU209" s="223" t="s">
        <v>86</v>
      </c>
      <c r="AV209" s="14" t="s">
        <v>86</v>
      </c>
      <c r="AW209" s="14" t="s">
        <v>32</v>
      </c>
      <c r="AX209" s="14" t="s">
        <v>84</v>
      </c>
      <c r="AY209" s="223" t="s">
        <v>134</v>
      </c>
    </row>
    <row r="210" spans="1:65" s="2" customFormat="1" ht="21.75" customHeight="1">
      <c r="A210" s="34"/>
      <c r="B210" s="35"/>
      <c r="C210" s="241" t="s">
        <v>491</v>
      </c>
      <c r="D210" s="241" t="s">
        <v>251</v>
      </c>
      <c r="E210" s="242" t="s">
        <v>1066</v>
      </c>
      <c r="F210" s="243" t="s">
        <v>1067</v>
      </c>
      <c r="G210" s="244" t="s">
        <v>231</v>
      </c>
      <c r="H210" s="245">
        <v>28.73</v>
      </c>
      <c r="I210" s="246"/>
      <c r="J210" s="247">
        <f>ROUND(I210*H210,2)</f>
        <v>0</v>
      </c>
      <c r="K210" s="248"/>
      <c r="L210" s="39"/>
      <c r="M210" s="249" t="s">
        <v>1</v>
      </c>
      <c r="N210" s="250" t="s">
        <v>41</v>
      </c>
      <c r="O210" s="71"/>
      <c r="P210" s="198">
        <f>O210*H210</f>
        <v>0</v>
      </c>
      <c r="Q210" s="198">
        <v>1.26E-4</v>
      </c>
      <c r="R210" s="198">
        <f>Q210*H210</f>
        <v>3.6199800000000001E-3</v>
      </c>
      <c r="S210" s="198">
        <v>0</v>
      </c>
      <c r="T210" s="19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0" t="s">
        <v>140</v>
      </c>
      <c r="AT210" s="200" t="s">
        <v>251</v>
      </c>
      <c r="AU210" s="200" t="s">
        <v>86</v>
      </c>
      <c r="AY210" s="17" t="s">
        <v>134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84</v>
      </c>
      <c r="BK210" s="201">
        <f>ROUND(I210*H210,2)</f>
        <v>0</v>
      </c>
      <c r="BL210" s="17" t="s">
        <v>140</v>
      </c>
      <c r="BM210" s="200" t="s">
        <v>1068</v>
      </c>
    </row>
    <row r="211" spans="1:65" s="14" customFormat="1" ht="11.25">
      <c r="B211" s="213"/>
      <c r="C211" s="214"/>
      <c r="D211" s="204" t="s">
        <v>169</v>
      </c>
      <c r="E211" s="215" t="s">
        <v>1</v>
      </c>
      <c r="F211" s="216" t="s">
        <v>782</v>
      </c>
      <c r="G211" s="214"/>
      <c r="H211" s="217">
        <v>28.73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169</v>
      </c>
      <c r="AU211" s="223" t="s">
        <v>86</v>
      </c>
      <c r="AV211" s="14" t="s">
        <v>86</v>
      </c>
      <c r="AW211" s="14" t="s">
        <v>32</v>
      </c>
      <c r="AX211" s="14" t="s">
        <v>84</v>
      </c>
      <c r="AY211" s="223" t="s">
        <v>134</v>
      </c>
    </row>
    <row r="212" spans="1:65" s="2" customFormat="1" ht="24.2" customHeight="1">
      <c r="A212" s="34"/>
      <c r="B212" s="35"/>
      <c r="C212" s="241" t="s">
        <v>224</v>
      </c>
      <c r="D212" s="241" t="s">
        <v>251</v>
      </c>
      <c r="E212" s="242" t="s">
        <v>1069</v>
      </c>
      <c r="F212" s="243" t="s">
        <v>1070</v>
      </c>
      <c r="G212" s="244" t="s">
        <v>138</v>
      </c>
      <c r="H212" s="245">
        <v>1</v>
      </c>
      <c r="I212" s="246"/>
      <c r="J212" s="247">
        <f>ROUND(I212*H212,2)</f>
        <v>0</v>
      </c>
      <c r="K212" s="248"/>
      <c r="L212" s="39"/>
      <c r="M212" s="249" t="s">
        <v>1</v>
      </c>
      <c r="N212" s="250" t="s">
        <v>41</v>
      </c>
      <c r="O212" s="71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0" t="s">
        <v>140</v>
      </c>
      <c r="AT212" s="200" t="s">
        <v>251</v>
      </c>
      <c r="AU212" s="200" t="s">
        <v>86</v>
      </c>
      <c r="AY212" s="17" t="s">
        <v>134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7" t="s">
        <v>84</v>
      </c>
      <c r="BK212" s="201">
        <f>ROUND(I212*H212,2)</f>
        <v>0</v>
      </c>
      <c r="BL212" s="17" t="s">
        <v>140</v>
      </c>
      <c r="BM212" s="200" t="s">
        <v>1071</v>
      </c>
    </row>
    <row r="213" spans="1:65" s="12" customFormat="1" ht="22.9" customHeight="1">
      <c r="B213" s="171"/>
      <c r="C213" s="172"/>
      <c r="D213" s="173" t="s">
        <v>75</v>
      </c>
      <c r="E213" s="185" t="s">
        <v>774</v>
      </c>
      <c r="F213" s="185" t="s">
        <v>775</v>
      </c>
      <c r="G213" s="172"/>
      <c r="H213" s="172"/>
      <c r="I213" s="175"/>
      <c r="J213" s="186">
        <f>BK213</f>
        <v>0</v>
      </c>
      <c r="K213" s="172"/>
      <c r="L213" s="177"/>
      <c r="M213" s="178"/>
      <c r="N213" s="179"/>
      <c r="O213" s="179"/>
      <c r="P213" s="180">
        <f>P214</f>
        <v>0</v>
      </c>
      <c r="Q213" s="179"/>
      <c r="R213" s="180">
        <f>R214</f>
        <v>0</v>
      </c>
      <c r="S213" s="179"/>
      <c r="T213" s="181">
        <f>T214</f>
        <v>0</v>
      </c>
      <c r="AR213" s="182" t="s">
        <v>84</v>
      </c>
      <c r="AT213" s="183" t="s">
        <v>75</v>
      </c>
      <c r="AU213" s="183" t="s">
        <v>84</v>
      </c>
      <c r="AY213" s="182" t="s">
        <v>134</v>
      </c>
      <c r="BK213" s="184">
        <f>BK214</f>
        <v>0</v>
      </c>
    </row>
    <row r="214" spans="1:65" s="2" customFormat="1" ht="21.75" customHeight="1">
      <c r="A214" s="34"/>
      <c r="B214" s="35"/>
      <c r="C214" s="241" t="s">
        <v>502</v>
      </c>
      <c r="D214" s="241" t="s">
        <v>251</v>
      </c>
      <c r="E214" s="242" t="s">
        <v>889</v>
      </c>
      <c r="F214" s="243" t="s">
        <v>890</v>
      </c>
      <c r="G214" s="244" t="s">
        <v>337</v>
      </c>
      <c r="H214" s="245">
        <v>63.424999999999997</v>
      </c>
      <c r="I214" s="246"/>
      <c r="J214" s="247">
        <f>ROUND(I214*H214,2)</f>
        <v>0</v>
      </c>
      <c r="K214" s="248"/>
      <c r="L214" s="39"/>
      <c r="M214" s="249" t="s">
        <v>1</v>
      </c>
      <c r="N214" s="250" t="s">
        <v>41</v>
      </c>
      <c r="O214" s="71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0" t="s">
        <v>140</v>
      </c>
      <c r="AT214" s="200" t="s">
        <v>251</v>
      </c>
      <c r="AU214" s="200" t="s">
        <v>86</v>
      </c>
      <c r="AY214" s="17" t="s">
        <v>134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84</v>
      </c>
      <c r="BK214" s="201">
        <f>ROUND(I214*H214,2)</f>
        <v>0</v>
      </c>
      <c r="BL214" s="17" t="s">
        <v>140</v>
      </c>
      <c r="BM214" s="200" t="s">
        <v>1072</v>
      </c>
    </row>
    <row r="215" spans="1:65" s="12" customFormat="1" ht="25.9" customHeight="1">
      <c r="B215" s="171"/>
      <c r="C215" s="172"/>
      <c r="D215" s="173" t="s">
        <v>75</v>
      </c>
      <c r="E215" s="174" t="s">
        <v>1073</v>
      </c>
      <c r="F215" s="174" t="s">
        <v>1074</v>
      </c>
      <c r="G215" s="172"/>
      <c r="H215" s="172"/>
      <c r="I215" s="175"/>
      <c r="J215" s="176">
        <f>BK215</f>
        <v>0</v>
      </c>
      <c r="K215" s="172"/>
      <c r="L215" s="177"/>
      <c r="M215" s="178"/>
      <c r="N215" s="179"/>
      <c r="O215" s="179"/>
      <c r="P215" s="180">
        <f>P216</f>
        <v>0</v>
      </c>
      <c r="Q215" s="179"/>
      <c r="R215" s="180">
        <f>R216</f>
        <v>3.1199999999999999E-2</v>
      </c>
      <c r="S215" s="179"/>
      <c r="T215" s="181">
        <f>T216</f>
        <v>0</v>
      </c>
      <c r="AR215" s="182" t="s">
        <v>86</v>
      </c>
      <c r="AT215" s="183" t="s">
        <v>75</v>
      </c>
      <c r="AU215" s="183" t="s">
        <v>76</v>
      </c>
      <c r="AY215" s="182" t="s">
        <v>134</v>
      </c>
      <c r="BK215" s="184">
        <f>BK216</f>
        <v>0</v>
      </c>
    </row>
    <row r="216" spans="1:65" s="12" customFormat="1" ht="22.9" customHeight="1">
      <c r="B216" s="171"/>
      <c r="C216" s="172"/>
      <c r="D216" s="173" t="s">
        <v>75</v>
      </c>
      <c r="E216" s="185" t="s">
        <v>1075</v>
      </c>
      <c r="F216" s="185" t="s">
        <v>1076</v>
      </c>
      <c r="G216" s="172"/>
      <c r="H216" s="172"/>
      <c r="I216" s="175"/>
      <c r="J216" s="186">
        <f>BK216</f>
        <v>0</v>
      </c>
      <c r="K216" s="172"/>
      <c r="L216" s="177"/>
      <c r="M216" s="178"/>
      <c r="N216" s="179"/>
      <c r="O216" s="179"/>
      <c r="P216" s="180">
        <f>SUM(P217:P220)</f>
        <v>0</v>
      </c>
      <c r="Q216" s="179"/>
      <c r="R216" s="180">
        <f>SUM(R217:R220)</f>
        <v>3.1199999999999999E-2</v>
      </c>
      <c r="S216" s="179"/>
      <c r="T216" s="181">
        <f>SUM(T217:T220)</f>
        <v>0</v>
      </c>
      <c r="AR216" s="182" t="s">
        <v>86</v>
      </c>
      <c r="AT216" s="183" t="s">
        <v>75</v>
      </c>
      <c r="AU216" s="183" t="s">
        <v>84</v>
      </c>
      <c r="AY216" s="182" t="s">
        <v>134</v>
      </c>
      <c r="BK216" s="184">
        <f>SUM(BK217:BK220)</f>
        <v>0</v>
      </c>
    </row>
    <row r="217" spans="1:65" s="2" customFormat="1" ht="24.2" customHeight="1">
      <c r="A217" s="34"/>
      <c r="B217" s="35"/>
      <c r="C217" s="187" t="s">
        <v>506</v>
      </c>
      <c r="D217" s="187" t="s">
        <v>136</v>
      </c>
      <c r="E217" s="188" t="s">
        <v>1077</v>
      </c>
      <c r="F217" s="189" t="s">
        <v>1078</v>
      </c>
      <c r="G217" s="190" t="s">
        <v>167</v>
      </c>
      <c r="H217" s="191">
        <v>1</v>
      </c>
      <c r="I217" s="192"/>
      <c r="J217" s="193">
        <f>ROUND(I217*H217,2)</f>
        <v>0</v>
      </c>
      <c r="K217" s="194"/>
      <c r="L217" s="195"/>
      <c r="M217" s="196" t="s">
        <v>1</v>
      </c>
      <c r="N217" s="197" t="s">
        <v>41</v>
      </c>
      <c r="O217" s="71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0" t="s">
        <v>139</v>
      </c>
      <c r="AT217" s="200" t="s">
        <v>136</v>
      </c>
      <c r="AU217" s="200" t="s">
        <v>86</v>
      </c>
      <c r="AY217" s="17" t="s">
        <v>134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84</v>
      </c>
      <c r="BK217" s="201">
        <f>ROUND(I217*H217,2)</f>
        <v>0</v>
      </c>
      <c r="BL217" s="17" t="s">
        <v>140</v>
      </c>
      <c r="BM217" s="200" t="s">
        <v>1079</v>
      </c>
    </row>
    <row r="218" spans="1:65" s="2" customFormat="1" ht="24.2" customHeight="1">
      <c r="A218" s="34"/>
      <c r="B218" s="35"/>
      <c r="C218" s="187" t="s">
        <v>510</v>
      </c>
      <c r="D218" s="187" t="s">
        <v>136</v>
      </c>
      <c r="E218" s="188" t="s">
        <v>1080</v>
      </c>
      <c r="F218" s="189" t="s">
        <v>1081</v>
      </c>
      <c r="G218" s="190" t="s">
        <v>167</v>
      </c>
      <c r="H218" s="191">
        <v>1</v>
      </c>
      <c r="I218" s="192"/>
      <c r="J218" s="193">
        <f>ROUND(I218*H218,2)</f>
        <v>0</v>
      </c>
      <c r="K218" s="194"/>
      <c r="L218" s="195"/>
      <c r="M218" s="196" t="s">
        <v>1</v>
      </c>
      <c r="N218" s="197" t="s">
        <v>41</v>
      </c>
      <c r="O218" s="71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0" t="s">
        <v>139</v>
      </c>
      <c r="AT218" s="200" t="s">
        <v>136</v>
      </c>
      <c r="AU218" s="200" t="s">
        <v>86</v>
      </c>
      <c r="AY218" s="17" t="s">
        <v>134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7" t="s">
        <v>84</v>
      </c>
      <c r="BK218" s="201">
        <f>ROUND(I218*H218,2)</f>
        <v>0</v>
      </c>
      <c r="BL218" s="17" t="s">
        <v>140</v>
      </c>
      <c r="BM218" s="200" t="s">
        <v>1082</v>
      </c>
    </row>
    <row r="219" spans="1:65" s="2" customFormat="1" ht="16.5" customHeight="1">
      <c r="A219" s="34"/>
      <c r="B219" s="35"/>
      <c r="C219" s="187" t="s">
        <v>514</v>
      </c>
      <c r="D219" s="187" t="s">
        <v>136</v>
      </c>
      <c r="E219" s="188" t="s">
        <v>1083</v>
      </c>
      <c r="F219" s="189" t="s">
        <v>1084</v>
      </c>
      <c r="G219" s="190" t="s">
        <v>167</v>
      </c>
      <c r="H219" s="191">
        <v>1</v>
      </c>
      <c r="I219" s="192"/>
      <c r="J219" s="193">
        <f>ROUND(I219*H219,2)</f>
        <v>0</v>
      </c>
      <c r="K219" s="194"/>
      <c r="L219" s="195"/>
      <c r="M219" s="196" t="s">
        <v>1</v>
      </c>
      <c r="N219" s="197" t="s">
        <v>41</v>
      </c>
      <c r="O219" s="71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0" t="s">
        <v>139</v>
      </c>
      <c r="AT219" s="200" t="s">
        <v>136</v>
      </c>
      <c r="AU219" s="200" t="s">
        <v>86</v>
      </c>
      <c r="AY219" s="17" t="s">
        <v>134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7" t="s">
        <v>84</v>
      </c>
      <c r="BK219" s="201">
        <f>ROUND(I219*H219,2)</f>
        <v>0</v>
      </c>
      <c r="BL219" s="17" t="s">
        <v>140</v>
      </c>
      <c r="BM219" s="200" t="s">
        <v>1085</v>
      </c>
    </row>
    <row r="220" spans="1:65" s="2" customFormat="1" ht="24.2" customHeight="1">
      <c r="A220" s="34"/>
      <c r="B220" s="35"/>
      <c r="C220" s="241" t="s">
        <v>518</v>
      </c>
      <c r="D220" s="241" t="s">
        <v>251</v>
      </c>
      <c r="E220" s="242" t="s">
        <v>1086</v>
      </c>
      <c r="F220" s="243" t="s">
        <v>1087</v>
      </c>
      <c r="G220" s="244" t="s">
        <v>167</v>
      </c>
      <c r="H220" s="245">
        <v>3</v>
      </c>
      <c r="I220" s="246"/>
      <c r="J220" s="247">
        <f>ROUND(I220*H220,2)</f>
        <v>0</v>
      </c>
      <c r="K220" s="248"/>
      <c r="L220" s="39"/>
      <c r="M220" s="251" t="s">
        <v>1</v>
      </c>
      <c r="N220" s="252" t="s">
        <v>41</v>
      </c>
      <c r="O220" s="237"/>
      <c r="P220" s="238">
        <f>O220*H220</f>
        <v>0</v>
      </c>
      <c r="Q220" s="238">
        <v>1.04E-2</v>
      </c>
      <c r="R220" s="238">
        <f>Q220*H220</f>
        <v>3.1199999999999999E-2</v>
      </c>
      <c r="S220" s="238">
        <v>0</v>
      </c>
      <c r="T220" s="239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0" t="s">
        <v>193</v>
      </c>
      <c r="AT220" s="200" t="s">
        <v>251</v>
      </c>
      <c r="AU220" s="200" t="s">
        <v>86</v>
      </c>
      <c r="AY220" s="17" t="s">
        <v>134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7" t="s">
        <v>84</v>
      </c>
      <c r="BK220" s="201">
        <f>ROUND(I220*H220,2)</f>
        <v>0</v>
      </c>
      <c r="BL220" s="17" t="s">
        <v>193</v>
      </c>
      <c r="BM220" s="200" t="s">
        <v>1088</v>
      </c>
    </row>
    <row r="221" spans="1:65" s="2" customFormat="1" ht="6.95" customHeight="1">
      <c r="A221" s="34"/>
      <c r="B221" s="54"/>
      <c r="C221" s="55"/>
      <c r="D221" s="55"/>
      <c r="E221" s="55"/>
      <c r="F221" s="55"/>
      <c r="G221" s="55"/>
      <c r="H221" s="55"/>
      <c r="I221" s="55"/>
      <c r="J221" s="55"/>
      <c r="K221" s="55"/>
      <c r="L221" s="39"/>
      <c r="M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</row>
  </sheetData>
  <sheetProtection algorithmName="SHA-512" hashValue="IhG+lXUcGYeADW8D5JkFcGcBXxRWzWaLSC4DF9LxVedArVsVbUXhEWlgme0C9oOTSEknTYoabuHjsI8iwLJOaQ==" saltValue="zggNSX01zPBa84mU9Kl8eUcEz7oQDXYHDEGEDZUdMhs+dtHcZzxsc09L9TeDnuS1NwxC8gYVMpOENlIwq56Agw==" spinCount="100000" sheet="1" objects="1" scenarios="1" formatColumns="0" formatRows="0" autoFilter="0"/>
  <autoFilter ref="C124:K220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topLeftCell="A17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98</v>
      </c>
      <c r="AZ2" s="240" t="s">
        <v>1089</v>
      </c>
      <c r="BA2" s="240" t="s">
        <v>1089</v>
      </c>
      <c r="BB2" s="240" t="s">
        <v>231</v>
      </c>
      <c r="BC2" s="240" t="s">
        <v>1090</v>
      </c>
      <c r="BD2" s="240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  <c r="AZ3" s="240" t="s">
        <v>1091</v>
      </c>
      <c r="BA3" s="240" t="s">
        <v>1091</v>
      </c>
      <c r="BB3" s="240" t="s">
        <v>231</v>
      </c>
      <c r="BC3" s="240" t="s">
        <v>178</v>
      </c>
      <c r="BD3" s="240" t="s">
        <v>86</v>
      </c>
    </row>
    <row r="4" spans="1:5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  <c r="AZ4" s="240" t="s">
        <v>786</v>
      </c>
      <c r="BA4" s="240" t="s">
        <v>786</v>
      </c>
      <c r="BB4" s="240" t="s">
        <v>217</v>
      </c>
      <c r="BC4" s="240" t="s">
        <v>1092</v>
      </c>
      <c r="BD4" s="240" t="s">
        <v>86</v>
      </c>
    </row>
    <row r="5" spans="1:56" s="1" customFormat="1" ht="6.95" customHeight="1">
      <c r="B5" s="20"/>
      <c r="L5" s="20"/>
      <c r="AZ5" s="240" t="s">
        <v>784</v>
      </c>
      <c r="BA5" s="240" t="s">
        <v>784</v>
      </c>
      <c r="BB5" s="240" t="s">
        <v>217</v>
      </c>
      <c r="BC5" s="240" t="s">
        <v>1093</v>
      </c>
      <c r="BD5" s="240" t="s">
        <v>86</v>
      </c>
    </row>
    <row r="6" spans="1:56" s="1" customFormat="1" ht="12" customHeight="1">
      <c r="B6" s="20"/>
      <c r="D6" s="112" t="s">
        <v>16</v>
      </c>
      <c r="L6" s="20"/>
      <c r="AZ6" s="240" t="s">
        <v>788</v>
      </c>
      <c r="BA6" s="240" t="s">
        <v>788</v>
      </c>
      <c r="BB6" s="240" t="s">
        <v>217</v>
      </c>
      <c r="BC6" s="240" t="s">
        <v>1094</v>
      </c>
      <c r="BD6" s="240" t="s">
        <v>86</v>
      </c>
    </row>
    <row r="7" spans="1:5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  <c r="AZ7" s="240" t="s">
        <v>780</v>
      </c>
      <c r="BA7" s="240" t="s">
        <v>780</v>
      </c>
      <c r="BB7" s="240" t="s">
        <v>217</v>
      </c>
      <c r="BC7" s="240" t="s">
        <v>1095</v>
      </c>
      <c r="BD7" s="240" t="s">
        <v>86</v>
      </c>
    </row>
    <row r="8" spans="1:5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40" t="s">
        <v>216</v>
      </c>
      <c r="BA8" s="240" t="s">
        <v>216</v>
      </c>
      <c r="BB8" s="240" t="s">
        <v>217</v>
      </c>
      <c r="BC8" s="240" t="s">
        <v>1096</v>
      </c>
      <c r="BD8" s="240" t="s">
        <v>86</v>
      </c>
    </row>
    <row r="9" spans="1:56" s="2" customFormat="1" ht="16.5" customHeight="1">
      <c r="A9" s="34"/>
      <c r="B9" s="39"/>
      <c r="C9" s="34"/>
      <c r="D9" s="34"/>
      <c r="E9" s="315" t="s">
        <v>1097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ROUND((SUM(BE123:BE197)),  2)</f>
        <v>0</v>
      </c>
      <c r="G33" s="34"/>
      <c r="H33" s="34"/>
      <c r="I33" s="124">
        <v>0.21</v>
      </c>
      <c r="J33" s="123">
        <f>ROUND(((SUM(BE123:BE197))*I33),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ROUND((SUM(BF123:BF197)),  2)</f>
        <v>0</v>
      </c>
      <c r="G34" s="34"/>
      <c r="H34" s="34"/>
      <c r="I34" s="124">
        <v>0.15</v>
      </c>
      <c r="J34" s="123">
        <f>ROUND(((SUM(BF123:BF197))*I34),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ROUND((SUM(BG123:BG197)),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ROUND((SUM(BH123:BH197)),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ROUND((SUM(BI123:BI197)),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004 - SO 303 PŘÍPOJKA SPLAŠKOVÉ KANALIZACE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7"/>
      <c r="C97" s="148"/>
      <c r="D97" s="149" t="s">
        <v>116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241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244</v>
      </c>
      <c r="E99" s="156"/>
      <c r="F99" s="156"/>
      <c r="G99" s="156"/>
      <c r="H99" s="156"/>
      <c r="I99" s="156"/>
      <c r="J99" s="157">
        <f>J160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246</v>
      </c>
      <c r="E100" s="156"/>
      <c r="F100" s="156"/>
      <c r="G100" s="156"/>
      <c r="H100" s="156"/>
      <c r="I100" s="156"/>
      <c r="J100" s="157">
        <f>J163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249</v>
      </c>
      <c r="E101" s="156"/>
      <c r="F101" s="156"/>
      <c r="G101" s="156"/>
      <c r="H101" s="156"/>
      <c r="I101" s="156"/>
      <c r="J101" s="157">
        <f>J187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1098</v>
      </c>
      <c r="E102" s="150"/>
      <c r="F102" s="150"/>
      <c r="G102" s="150"/>
      <c r="H102" s="150"/>
      <c r="I102" s="150"/>
      <c r="J102" s="151">
        <f>J189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1099</v>
      </c>
      <c r="E103" s="156"/>
      <c r="F103" s="156"/>
      <c r="G103" s="156"/>
      <c r="H103" s="156"/>
      <c r="I103" s="156"/>
      <c r="J103" s="157">
        <f>J190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118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0" t="str">
        <f>E7</f>
        <v>Rekonstrukce hřiště na ul. Dolní, Ostrava-Zábřeh – areál V Zálomu</v>
      </c>
      <c r="F113" s="321"/>
      <c r="G113" s="321"/>
      <c r="H113" s="32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109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2" t="str">
        <f>E9</f>
        <v>004 - SO 303 PŘÍPOJKA SPLAŠKOVÉ KANALIZACE</v>
      </c>
      <c r="F115" s="322"/>
      <c r="G115" s="322"/>
      <c r="H115" s="32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areál V Zálomu</v>
      </c>
      <c r="G117" s="36"/>
      <c r="H117" s="36"/>
      <c r="I117" s="29" t="s">
        <v>22</v>
      </c>
      <c r="J117" s="66" t="str">
        <f>IF(J12="","",J12)</f>
        <v>8. 1. 2022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24</v>
      </c>
      <c r="D119" s="36"/>
      <c r="E119" s="36"/>
      <c r="F119" s="27" t="str">
        <f>E15</f>
        <v>Městský obvod Ostrava – Jih</v>
      </c>
      <c r="G119" s="36"/>
      <c r="H119" s="36"/>
      <c r="I119" s="29" t="s">
        <v>30</v>
      </c>
      <c r="J119" s="32" t="str">
        <f>E21</f>
        <v>FILDMAN PROJEKT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Bc.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119</v>
      </c>
      <c r="D122" s="162" t="s">
        <v>61</v>
      </c>
      <c r="E122" s="162" t="s">
        <v>57</v>
      </c>
      <c r="F122" s="162" t="s">
        <v>58</v>
      </c>
      <c r="G122" s="162" t="s">
        <v>120</v>
      </c>
      <c r="H122" s="162" t="s">
        <v>121</v>
      </c>
      <c r="I122" s="162" t="s">
        <v>122</v>
      </c>
      <c r="J122" s="163" t="s">
        <v>113</v>
      </c>
      <c r="K122" s="164" t="s">
        <v>123</v>
      </c>
      <c r="L122" s="165"/>
      <c r="M122" s="75" t="s">
        <v>1</v>
      </c>
      <c r="N122" s="76" t="s">
        <v>40</v>
      </c>
      <c r="O122" s="76" t="s">
        <v>124</v>
      </c>
      <c r="P122" s="76" t="s">
        <v>125</v>
      </c>
      <c r="Q122" s="76" t="s">
        <v>126</v>
      </c>
      <c r="R122" s="76" t="s">
        <v>127</v>
      </c>
      <c r="S122" s="76" t="s">
        <v>128</v>
      </c>
      <c r="T122" s="77" t="s">
        <v>129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130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P124+P189</f>
        <v>0</v>
      </c>
      <c r="Q123" s="79"/>
      <c r="R123" s="168">
        <f>R124+R189</f>
        <v>151.45900431999999</v>
      </c>
      <c r="S123" s="79"/>
      <c r="T123" s="169">
        <f>T124+T189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115</v>
      </c>
      <c r="BK123" s="170">
        <f>BK124+BK189</f>
        <v>0</v>
      </c>
    </row>
    <row r="124" spans="1:65" s="12" customFormat="1" ht="25.9" customHeight="1">
      <c r="B124" s="171"/>
      <c r="C124" s="172"/>
      <c r="D124" s="173" t="s">
        <v>75</v>
      </c>
      <c r="E124" s="174" t="s">
        <v>131</v>
      </c>
      <c r="F124" s="174" t="s">
        <v>132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P125+P160+P163+P187</f>
        <v>0</v>
      </c>
      <c r="Q124" s="179"/>
      <c r="R124" s="180">
        <f>R125+R160+R163+R187</f>
        <v>151.45900431999999</v>
      </c>
      <c r="S124" s="179"/>
      <c r="T124" s="181">
        <f>T125+T160+T163+T187</f>
        <v>0</v>
      </c>
      <c r="AR124" s="182" t="s">
        <v>84</v>
      </c>
      <c r="AT124" s="183" t="s">
        <v>75</v>
      </c>
      <c r="AU124" s="183" t="s">
        <v>76</v>
      </c>
      <c r="AY124" s="182" t="s">
        <v>134</v>
      </c>
      <c r="BK124" s="184">
        <f>BK125+BK160+BK163+BK187</f>
        <v>0</v>
      </c>
    </row>
    <row r="125" spans="1:65" s="12" customFormat="1" ht="22.9" customHeight="1">
      <c r="B125" s="171"/>
      <c r="C125" s="172"/>
      <c r="D125" s="173" t="s">
        <v>75</v>
      </c>
      <c r="E125" s="185" t="s">
        <v>84</v>
      </c>
      <c r="F125" s="185" t="s">
        <v>250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SUM(P126:P159)</f>
        <v>0</v>
      </c>
      <c r="Q125" s="179"/>
      <c r="R125" s="180">
        <f>SUM(R126:R159)</f>
        <v>148.50991392</v>
      </c>
      <c r="S125" s="179"/>
      <c r="T125" s="181">
        <f>SUM(T126:T159)</f>
        <v>0</v>
      </c>
      <c r="AR125" s="182" t="s">
        <v>84</v>
      </c>
      <c r="AT125" s="183" t="s">
        <v>75</v>
      </c>
      <c r="AU125" s="183" t="s">
        <v>84</v>
      </c>
      <c r="AY125" s="182" t="s">
        <v>134</v>
      </c>
      <c r="BK125" s="184">
        <f>SUM(BK126:BK159)</f>
        <v>0</v>
      </c>
    </row>
    <row r="126" spans="1:65" s="2" customFormat="1" ht="24.2" customHeight="1">
      <c r="A126" s="34"/>
      <c r="B126" s="35"/>
      <c r="C126" s="241" t="s">
        <v>84</v>
      </c>
      <c r="D126" s="241" t="s">
        <v>251</v>
      </c>
      <c r="E126" s="242" t="s">
        <v>1100</v>
      </c>
      <c r="F126" s="243" t="s">
        <v>1101</v>
      </c>
      <c r="G126" s="244" t="s">
        <v>231</v>
      </c>
      <c r="H126" s="245">
        <v>2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41</v>
      </c>
      <c r="O126" s="71"/>
      <c r="P126" s="198">
        <f>O126*H126</f>
        <v>0</v>
      </c>
      <c r="Q126" s="198">
        <v>1.269E-2</v>
      </c>
      <c r="R126" s="198">
        <f>Q126*H126</f>
        <v>2.538E-2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140</v>
      </c>
      <c r="AT126" s="200" t="s">
        <v>251</v>
      </c>
      <c r="AU126" s="200" t="s">
        <v>86</v>
      </c>
      <c r="AY126" s="17" t="s">
        <v>134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84</v>
      </c>
      <c r="BK126" s="201">
        <f>ROUND(I126*H126,2)</f>
        <v>0</v>
      </c>
      <c r="BL126" s="17" t="s">
        <v>140</v>
      </c>
      <c r="BM126" s="200" t="s">
        <v>1102</v>
      </c>
    </row>
    <row r="127" spans="1:65" s="2" customFormat="1" ht="24.2" customHeight="1">
      <c r="A127" s="34"/>
      <c r="B127" s="35"/>
      <c r="C127" s="241" t="s">
        <v>86</v>
      </c>
      <c r="D127" s="241" t="s">
        <v>251</v>
      </c>
      <c r="E127" s="242" t="s">
        <v>1103</v>
      </c>
      <c r="F127" s="243" t="s">
        <v>1104</v>
      </c>
      <c r="G127" s="244" t="s">
        <v>231</v>
      </c>
      <c r="H127" s="245">
        <v>12</v>
      </c>
      <c r="I127" s="246"/>
      <c r="J127" s="247">
        <f>ROUND(I127*H127,2)</f>
        <v>0</v>
      </c>
      <c r="K127" s="248"/>
      <c r="L127" s="39"/>
      <c r="M127" s="249" t="s">
        <v>1</v>
      </c>
      <c r="N127" s="250" t="s">
        <v>41</v>
      </c>
      <c r="O127" s="71"/>
      <c r="P127" s="198">
        <f>O127*H127</f>
        <v>0</v>
      </c>
      <c r="Q127" s="198">
        <v>6.053E-2</v>
      </c>
      <c r="R127" s="198">
        <f>Q127*H127</f>
        <v>0.72636000000000001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140</v>
      </c>
      <c r="AT127" s="200" t="s">
        <v>251</v>
      </c>
      <c r="AU127" s="200" t="s">
        <v>86</v>
      </c>
      <c r="AY127" s="17" t="s">
        <v>134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84</v>
      </c>
      <c r="BK127" s="201">
        <f>ROUND(I127*H127,2)</f>
        <v>0</v>
      </c>
      <c r="BL127" s="17" t="s">
        <v>140</v>
      </c>
      <c r="BM127" s="200" t="s">
        <v>1105</v>
      </c>
    </row>
    <row r="128" spans="1:65" s="14" customFormat="1" ht="11.25">
      <c r="B128" s="213"/>
      <c r="C128" s="214"/>
      <c r="D128" s="204" t="s">
        <v>169</v>
      </c>
      <c r="E128" s="215" t="s">
        <v>1</v>
      </c>
      <c r="F128" s="216" t="s">
        <v>1106</v>
      </c>
      <c r="G128" s="214"/>
      <c r="H128" s="217">
        <v>12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169</v>
      </c>
      <c r="AU128" s="223" t="s">
        <v>86</v>
      </c>
      <c r="AV128" s="14" t="s">
        <v>86</v>
      </c>
      <c r="AW128" s="14" t="s">
        <v>32</v>
      </c>
      <c r="AX128" s="14" t="s">
        <v>84</v>
      </c>
      <c r="AY128" s="223" t="s">
        <v>134</v>
      </c>
    </row>
    <row r="129" spans="1:65" s="2" customFormat="1" ht="24.2" customHeight="1">
      <c r="A129" s="34"/>
      <c r="B129" s="35"/>
      <c r="C129" s="241" t="s">
        <v>144</v>
      </c>
      <c r="D129" s="241" t="s">
        <v>251</v>
      </c>
      <c r="E129" s="242" t="s">
        <v>283</v>
      </c>
      <c r="F129" s="243" t="s">
        <v>284</v>
      </c>
      <c r="G129" s="244" t="s">
        <v>217</v>
      </c>
      <c r="H129" s="245">
        <v>14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41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140</v>
      </c>
      <c r="AT129" s="200" t="s">
        <v>251</v>
      </c>
      <c r="AU129" s="200" t="s">
        <v>86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84</v>
      </c>
      <c r="BK129" s="201">
        <f>ROUND(I129*H129,2)</f>
        <v>0</v>
      </c>
      <c r="BL129" s="17" t="s">
        <v>140</v>
      </c>
      <c r="BM129" s="200" t="s">
        <v>1107</v>
      </c>
    </row>
    <row r="130" spans="1:65" s="14" customFormat="1" ht="11.25">
      <c r="B130" s="213"/>
      <c r="C130" s="214"/>
      <c r="D130" s="204" t="s">
        <v>169</v>
      </c>
      <c r="E130" s="215" t="s">
        <v>1</v>
      </c>
      <c r="F130" s="216" t="s">
        <v>1108</v>
      </c>
      <c r="G130" s="214"/>
      <c r="H130" s="217">
        <v>14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169</v>
      </c>
      <c r="AU130" s="223" t="s">
        <v>86</v>
      </c>
      <c r="AV130" s="14" t="s">
        <v>86</v>
      </c>
      <c r="AW130" s="14" t="s">
        <v>32</v>
      </c>
      <c r="AX130" s="14" t="s">
        <v>84</v>
      </c>
      <c r="AY130" s="223" t="s">
        <v>134</v>
      </c>
    </row>
    <row r="131" spans="1:65" s="2" customFormat="1" ht="33" customHeight="1">
      <c r="A131" s="34"/>
      <c r="B131" s="35"/>
      <c r="C131" s="241" t="s">
        <v>140</v>
      </c>
      <c r="D131" s="241" t="s">
        <v>251</v>
      </c>
      <c r="E131" s="242" t="s">
        <v>795</v>
      </c>
      <c r="F131" s="243" t="s">
        <v>796</v>
      </c>
      <c r="G131" s="244" t="s">
        <v>217</v>
      </c>
      <c r="H131" s="245">
        <v>127.73399999999999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41</v>
      </c>
      <c r="O131" s="71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140</v>
      </c>
      <c r="AT131" s="200" t="s">
        <v>251</v>
      </c>
      <c r="AU131" s="200" t="s">
        <v>86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84</v>
      </c>
      <c r="BK131" s="201">
        <f>ROUND(I131*H131,2)</f>
        <v>0</v>
      </c>
      <c r="BL131" s="17" t="s">
        <v>140</v>
      </c>
      <c r="BM131" s="200" t="s">
        <v>1109</v>
      </c>
    </row>
    <row r="132" spans="1:65" s="14" customFormat="1" ht="11.25">
      <c r="B132" s="213"/>
      <c r="C132" s="214"/>
      <c r="D132" s="204" t="s">
        <v>169</v>
      </c>
      <c r="E132" s="215" t="s">
        <v>1</v>
      </c>
      <c r="F132" s="216" t="s">
        <v>1110</v>
      </c>
      <c r="G132" s="214"/>
      <c r="H132" s="217">
        <v>34.5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169</v>
      </c>
      <c r="AU132" s="223" t="s">
        <v>86</v>
      </c>
      <c r="AV132" s="14" t="s">
        <v>86</v>
      </c>
      <c r="AW132" s="14" t="s">
        <v>32</v>
      </c>
      <c r="AX132" s="14" t="s">
        <v>76</v>
      </c>
      <c r="AY132" s="223" t="s">
        <v>134</v>
      </c>
    </row>
    <row r="133" spans="1:65" s="14" customFormat="1" ht="11.25">
      <c r="B133" s="213"/>
      <c r="C133" s="214"/>
      <c r="D133" s="204" t="s">
        <v>169</v>
      </c>
      <c r="E133" s="215" t="s">
        <v>1</v>
      </c>
      <c r="F133" s="216" t="s">
        <v>1111</v>
      </c>
      <c r="G133" s="214"/>
      <c r="H133" s="217">
        <v>93.233999999999995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169</v>
      </c>
      <c r="AU133" s="223" t="s">
        <v>86</v>
      </c>
      <c r="AV133" s="14" t="s">
        <v>86</v>
      </c>
      <c r="AW133" s="14" t="s">
        <v>32</v>
      </c>
      <c r="AX133" s="14" t="s">
        <v>76</v>
      </c>
      <c r="AY133" s="223" t="s">
        <v>134</v>
      </c>
    </row>
    <row r="134" spans="1:65" s="15" customFormat="1" ht="11.25">
      <c r="B134" s="224"/>
      <c r="C134" s="225"/>
      <c r="D134" s="204" t="s">
        <v>169</v>
      </c>
      <c r="E134" s="226" t="s">
        <v>780</v>
      </c>
      <c r="F134" s="227" t="s">
        <v>173</v>
      </c>
      <c r="G134" s="225"/>
      <c r="H134" s="228">
        <v>127.73399999999999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169</v>
      </c>
      <c r="AU134" s="234" t="s">
        <v>86</v>
      </c>
      <c r="AV134" s="15" t="s">
        <v>140</v>
      </c>
      <c r="AW134" s="15" t="s">
        <v>32</v>
      </c>
      <c r="AX134" s="15" t="s">
        <v>84</v>
      </c>
      <c r="AY134" s="234" t="s">
        <v>134</v>
      </c>
    </row>
    <row r="135" spans="1:65" s="2" customFormat="1" ht="21.75" customHeight="1">
      <c r="A135" s="34"/>
      <c r="B135" s="35"/>
      <c r="C135" s="241" t="s">
        <v>133</v>
      </c>
      <c r="D135" s="241" t="s">
        <v>251</v>
      </c>
      <c r="E135" s="242" t="s">
        <v>1112</v>
      </c>
      <c r="F135" s="243" t="s">
        <v>1113</v>
      </c>
      <c r="G135" s="244" t="s">
        <v>210</v>
      </c>
      <c r="H135" s="245">
        <v>177.58799999999999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41</v>
      </c>
      <c r="O135" s="71"/>
      <c r="P135" s="198">
        <f>O135*H135</f>
        <v>0</v>
      </c>
      <c r="Q135" s="198">
        <v>8.4000000000000003E-4</v>
      </c>
      <c r="R135" s="198">
        <f>Q135*H135</f>
        <v>0.14917391999999999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140</v>
      </c>
      <c r="AT135" s="200" t="s">
        <v>251</v>
      </c>
      <c r="AU135" s="200" t="s">
        <v>86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84</v>
      </c>
      <c r="BK135" s="201">
        <f>ROUND(I135*H135,2)</f>
        <v>0</v>
      </c>
      <c r="BL135" s="17" t="s">
        <v>140</v>
      </c>
      <c r="BM135" s="200" t="s">
        <v>1114</v>
      </c>
    </row>
    <row r="136" spans="1:65" s="14" customFormat="1" ht="11.25">
      <c r="B136" s="213"/>
      <c r="C136" s="214"/>
      <c r="D136" s="204" t="s">
        <v>169</v>
      </c>
      <c r="E136" s="215" t="s">
        <v>1</v>
      </c>
      <c r="F136" s="216" t="s">
        <v>1115</v>
      </c>
      <c r="G136" s="214"/>
      <c r="H136" s="217">
        <v>177.58799999999999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169</v>
      </c>
      <c r="AU136" s="223" t="s">
        <v>86</v>
      </c>
      <c r="AV136" s="14" t="s">
        <v>86</v>
      </c>
      <c r="AW136" s="14" t="s">
        <v>32</v>
      </c>
      <c r="AX136" s="14" t="s">
        <v>84</v>
      </c>
      <c r="AY136" s="223" t="s">
        <v>134</v>
      </c>
    </row>
    <row r="137" spans="1:65" s="2" customFormat="1" ht="21.75" customHeight="1">
      <c r="A137" s="34"/>
      <c r="B137" s="35"/>
      <c r="C137" s="241" t="s">
        <v>152</v>
      </c>
      <c r="D137" s="241" t="s">
        <v>251</v>
      </c>
      <c r="E137" s="242" t="s">
        <v>1116</v>
      </c>
      <c r="F137" s="243" t="s">
        <v>1117</v>
      </c>
      <c r="G137" s="244" t="s">
        <v>210</v>
      </c>
      <c r="H137" s="245">
        <v>60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41</v>
      </c>
      <c r="O137" s="71"/>
      <c r="P137" s="198">
        <f>O137*H137</f>
        <v>0</v>
      </c>
      <c r="Q137" s="198">
        <v>8.4999999999999995E-4</v>
      </c>
      <c r="R137" s="198">
        <f>Q137*H137</f>
        <v>5.0999999999999997E-2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140</v>
      </c>
      <c r="AT137" s="200" t="s">
        <v>251</v>
      </c>
      <c r="AU137" s="200" t="s">
        <v>86</v>
      </c>
      <c r="AY137" s="17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84</v>
      </c>
      <c r="BK137" s="201">
        <f>ROUND(I137*H137,2)</f>
        <v>0</v>
      </c>
      <c r="BL137" s="17" t="s">
        <v>140</v>
      </c>
      <c r="BM137" s="200" t="s">
        <v>1118</v>
      </c>
    </row>
    <row r="138" spans="1:65" s="14" customFormat="1" ht="11.25">
      <c r="B138" s="213"/>
      <c r="C138" s="214"/>
      <c r="D138" s="204" t="s">
        <v>169</v>
      </c>
      <c r="E138" s="215" t="s">
        <v>1</v>
      </c>
      <c r="F138" s="216" t="s">
        <v>1119</v>
      </c>
      <c r="G138" s="214"/>
      <c r="H138" s="217">
        <v>60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169</v>
      </c>
      <c r="AU138" s="223" t="s">
        <v>86</v>
      </c>
      <c r="AV138" s="14" t="s">
        <v>86</v>
      </c>
      <c r="AW138" s="14" t="s">
        <v>32</v>
      </c>
      <c r="AX138" s="14" t="s">
        <v>84</v>
      </c>
      <c r="AY138" s="223" t="s">
        <v>134</v>
      </c>
    </row>
    <row r="139" spans="1:65" s="2" customFormat="1" ht="24.2" customHeight="1">
      <c r="A139" s="34"/>
      <c r="B139" s="35"/>
      <c r="C139" s="241" t="s">
        <v>155</v>
      </c>
      <c r="D139" s="241" t="s">
        <v>251</v>
      </c>
      <c r="E139" s="242" t="s">
        <v>1120</v>
      </c>
      <c r="F139" s="243" t="s">
        <v>1121</v>
      </c>
      <c r="G139" s="244" t="s">
        <v>210</v>
      </c>
      <c r="H139" s="245">
        <v>177.58799999999999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41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140</v>
      </c>
      <c r="AT139" s="200" t="s">
        <v>251</v>
      </c>
      <c r="AU139" s="200" t="s">
        <v>86</v>
      </c>
      <c r="AY139" s="17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84</v>
      </c>
      <c r="BK139" s="201">
        <f>ROUND(I139*H139,2)</f>
        <v>0</v>
      </c>
      <c r="BL139" s="17" t="s">
        <v>140</v>
      </c>
      <c r="BM139" s="200" t="s">
        <v>1122</v>
      </c>
    </row>
    <row r="140" spans="1:65" s="2" customFormat="1" ht="24.2" customHeight="1">
      <c r="A140" s="34"/>
      <c r="B140" s="35"/>
      <c r="C140" s="241" t="s">
        <v>139</v>
      </c>
      <c r="D140" s="241" t="s">
        <v>251</v>
      </c>
      <c r="E140" s="242" t="s">
        <v>1123</v>
      </c>
      <c r="F140" s="243" t="s">
        <v>1124</v>
      </c>
      <c r="G140" s="244" t="s">
        <v>210</v>
      </c>
      <c r="H140" s="245">
        <v>60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41</v>
      </c>
      <c r="O140" s="7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140</v>
      </c>
      <c r="AT140" s="200" t="s">
        <v>251</v>
      </c>
      <c r="AU140" s="200" t="s">
        <v>86</v>
      </c>
      <c r="AY140" s="17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84</v>
      </c>
      <c r="BK140" s="201">
        <f>ROUND(I140*H140,2)</f>
        <v>0</v>
      </c>
      <c r="BL140" s="17" t="s">
        <v>140</v>
      </c>
      <c r="BM140" s="200" t="s">
        <v>1125</v>
      </c>
    </row>
    <row r="141" spans="1:65" s="2" customFormat="1" ht="37.9" customHeight="1">
      <c r="A141" s="34"/>
      <c r="B141" s="35"/>
      <c r="C141" s="241" t="s">
        <v>160</v>
      </c>
      <c r="D141" s="241" t="s">
        <v>251</v>
      </c>
      <c r="E141" s="242" t="s">
        <v>323</v>
      </c>
      <c r="F141" s="243" t="s">
        <v>324</v>
      </c>
      <c r="G141" s="244" t="s">
        <v>217</v>
      </c>
      <c r="H141" s="245">
        <v>45.137999999999998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41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140</v>
      </c>
      <c r="AT141" s="200" t="s">
        <v>251</v>
      </c>
      <c r="AU141" s="200" t="s">
        <v>86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84</v>
      </c>
      <c r="BK141" s="201">
        <f>ROUND(I141*H141,2)</f>
        <v>0</v>
      </c>
      <c r="BL141" s="17" t="s">
        <v>140</v>
      </c>
      <c r="BM141" s="200" t="s">
        <v>1126</v>
      </c>
    </row>
    <row r="142" spans="1:65" s="14" customFormat="1" ht="11.25">
      <c r="B142" s="213"/>
      <c r="C142" s="214"/>
      <c r="D142" s="204" t="s">
        <v>169</v>
      </c>
      <c r="E142" s="215" t="s">
        <v>216</v>
      </c>
      <c r="F142" s="216" t="s">
        <v>1127</v>
      </c>
      <c r="G142" s="214"/>
      <c r="H142" s="217">
        <v>45.137999999999998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169</v>
      </c>
      <c r="AU142" s="223" t="s">
        <v>86</v>
      </c>
      <c r="AV142" s="14" t="s">
        <v>86</v>
      </c>
      <c r="AW142" s="14" t="s">
        <v>32</v>
      </c>
      <c r="AX142" s="14" t="s">
        <v>84</v>
      </c>
      <c r="AY142" s="223" t="s">
        <v>134</v>
      </c>
    </row>
    <row r="143" spans="1:65" s="2" customFormat="1" ht="24.2" customHeight="1">
      <c r="A143" s="34"/>
      <c r="B143" s="35"/>
      <c r="C143" s="241" t="s">
        <v>164</v>
      </c>
      <c r="D143" s="241" t="s">
        <v>251</v>
      </c>
      <c r="E143" s="242" t="s">
        <v>328</v>
      </c>
      <c r="F143" s="243" t="s">
        <v>329</v>
      </c>
      <c r="G143" s="244" t="s">
        <v>217</v>
      </c>
      <c r="H143" s="245">
        <v>45.137999999999998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41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140</v>
      </c>
      <c r="AT143" s="200" t="s">
        <v>251</v>
      </c>
      <c r="AU143" s="200" t="s">
        <v>86</v>
      </c>
      <c r="AY143" s="17" t="s">
        <v>134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84</v>
      </c>
      <c r="BK143" s="201">
        <f>ROUND(I143*H143,2)</f>
        <v>0</v>
      </c>
      <c r="BL143" s="17" t="s">
        <v>140</v>
      </c>
      <c r="BM143" s="200" t="s">
        <v>1128</v>
      </c>
    </row>
    <row r="144" spans="1:65" s="14" customFormat="1" ht="11.25">
      <c r="B144" s="213"/>
      <c r="C144" s="214"/>
      <c r="D144" s="204" t="s">
        <v>169</v>
      </c>
      <c r="E144" s="215" t="s">
        <v>1</v>
      </c>
      <c r="F144" s="216" t="s">
        <v>216</v>
      </c>
      <c r="G144" s="214"/>
      <c r="H144" s="217">
        <v>45.137999999999998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169</v>
      </c>
      <c r="AU144" s="223" t="s">
        <v>86</v>
      </c>
      <c r="AV144" s="14" t="s">
        <v>86</v>
      </c>
      <c r="AW144" s="14" t="s">
        <v>32</v>
      </c>
      <c r="AX144" s="14" t="s">
        <v>84</v>
      </c>
      <c r="AY144" s="223" t="s">
        <v>134</v>
      </c>
    </row>
    <row r="145" spans="1:65" s="2" customFormat="1" ht="16.5" customHeight="1">
      <c r="A145" s="34"/>
      <c r="B145" s="35"/>
      <c r="C145" s="241" t="s">
        <v>174</v>
      </c>
      <c r="D145" s="241" t="s">
        <v>251</v>
      </c>
      <c r="E145" s="242" t="s">
        <v>331</v>
      </c>
      <c r="F145" s="243" t="s">
        <v>332</v>
      </c>
      <c r="G145" s="244" t="s">
        <v>217</v>
      </c>
      <c r="H145" s="245">
        <v>45.137999999999998</v>
      </c>
      <c r="I145" s="246"/>
      <c r="J145" s="247">
        <f>ROUND(I145*H145,2)</f>
        <v>0</v>
      </c>
      <c r="K145" s="248"/>
      <c r="L145" s="39"/>
      <c r="M145" s="249" t="s">
        <v>1</v>
      </c>
      <c r="N145" s="250" t="s">
        <v>41</v>
      </c>
      <c r="O145" s="7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140</v>
      </c>
      <c r="AT145" s="200" t="s">
        <v>251</v>
      </c>
      <c r="AU145" s="200" t="s">
        <v>86</v>
      </c>
      <c r="AY145" s="17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84</v>
      </c>
      <c r="BK145" s="201">
        <f>ROUND(I145*H145,2)</f>
        <v>0</v>
      </c>
      <c r="BL145" s="17" t="s">
        <v>140</v>
      </c>
      <c r="BM145" s="200" t="s">
        <v>1129</v>
      </c>
    </row>
    <row r="146" spans="1:65" s="14" customFormat="1" ht="11.25">
      <c r="B146" s="213"/>
      <c r="C146" s="214"/>
      <c r="D146" s="204" t="s">
        <v>169</v>
      </c>
      <c r="E146" s="215" t="s">
        <v>1</v>
      </c>
      <c r="F146" s="216" t="s">
        <v>216</v>
      </c>
      <c r="G146" s="214"/>
      <c r="H146" s="217">
        <v>45.137999999999998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169</v>
      </c>
      <c r="AU146" s="223" t="s">
        <v>86</v>
      </c>
      <c r="AV146" s="14" t="s">
        <v>86</v>
      </c>
      <c r="AW146" s="14" t="s">
        <v>32</v>
      </c>
      <c r="AX146" s="14" t="s">
        <v>84</v>
      </c>
      <c r="AY146" s="223" t="s">
        <v>134</v>
      </c>
    </row>
    <row r="147" spans="1:65" s="2" customFormat="1" ht="24.2" customHeight="1">
      <c r="A147" s="34"/>
      <c r="B147" s="35"/>
      <c r="C147" s="241" t="s">
        <v>178</v>
      </c>
      <c r="D147" s="241" t="s">
        <v>251</v>
      </c>
      <c r="E147" s="242" t="s">
        <v>916</v>
      </c>
      <c r="F147" s="243" t="s">
        <v>917</v>
      </c>
      <c r="G147" s="244" t="s">
        <v>337</v>
      </c>
      <c r="H147" s="245">
        <v>76.734999999999999</v>
      </c>
      <c r="I147" s="246"/>
      <c r="J147" s="247">
        <f>ROUND(I147*H147,2)</f>
        <v>0</v>
      </c>
      <c r="K147" s="248"/>
      <c r="L147" s="39"/>
      <c r="M147" s="249" t="s">
        <v>1</v>
      </c>
      <c r="N147" s="250" t="s">
        <v>41</v>
      </c>
      <c r="O147" s="7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140</v>
      </c>
      <c r="AT147" s="200" t="s">
        <v>251</v>
      </c>
      <c r="AU147" s="200" t="s">
        <v>86</v>
      </c>
      <c r="AY147" s="17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84</v>
      </c>
      <c r="BK147" s="201">
        <f>ROUND(I147*H147,2)</f>
        <v>0</v>
      </c>
      <c r="BL147" s="17" t="s">
        <v>140</v>
      </c>
      <c r="BM147" s="200" t="s">
        <v>1130</v>
      </c>
    </row>
    <row r="148" spans="1:65" s="14" customFormat="1" ht="11.25">
      <c r="B148" s="213"/>
      <c r="C148" s="214"/>
      <c r="D148" s="204" t="s">
        <v>169</v>
      </c>
      <c r="E148" s="215" t="s">
        <v>1</v>
      </c>
      <c r="F148" s="216" t="s">
        <v>339</v>
      </c>
      <c r="G148" s="214"/>
      <c r="H148" s="217">
        <v>76.734999999999999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169</v>
      </c>
      <c r="AU148" s="223" t="s">
        <v>86</v>
      </c>
      <c r="AV148" s="14" t="s">
        <v>86</v>
      </c>
      <c r="AW148" s="14" t="s">
        <v>32</v>
      </c>
      <c r="AX148" s="14" t="s">
        <v>84</v>
      </c>
      <c r="AY148" s="223" t="s">
        <v>134</v>
      </c>
    </row>
    <row r="149" spans="1:65" s="2" customFormat="1" ht="24.2" customHeight="1">
      <c r="A149" s="34"/>
      <c r="B149" s="35"/>
      <c r="C149" s="241" t="s">
        <v>182</v>
      </c>
      <c r="D149" s="241" t="s">
        <v>251</v>
      </c>
      <c r="E149" s="242" t="s">
        <v>811</v>
      </c>
      <c r="F149" s="243" t="s">
        <v>812</v>
      </c>
      <c r="G149" s="244" t="s">
        <v>217</v>
      </c>
      <c r="H149" s="245">
        <v>90.275999999999996</v>
      </c>
      <c r="I149" s="246"/>
      <c r="J149" s="247">
        <f>ROUND(I149*H149,2)</f>
        <v>0</v>
      </c>
      <c r="K149" s="248"/>
      <c r="L149" s="39"/>
      <c r="M149" s="249" t="s">
        <v>1</v>
      </c>
      <c r="N149" s="250" t="s">
        <v>41</v>
      </c>
      <c r="O149" s="7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140</v>
      </c>
      <c r="AT149" s="200" t="s">
        <v>251</v>
      </c>
      <c r="AU149" s="200" t="s">
        <v>86</v>
      </c>
      <c r="AY149" s="17" t="s">
        <v>134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84</v>
      </c>
      <c r="BK149" s="201">
        <f>ROUND(I149*H149,2)</f>
        <v>0</v>
      </c>
      <c r="BL149" s="17" t="s">
        <v>140</v>
      </c>
      <c r="BM149" s="200" t="s">
        <v>1131</v>
      </c>
    </row>
    <row r="150" spans="1:65" s="14" customFormat="1" ht="11.25">
      <c r="B150" s="213"/>
      <c r="C150" s="214"/>
      <c r="D150" s="204" t="s">
        <v>169</v>
      </c>
      <c r="E150" s="215" t="s">
        <v>788</v>
      </c>
      <c r="F150" s="216" t="s">
        <v>1132</v>
      </c>
      <c r="G150" s="214"/>
      <c r="H150" s="217">
        <v>90.275999999999996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169</v>
      </c>
      <c r="AU150" s="223" t="s">
        <v>86</v>
      </c>
      <c r="AV150" s="14" t="s">
        <v>86</v>
      </c>
      <c r="AW150" s="14" t="s">
        <v>32</v>
      </c>
      <c r="AX150" s="14" t="s">
        <v>84</v>
      </c>
      <c r="AY150" s="223" t="s">
        <v>134</v>
      </c>
    </row>
    <row r="151" spans="1:65" s="2" customFormat="1" ht="24.2" customHeight="1">
      <c r="A151" s="34"/>
      <c r="B151" s="35"/>
      <c r="C151" s="241" t="s">
        <v>186</v>
      </c>
      <c r="D151" s="241" t="s">
        <v>251</v>
      </c>
      <c r="E151" s="242" t="s">
        <v>341</v>
      </c>
      <c r="F151" s="243" t="s">
        <v>342</v>
      </c>
      <c r="G151" s="244" t="s">
        <v>217</v>
      </c>
      <c r="H151" s="245">
        <v>30.898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41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140</v>
      </c>
      <c r="AT151" s="200" t="s">
        <v>251</v>
      </c>
      <c r="AU151" s="200" t="s">
        <v>86</v>
      </c>
      <c r="AY151" s="17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84</v>
      </c>
      <c r="BK151" s="201">
        <f>ROUND(I151*H151,2)</f>
        <v>0</v>
      </c>
      <c r="BL151" s="17" t="s">
        <v>140</v>
      </c>
      <c r="BM151" s="200" t="s">
        <v>1133</v>
      </c>
    </row>
    <row r="152" spans="1:65" s="14" customFormat="1" ht="11.25">
      <c r="B152" s="213"/>
      <c r="C152" s="214"/>
      <c r="D152" s="204" t="s">
        <v>169</v>
      </c>
      <c r="E152" s="215" t="s">
        <v>784</v>
      </c>
      <c r="F152" s="216" t="s">
        <v>1134</v>
      </c>
      <c r="G152" s="214"/>
      <c r="H152" s="217">
        <v>30.898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169</v>
      </c>
      <c r="AU152" s="223" t="s">
        <v>86</v>
      </c>
      <c r="AV152" s="14" t="s">
        <v>86</v>
      </c>
      <c r="AW152" s="14" t="s">
        <v>32</v>
      </c>
      <c r="AX152" s="14" t="s">
        <v>84</v>
      </c>
      <c r="AY152" s="223" t="s">
        <v>134</v>
      </c>
    </row>
    <row r="153" spans="1:65" s="2" customFormat="1" ht="16.5" customHeight="1">
      <c r="A153" s="34"/>
      <c r="B153" s="35"/>
      <c r="C153" s="187" t="s">
        <v>8</v>
      </c>
      <c r="D153" s="187" t="s">
        <v>136</v>
      </c>
      <c r="E153" s="188" t="s">
        <v>821</v>
      </c>
      <c r="F153" s="189" t="s">
        <v>822</v>
      </c>
      <c r="G153" s="190" t="s">
        <v>337</v>
      </c>
      <c r="H153" s="191">
        <v>61.795999999999999</v>
      </c>
      <c r="I153" s="192"/>
      <c r="J153" s="193">
        <f>ROUND(I153*H153,2)</f>
        <v>0</v>
      </c>
      <c r="K153" s="194"/>
      <c r="L153" s="195"/>
      <c r="M153" s="196" t="s">
        <v>1</v>
      </c>
      <c r="N153" s="197" t="s">
        <v>41</v>
      </c>
      <c r="O153" s="71"/>
      <c r="P153" s="198">
        <f>O153*H153</f>
        <v>0</v>
      </c>
      <c r="Q153" s="198">
        <v>1</v>
      </c>
      <c r="R153" s="198">
        <f>Q153*H153</f>
        <v>61.795999999999999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139</v>
      </c>
      <c r="AT153" s="200" t="s">
        <v>136</v>
      </c>
      <c r="AU153" s="200" t="s">
        <v>86</v>
      </c>
      <c r="AY153" s="17" t="s">
        <v>134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84</v>
      </c>
      <c r="BK153" s="201">
        <f>ROUND(I153*H153,2)</f>
        <v>0</v>
      </c>
      <c r="BL153" s="17" t="s">
        <v>140</v>
      </c>
      <c r="BM153" s="200" t="s">
        <v>1135</v>
      </c>
    </row>
    <row r="154" spans="1:65" s="14" customFormat="1" ht="11.25">
      <c r="B154" s="213"/>
      <c r="C154" s="214"/>
      <c r="D154" s="204" t="s">
        <v>169</v>
      </c>
      <c r="E154" s="215" t="s">
        <v>1</v>
      </c>
      <c r="F154" s="216" t="s">
        <v>824</v>
      </c>
      <c r="G154" s="214"/>
      <c r="H154" s="217">
        <v>61.795999999999999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169</v>
      </c>
      <c r="AU154" s="223" t="s">
        <v>86</v>
      </c>
      <c r="AV154" s="14" t="s">
        <v>86</v>
      </c>
      <c r="AW154" s="14" t="s">
        <v>32</v>
      </c>
      <c r="AX154" s="14" t="s">
        <v>84</v>
      </c>
      <c r="AY154" s="223" t="s">
        <v>134</v>
      </c>
    </row>
    <row r="155" spans="1:65" s="2" customFormat="1" ht="16.5" customHeight="1">
      <c r="A155" s="34"/>
      <c r="B155" s="35"/>
      <c r="C155" s="187" t="s">
        <v>193</v>
      </c>
      <c r="D155" s="187" t="s">
        <v>136</v>
      </c>
      <c r="E155" s="188" t="s">
        <v>817</v>
      </c>
      <c r="F155" s="189" t="s">
        <v>818</v>
      </c>
      <c r="G155" s="190" t="s">
        <v>337</v>
      </c>
      <c r="H155" s="191">
        <v>85.762</v>
      </c>
      <c r="I155" s="192"/>
      <c r="J155" s="193">
        <f>ROUND(I155*H155,2)</f>
        <v>0</v>
      </c>
      <c r="K155" s="194"/>
      <c r="L155" s="195"/>
      <c r="M155" s="196" t="s">
        <v>1</v>
      </c>
      <c r="N155" s="197" t="s">
        <v>41</v>
      </c>
      <c r="O155" s="71"/>
      <c r="P155" s="198">
        <f>O155*H155</f>
        <v>0</v>
      </c>
      <c r="Q155" s="198">
        <v>1</v>
      </c>
      <c r="R155" s="198">
        <f>Q155*H155</f>
        <v>85.762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139</v>
      </c>
      <c r="AT155" s="200" t="s">
        <v>136</v>
      </c>
      <c r="AU155" s="200" t="s">
        <v>86</v>
      </c>
      <c r="AY155" s="17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84</v>
      </c>
      <c r="BK155" s="201">
        <f>ROUND(I155*H155,2)</f>
        <v>0</v>
      </c>
      <c r="BL155" s="17" t="s">
        <v>140</v>
      </c>
      <c r="BM155" s="200" t="s">
        <v>1136</v>
      </c>
    </row>
    <row r="156" spans="1:65" s="14" customFormat="1" ht="11.25">
      <c r="B156" s="213"/>
      <c r="C156" s="214"/>
      <c r="D156" s="204" t="s">
        <v>169</v>
      </c>
      <c r="E156" s="215" t="s">
        <v>1</v>
      </c>
      <c r="F156" s="216" t="s">
        <v>1137</v>
      </c>
      <c r="G156" s="214"/>
      <c r="H156" s="217">
        <v>85.762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169</v>
      </c>
      <c r="AU156" s="223" t="s">
        <v>86</v>
      </c>
      <c r="AV156" s="14" t="s">
        <v>86</v>
      </c>
      <c r="AW156" s="14" t="s">
        <v>32</v>
      </c>
      <c r="AX156" s="14" t="s">
        <v>84</v>
      </c>
      <c r="AY156" s="223" t="s">
        <v>134</v>
      </c>
    </row>
    <row r="157" spans="1:65" s="2" customFormat="1" ht="16.5" customHeight="1">
      <c r="A157" s="34"/>
      <c r="B157" s="35"/>
      <c r="C157" s="187" t="s">
        <v>197</v>
      </c>
      <c r="D157" s="187" t="s">
        <v>136</v>
      </c>
      <c r="E157" s="188" t="s">
        <v>392</v>
      </c>
      <c r="F157" s="189" t="s">
        <v>393</v>
      </c>
      <c r="G157" s="190" t="s">
        <v>210</v>
      </c>
      <c r="H157" s="191">
        <v>20</v>
      </c>
      <c r="I157" s="192"/>
      <c r="J157" s="193">
        <f>ROUND(I157*H157,2)</f>
        <v>0</v>
      </c>
      <c r="K157" s="194"/>
      <c r="L157" s="195"/>
      <c r="M157" s="196" t="s">
        <v>1</v>
      </c>
      <c r="N157" s="197" t="s">
        <v>41</v>
      </c>
      <c r="O157" s="71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139</v>
      </c>
      <c r="AT157" s="200" t="s">
        <v>136</v>
      </c>
      <c r="AU157" s="200" t="s">
        <v>86</v>
      </c>
      <c r="AY157" s="17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84</v>
      </c>
      <c r="BK157" s="201">
        <f>ROUND(I157*H157,2)</f>
        <v>0</v>
      </c>
      <c r="BL157" s="17" t="s">
        <v>140</v>
      </c>
      <c r="BM157" s="200" t="s">
        <v>1138</v>
      </c>
    </row>
    <row r="158" spans="1:65" s="14" customFormat="1" ht="11.25">
      <c r="B158" s="213"/>
      <c r="C158" s="214"/>
      <c r="D158" s="204" t="s">
        <v>169</v>
      </c>
      <c r="E158" s="215" t="s">
        <v>1</v>
      </c>
      <c r="F158" s="216" t="s">
        <v>1139</v>
      </c>
      <c r="G158" s="214"/>
      <c r="H158" s="217">
        <v>20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169</v>
      </c>
      <c r="AU158" s="223" t="s">
        <v>86</v>
      </c>
      <c r="AV158" s="14" t="s">
        <v>86</v>
      </c>
      <c r="AW158" s="14" t="s">
        <v>32</v>
      </c>
      <c r="AX158" s="14" t="s">
        <v>84</v>
      </c>
      <c r="AY158" s="223" t="s">
        <v>134</v>
      </c>
    </row>
    <row r="159" spans="1:65" s="2" customFormat="1" ht="16.5" customHeight="1">
      <c r="A159" s="34"/>
      <c r="B159" s="35"/>
      <c r="C159" s="187" t="s">
        <v>201</v>
      </c>
      <c r="D159" s="187" t="s">
        <v>136</v>
      </c>
      <c r="E159" s="188" t="s">
        <v>397</v>
      </c>
      <c r="F159" s="189" t="s">
        <v>398</v>
      </c>
      <c r="G159" s="190" t="s">
        <v>210</v>
      </c>
      <c r="H159" s="191">
        <v>20</v>
      </c>
      <c r="I159" s="192"/>
      <c r="J159" s="193">
        <f>ROUND(I159*H159,2)</f>
        <v>0</v>
      </c>
      <c r="K159" s="194"/>
      <c r="L159" s="195"/>
      <c r="M159" s="196" t="s">
        <v>1</v>
      </c>
      <c r="N159" s="197" t="s">
        <v>41</v>
      </c>
      <c r="O159" s="7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139</v>
      </c>
      <c r="AT159" s="200" t="s">
        <v>136</v>
      </c>
      <c r="AU159" s="200" t="s">
        <v>86</v>
      </c>
      <c r="AY159" s="17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84</v>
      </c>
      <c r="BK159" s="201">
        <f>ROUND(I159*H159,2)</f>
        <v>0</v>
      </c>
      <c r="BL159" s="17" t="s">
        <v>140</v>
      </c>
      <c r="BM159" s="200" t="s">
        <v>1140</v>
      </c>
    </row>
    <row r="160" spans="1:65" s="12" customFormat="1" ht="22.9" customHeight="1">
      <c r="B160" s="171"/>
      <c r="C160" s="172"/>
      <c r="D160" s="173" t="s">
        <v>75</v>
      </c>
      <c r="E160" s="185" t="s">
        <v>140</v>
      </c>
      <c r="F160" s="185" t="s">
        <v>602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SUM(P161:P162)</f>
        <v>0</v>
      </c>
      <c r="Q160" s="179"/>
      <c r="R160" s="180">
        <f>SUM(R161:R162)</f>
        <v>0</v>
      </c>
      <c r="S160" s="179"/>
      <c r="T160" s="181">
        <f>SUM(T161:T162)</f>
        <v>0</v>
      </c>
      <c r="AR160" s="182" t="s">
        <v>84</v>
      </c>
      <c r="AT160" s="183" t="s">
        <v>75</v>
      </c>
      <c r="AU160" s="183" t="s">
        <v>84</v>
      </c>
      <c r="AY160" s="182" t="s">
        <v>134</v>
      </c>
      <c r="BK160" s="184">
        <f>SUM(BK161:BK162)</f>
        <v>0</v>
      </c>
    </row>
    <row r="161" spans="1:65" s="2" customFormat="1" ht="16.5" customHeight="1">
      <c r="A161" s="34"/>
      <c r="B161" s="35"/>
      <c r="C161" s="241" t="s">
        <v>205</v>
      </c>
      <c r="D161" s="241" t="s">
        <v>251</v>
      </c>
      <c r="E161" s="242" t="s">
        <v>604</v>
      </c>
      <c r="F161" s="243" t="s">
        <v>605</v>
      </c>
      <c r="G161" s="244" t="s">
        <v>217</v>
      </c>
      <c r="H161" s="245">
        <v>6.56</v>
      </c>
      <c r="I161" s="246"/>
      <c r="J161" s="247">
        <f>ROUND(I161*H161,2)</f>
        <v>0</v>
      </c>
      <c r="K161" s="248"/>
      <c r="L161" s="39"/>
      <c r="M161" s="249" t="s">
        <v>1</v>
      </c>
      <c r="N161" s="250" t="s">
        <v>41</v>
      </c>
      <c r="O161" s="71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0" t="s">
        <v>140</v>
      </c>
      <c r="AT161" s="200" t="s">
        <v>251</v>
      </c>
      <c r="AU161" s="200" t="s">
        <v>86</v>
      </c>
      <c r="AY161" s="17" t="s">
        <v>134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84</v>
      </c>
      <c r="BK161" s="201">
        <f>ROUND(I161*H161,2)</f>
        <v>0</v>
      </c>
      <c r="BL161" s="17" t="s">
        <v>140</v>
      </c>
      <c r="BM161" s="200" t="s">
        <v>1141</v>
      </c>
    </row>
    <row r="162" spans="1:65" s="14" customFormat="1" ht="11.25">
      <c r="B162" s="213"/>
      <c r="C162" s="214"/>
      <c r="D162" s="204" t="s">
        <v>169</v>
      </c>
      <c r="E162" s="215" t="s">
        <v>786</v>
      </c>
      <c r="F162" s="216" t="s">
        <v>1142</v>
      </c>
      <c r="G162" s="214"/>
      <c r="H162" s="217">
        <v>6.56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169</v>
      </c>
      <c r="AU162" s="223" t="s">
        <v>86</v>
      </c>
      <c r="AV162" s="14" t="s">
        <v>86</v>
      </c>
      <c r="AW162" s="14" t="s">
        <v>32</v>
      </c>
      <c r="AX162" s="14" t="s">
        <v>84</v>
      </c>
      <c r="AY162" s="223" t="s">
        <v>134</v>
      </c>
    </row>
    <row r="163" spans="1:65" s="12" customFormat="1" ht="22.9" customHeight="1">
      <c r="B163" s="171"/>
      <c r="C163" s="172"/>
      <c r="D163" s="173" t="s">
        <v>75</v>
      </c>
      <c r="E163" s="185" t="s">
        <v>139</v>
      </c>
      <c r="F163" s="185" t="s">
        <v>665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SUM(P164:P186)</f>
        <v>0</v>
      </c>
      <c r="Q163" s="179"/>
      <c r="R163" s="180">
        <f>SUM(R164:R186)</f>
        <v>2.9490904000000002</v>
      </c>
      <c r="S163" s="179"/>
      <c r="T163" s="181">
        <f>SUM(T164:T186)</f>
        <v>0</v>
      </c>
      <c r="AR163" s="182" t="s">
        <v>84</v>
      </c>
      <c r="AT163" s="183" t="s">
        <v>75</v>
      </c>
      <c r="AU163" s="183" t="s">
        <v>84</v>
      </c>
      <c r="AY163" s="182" t="s">
        <v>134</v>
      </c>
      <c r="BK163" s="184">
        <f>SUM(BK164:BK186)</f>
        <v>0</v>
      </c>
    </row>
    <row r="164" spans="1:65" s="2" customFormat="1" ht="33" customHeight="1">
      <c r="A164" s="34"/>
      <c r="B164" s="35"/>
      <c r="C164" s="241" t="s">
        <v>327</v>
      </c>
      <c r="D164" s="241" t="s">
        <v>251</v>
      </c>
      <c r="E164" s="242" t="s">
        <v>839</v>
      </c>
      <c r="F164" s="243" t="s">
        <v>840</v>
      </c>
      <c r="G164" s="244" t="s">
        <v>231</v>
      </c>
      <c r="H164" s="245">
        <v>49.33</v>
      </c>
      <c r="I164" s="246"/>
      <c r="J164" s="247">
        <f>ROUND(I164*H164,2)</f>
        <v>0</v>
      </c>
      <c r="K164" s="248"/>
      <c r="L164" s="39"/>
      <c r="M164" s="249" t="s">
        <v>1</v>
      </c>
      <c r="N164" s="250" t="s">
        <v>41</v>
      </c>
      <c r="O164" s="71"/>
      <c r="P164" s="198">
        <f>O164*H164</f>
        <v>0</v>
      </c>
      <c r="Q164" s="198">
        <v>1.0000000000000001E-5</v>
      </c>
      <c r="R164" s="198">
        <f>Q164*H164</f>
        <v>4.9330000000000001E-4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140</v>
      </c>
      <c r="AT164" s="200" t="s">
        <v>251</v>
      </c>
      <c r="AU164" s="200" t="s">
        <v>86</v>
      </c>
      <c r="AY164" s="17" t="s">
        <v>134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84</v>
      </c>
      <c r="BK164" s="201">
        <f>ROUND(I164*H164,2)</f>
        <v>0</v>
      </c>
      <c r="BL164" s="17" t="s">
        <v>140</v>
      </c>
      <c r="BM164" s="200" t="s">
        <v>1143</v>
      </c>
    </row>
    <row r="165" spans="1:65" s="14" customFormat="1" ht="11.25">
      <c r="B165" s="213"/>
      <c r="C165" s="214"/>
      <c r="D165" s="204" t="s">
        <v>169</v>
      </c>
      <c r="E165" s="215" t="s">
        <v>1</v>
      </c>
      <c r="F165" s="216" t="s">
        <v>1089</v>
      </c>
      <c r="G165" s="214"/>
      <c r="H165" s="217">
        <v>49.33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169</v>
      </c>
      <c r="AU165" s="223" t="s">
        <v>86</v>
      </c>
      <c r="AV165" s="14" t="s">
        <v>86</v>
      </c>
      <c r="AW165" s="14" t="s">
        <v>32</v>
      </c>
      <c r="AX165" s="14" t="s">
        <v>84</v>
      </c>
      <c r="AY165" s="223" t="s">
        <v>134</v>
      </c>
    </row>
    <row r="166" spans="1:65" s="2" customFormat="1" ht="21.75" customHeight="1">
      <c r="A166" s="34"/>
      <c r="B166" s="35"/>
      <c r="C166" s="187" t="s">
        <v>7</v>
      </c>
      <c r="D166" s="187" t="s">
        <v>136</v>
      </c>
      <c r="E166" s="188" t="s">
        <v>843</v>
      </c>
      <c r="F166" s="189" t="s">
        <v>844</v>
      </c>
      <c r="G166" s="190" t="s">
        <v>167</v>
      </c>
      <c r="H166" s="191">
        <v>49.33</v>
      </c>
      <c r="I166" s="192"/>
      <c r="J166" s="193">
        <f>ROUND(I166*H166,2)</f>
        <v>0</v>
      </c>
      <c r="K166" s="194"/>
      <c r="L166" s="195"/>
      <c r="M166" s="196" t="s">
        <v>1</v>
      </c>
      <c r="N166" s="197" t="s">
        <v>41</v>
      </c>
      <c r="O166" s="71"/>
      <c r="P166" s="198">
        <f>O166*H166</f>
        <v>0</v>
      </c>
      <c r="Q166" s="198">
        <v>2.6700000000000001E-3</v>
      </c>
      <c r="R166" s="198">
        <f>Q166*H166</f>
        <v>0.1317111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139</v>
      </c>
      <c r="AT166" s="200" t="s">
        <v>136</v>
      </c>
      <c r="AU166" s="200" t="s">
        <v>86</v>
      </c>
      <c r="AY166" s="17" t="s">
        <v>134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84</v>
      </c>
      <c r="BK166" s="201">
        <f>ROUND(I166*H166,2)</f>
        <v>0</v>
      </c>
      <c r="BL166" s="17" t="s">
        <v>140</v>
      </c>
      <c r="BM166" s="200" t="s">
        <v>1144</v>
      </c>
    </row>
    <row r="167" spans="1:65" s="14" customFormat="1" ht="11.25">
      <c r="B167" s="213"/>
      <c r="C167" s="214"/>
      <c r="D167" s="204" t="s">
        <v>169</v>
      </c>
      <c r="E167" s="215" t="s">
        <v>1089</v>
      </c>
      <c r="F167" s="216" t="s">
        <v>1090</v>
      </c>
      <c r="G167" s="214"/>
      <c r="H167" s="217">
        <v>49.33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169</v>
      </c>
      <c r="AU167" s="223" t="s">
        <v>86</v>
      </c>
      <c r="AV167" s="14" t="s">
        <v>86</v>
      </c>
      <c r="AW167" s="14" t="s">
        <v>32</v>
      </c>
      <c r="AX167" s="14" t="s">
        <v>84</v>
      </c>
      <c r="AY167" s="223" t="s">
        <v>134</v>
      </c>
    </row>
    <row r="168" spans="1:65" s="2" customFormat="1" ht="33" customHeight="1">
      <c r="A168" s="34"/>
      <c r="B168" s="35"/>
      <c r="C168" s="241" t="s">
        <v>334</v>
      </c>
      <c r="D168" s="241" t="s">
        <v>251</v>
      </c>
      <c r="E168" s="242" t="s">
        <v>1145</v>
      </c>
      <c r="F168" s="243" t="s">
        <v>1146</v>
      </c>
      <c r="G168" s="244" t="s">
        <v>231</v>
      </c>
      <c r="H168" s="245">
        <v>12</v>
      </c>
      <c r="I168" s="246"/>
      <c r="J168" s="247">
        <f>ROUND(I168*H168,2)</f>
        <v>0</v>
      </c>
      <c r="K168" s="248"/>
      <c r="L168" s="39"/>
      <c r="M168" s="249" t="s">
        <v>1</v>
      </c>
      <c r="N168" s="250" t="s">
        <v>41</v>
      </c>
      <c r="O168" s="71"/>
      <c r="P168" s="198">
        <f>O168*H168</f>
        <v>0</v>
      </c>
      <c r="Q168" s="198">
        <v>2.0000000000000002E-5</v>
      </c>
      <c r="R168" s="198">
        <f>Q168*H168</f>
        <v>2.4000000000000003E-4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140</v>
      </c>
      <c r="AT168" s="200" t="s">
        <v>251</v>
      </c>
      <c r="AU168" s="200" t="s">
        <v>86</v>
      </c>
      <c r="AY168" s="17" t="s">
        <v>134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84</v>
      </c>
      <c r="BK168" s="201">
        <f>ROUND(I168*H168,2)</f>
        <v>0</v>
      </c>
      <c r="BL168" s="17" t="s">
        <v>140</v>
      </c>
      <c r="BM168" s="200" t="s">
        <v>1147</v>
      </c>
    </row>
    <row r="169" spans="1:65" s="14" customFormat="1" ht="11.25">
      <c r="B169" s="213"/>
      <c r="C169" s="214"/>
      <c r="D169" s="204" t="s">
        <v>169</v>
      </c>
      <c r="E169" s="215" t="s">
        <v>1091</v>
      </c>
      <c r="F169" s="216" t="s">
        <v>178</v>
      </c>
      <c r="G169" s="214"/>
      <c r="H169" s="217">
        <v>12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169</v>
      </c>
      <c r="AU169" s="223" t="s">
        <v>86</v>
      </c>
      <c r="AV169" s="14" t="s">
        <v>86</v>
      </c>
      <c r="AW169" s="14" t="s">
        <v>32</v>
      </c>
      <c r="AX169" s="14" t="s">
        <v>84</v>
      </c>
      <c r="AY169" s="223" t="s">
        <v>134</v>
      </c>
    </row>
    <row r="170" spans="1:65" s="2" customFormat="1" ht="16.5" customHeight="1">
      <c r="A170" s="34"/>
      <c r="B170" s="35"/>
      <c r="C170" s="187" t="s">
        <v>340</v>
      </c>
      <c r="D170" s="187" t="s">
        <v>136</v>
      </c>
      <c r="E170" s="188" t="s">
        <v>1148</v>
      </c>
      <c r="F170" s="189" t="s">
        <v>1149</v>
      </c>
      <c r="G170" s="190" t="s">
        <v>231</v>
      </c>
      <c r="H170" s="191">
        <v>12.36</v>
      </c>
      <c r="I170" s="192"/>
      <c r="J170" s="193">
        <f>ROUND(I170*H170,2)</f>
        <v>0</v>
      </c>
      <c r="K170" s="194"/>
      <c r="L170" s="195"/>
      <c r="M170" s="196" t="s">
        <v>1</v>
      </c>
      <c r="N170" s="197" t="s">
        <v>41</v>
      </c>
      <c r="O170" s="71"/>
      <c r="P170" s="198">
        <f>O170*H170</f>
        <v>0</v>
      </c>
      <c r="Q170" s="198">
        <v>8.0999999999999996E-3</v>
      </c>
      <c r="R170" s="198">
        <f>Q170*H170</f>
        <v>0.100116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139</v>
      </c>
      <c r="AT170" s="200" t="s">
        <v>136</v>
      </c>
      <c r="AU170" s="200" t="s">
        <v>86</v>
      </c>
      <c r="AY170" s="17" t="s">
        <v>134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84</v>
      </c>
      <c r="BK170" s="201">
        <f>ROUND(I170*H170,2)</f>
        <v>0</v>
      </c>
      <c r="BL170" s="17" t="s">
        <v>140</v>
      </c>
      <c r="BM170" s="200" t="s">
        <v>1150</v>
      </c>
    </row>
    <row r="171" spans="1:65" s="14" customFormat="1" ht="11.25">
      <c r="B171" s="213"/>
      <c r="C171" s="214"/>
      <c r="D171" s="204" t="s">
        <v>169</v>
      </c>
      <c r="E171" s="215" t="s">
        <v>1</v>
      </c>
      <c r="F171" s="216" t="s">
        <v>1091</v>
      </c>
      <c r="G171" s="214"/>
      <c r="H171" s="217">
        <v>12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169</v>
      </c>
      <c r="AU171" s="223" t="s">
        <v>86</v>
      </c>
      <c r="AV171" s="14" t="s">
        <v>86</v>
      </c>
      <c r="AW171" s="14" t="s">
        <v>32</v>
      </c>
      <c r="AX171" s="14" t="s">
        <v>76</v>
      </c>
      <c r="AY171" s="223" t="s">
        <v>134</v>
      </c>
    </row>
    <row r="172" spans="1:65" s="15" customFormat="1" ht="11.25">
      <c r="B172" s="224"/>
      <c r="C172" s="225"/>
      <c r="D172" s="204" t="s">
        <v>169</v>
      </c>
      <c r="E172" s="226" t="s">
        <v>1</v>
      </c>
      <c r="F172" s="227" t="s">
        <v>173</v>
      </c>
      <c r="G172" s="225"/>
      <c r="H172" s="228">
        <v>12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169</v>
      </c>
      <c r="AU172" s="234" t="s">
        <v>86</v>
      </c>
      <c r="AV172" s="15" t="s">
        <v>140</v>
      </c>
      <c r="AW172" s="15" t="s">
        <v>32</v>
      </c>
      <c r="AX172" s="15" t="s">
        <v>84</v>
      </c>
      <c r="AY172" s="234" t="s">
        <v>134</v>
      </c>
    </row>
    <row r="173" spans="1:65" s="14" customFormat="1" ht="11.25">
      <c r="B173" s="213"/>
      <c r="C173" s="214"/>
      <c r="D173" s="204" t="s">
        <v>169</v>
      </c>
      <c r="E173" s="214"/>
      <c r="F173" s="216" t="s">
        <v>1151</v>
      </c>
      <c r="G173" s="214"/>
      <c r="H173" s="217">
        <v>12.36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169</v>
      </c>
      <c r="AU173" s="223" t="s">
        <v>86</v>
      </c>
      <c r="AV173" s="14" t="s">
        <v>86</v>
      </c>
      <c r="AW173" s="14" t="s">
        <v>4</v>
      </c>
      <c r="AX173" s="14" t="s">
        <v>84</v>
      </c>
      <c r="AY173" s="223" t="s">
        <v>134</v>
      </c>
    </row>
    <row r="174" spans="1:65" s="2" customFormat="1" ht="24.2" customHeight="1">
      <c r="A174" s="34"/>
      <c r="B174" s="35"/>
      <c r="C174" s="241" t="s">
        <v>345</v>
      </c>
      <c r="D174" s="241" t="s">
        <v>251</v>
      </c>
      <c r="E174" s="242" t="s">
        <v>847</v>
      </c>
      <c r="F174" s="243" t="s">
        <v>848</v>
      </c>
      <c r="G174" s="244" t="s">
        <v>849</v>
      </c>
      <c r="H174" s="245">
        <v>2</v>
      </c>
      <c r="I174" s="246"/>
      <c r="J174" s="247">
        <f t="shared" ref="J174:J186" si="0">ROUND(I174*H174,2)</f>
        <v>0</v>
      </c>
      <c r="K174" s="248"/>
      <c r="L174" s="39"/>
      <c r="M174" s="249" t="s">
        <v>1</v>
      </c>
      <c r="N174" s="250" t="s">
        <v>41</v>
      </c>
      <c r="O174" s="71"/>
      <c r="P174" s="198">
        <f t="shared" ref="P174:P186" si="1">O174*H174</f>
        <v>0</v>
      </c>
      <c r="Q174" s="198">
        <v>1E-4</v>
      </c>
      <c r="R174" s="198">
        <f t="shared" ref="R174:R186" si="2">Q174*H174</f>
        <v>2.0000000000000001E-4</v>
      </c>
      <c r="S174" s="198">
        <v>0</v>
      </c>
      <c r="T174" s="199">
        <f t="shared" ref="T174:T186" si="3"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140</v>
      </c>
      <c r="AT174" s="200" t="s">
        <v>251</v>
      </c>
      <c r="AU174" s="200" t="s">
        <v>86</v>
      </c>
      <c r="AY174" s="17" t="s">
        <v>134</v>
      </c>
      <c r="BE174" s="201">
        <f t="shared" ref="BE174:BE186" si="4">IF(N174="základní",J174,0)</f>
        <v>0</v>
      </c>
      <c r="BF174" s="201">
        <f t="shared" ref="BF174:BF186" si="5">IF(N174="snížená",J174,0)</f>
        <v>0</v>
      </c>
      <c r="BG174" s="201">
        <f t="shared" ref="BG174:BG186" si="6">IF(N174="zákl. přenesená",J174,0)</f>
        <v>0</v>
      </c>
      <c r="BH174" s="201">
        <f t="shared" ref="BH174:BH186" si="7">IF(N174="sníž. přenesená",J174,0)</f>
        <v>0</v>
      </c>
      <c r="BI174" s="201">
        <f t="shared" ref="BI174:BI186" si="8">IF(N174="nulová",J174,0)</f>
        <v>0</v>
      </c>
      <c r="BJ174" s="17" t="s">
        <v>84</v>
      </c>
      <c r="BK174" s="201">
        <f t="shared" ref="BK174:BK186" si="9">ROUND(I174*H174,2)</f>
        <v>0</v>
      </c>
      <c r="BL174" s="17" t="s">
        <v>140</v>
      </c>
      <c r="BM174" s="200" t="s">
        <v>1152</v>
      </c>
    </row>
    <row r="175" spans="1:65" s="2" customFormat="1" ht="24.2" customHeight="1">
      <c r="A175" s="34"/>
      <c r="B175" s="35"/>
      <c r="C175" s="241" t="s">
        <v>349</v>
      </c>
      <c r="D175" s="241" t="s">
        <v>251</v>
      </c>
      <c r="E175" s="242" t="s">
        <v>1153</v>
      </c>
      <c r="F175" s="243" t="s">
        <v>1154</v>
      </c>
      <c r="G175" s="244" t="s">
        <v>849</v>
      </c>
      <c r="H175" s="245">
        <v>1</v>
      </c>
      <c r="I175" s="246"/>
      <c r="J175" s="247">
        <f t="shared" si="0"/>
        <v>0</v>
      </c>
      <c r="K175" s="248"/>
      <c r="L175" s="39"/>
      <c r="M175" s="249" t="s">
        <v>1</v>
      </c>
      <c r="N175" s="250" t="s">
        <v>41</v>
      </c>
      <c r="O175" s="71"/>
      <c r="P175" s="198">
        <f t="shared" si="1"/>
        <v>0</v>
      </c>
      <c r="Q175" s="198">
        <v>3.1E-4</v>
      </c>
      <c r="R175" s="198">
        <f t="shared" si="2"/>
        <v>3.1E-4</v>
      </c>
      <c r="S175" s="198">
        <v>0</v>
      </c>
      <c r="T175" s="199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140</v>
      </c>
      <c r="AT175" s="200" t="s">
        <v>251</v>
      </c>
      <c r="AU175" s="200" t="s">
        <v>86</v>
      </c>
      <c r="AY175" s="17" t="s">
        <v>134</v>
      </c>
      <c r="BE175" s="201">
        <f t="shared" si="4"/>
        <v>0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17" t="s">
        <v>84</v>
      </c>
      <c r="BK175" s="201">
        <f t="shared" si="9"/>
        <v>0</v>
      </c>
      <c r="BL175" s="17" t="s">
        <v>140</v>
      </c>
      <c r="BM175" s="200" t="s">
        <v>1155</v>
      </c>
    </row>
    <row r="176" spans="1:65" s="2" customFormat="1" ht="33" customHeight="1">
      <c r="A176" s="34"/>
      <c r="B176" s="35"/>
      <c r="C176" s="241" t="s">
        <v>353</v>
      </c>
      <c r="D176" s="241" t="s">
        <v>251</v>
      </c>
      <c r="E176" s="242" t="s">
        <v>1156</v>
      </c>
      <c r="F176" s="243" t="s">
        <v>1157</v>
      </c>
      <c r="G176" s="244" t="s">
        <v>167</v>
      </c>
      <c r="H176" s="245">
        <v>1</v>
      </c>
      <c r="I176" s="246"/>
      <c r="J176" s="247">
        <f t="shared" si="0"/>
        <v>0</v>
      </c>
      <c r="K176" s="248"/>
      <c r="L176" s="39"/>
      <c r="M176" s="249" t="s">
        <v>1</v>
      </c>
      <c r="N176" s="250" t="s">
        <v>41</v>
      </c>
      <c r="O176" s="71"/>
      <c r="P176" s="198">
        <f t="shared" si="1"/>
        <v>0</v>
      </c>
      <c r="Q176" s="198">
        <v>2.1167600000000002</v>
      </c>
      <c r="R176" s="198">
        <f t="shared" si="2"/>
        <v>2.1167600000000002</v>
      </c>
      <c r="S176" s="198">
        <v>0</v>
      </c>
      <c r="T176" s="199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140</v>
      </c>
      <c r="AT176" s="200" t="s">
        <v>251</v>
      </c>
      <c r="AU176" s="200" t="s">
        <v>86</v>
      </c>
      <c r="AY176" s="17" t="s">
        <v>134</v>
      </c>
      <c r="BE176" s="201">
        <f t="shared" si="4"/>
        <v>0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17" t="s">
        <v>84</v>
      </c>
      <c r="BK176" s="201">
        <f t="shared" si="9"/>
        <v>0</v>
      </c>
      <c r="BL176" s="17" t="s">
        <v>140</v>
      </c>
      <c r="BM176" s="200" t="s">
        <v>1158</v>
      </c>
    </row>
    <row r="177" spans="1:65" s="2" customFormat="1" ht="24.2" customHeight="1">
      <c r="A177" s="34"/>
      <c r="B177" s="35"/>
      <c r="C177" s="187" t="s">
        <v>359</v>
      </c>
      <c r="D177" s="187" t="s">
        <v>136</v>
      </c>
      <c r="E177" s="188" t="s">
        <v>1159</v>
      </c>
      <c r="F177" s="189" t="s">
        <v>1160</v>
      </c>
      <c r="G177" s="190" t="s">
        <v>167</v>
      </c>
      <c r="H177" s="191">
        <v>1</v>
      </c>
      <c r="I177" s="192"/>
      <c r="J177" s="193">
        <f t="shared" si="0"/>
        <v>0</v>
      </c>
      <c r="K177" s="194"/>
      <c r="L177" s="195"/>
      <c r="M177" s="196" t="s">
        <v>1</v>
      </c>
      <c r="N177" s="197" t="s">
        <v>41</v>
      </c>
      <c r="O177" s="71"/>
      <c r="P177" s="198">
        <f t="shared" si="1"/>
        <v>0</v>
      </c>
      <c r="Q177" s="198">
        <v>0</v>
      </c>
      <c r="R177" s="198">
        <f t="shared" si="2"/>
        <v>0</v>
      </c>
      <c r="S177" s="198">
        <v>0</v>
      </c>
      <c r="T177" s="199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139</v>
      </c>
      <c r="AT177" s="200" t="s">
        <v>136</v>
      </c>
      <c r="AU177" s="200" t="s">
        <v>86</v>
      </c>
      <c r="AY177" s="17" t="s">
        <v>134</v>
      </c>
      <c r="BE177" s="201">
        <f t="shared" si="4"/>
        <v>0</v>
      </c>
      <c r="BF177" s="201">
        <f t="shared" si="5"/>
        <v>0</v>
      </c>
      <c r="BG177" s="201">
        <f t="shared" si="6"/>
        <v>0</v>
      </c>
      <c r="BH177" s="201">
        <f t="shared" si="7"/>
        <v>0</v>
      </c>
      <c r="BI177" s="201">
        <f t="shared" si="8"/>
        <v>0</v>
      </c>
      <c r="BJ177" s="17" t="s">
        <v>84</v>
      </c>
      <c r="BK177" s="201">
        <f t="shared" si="9"/>
        <v>0</v>
      </c>
      <c r="BL177" s="17" t="s">
        <v>140</v>
      </c>
      <c r="BM177" s="200" t="s">
        <v>1161</v>
      </c>
    </row>
    <row r="178" spans="1:65" s="2" customFormat="1" ht="24.2" customHeight="1">
      <c r="A178" s="34"/>
      <c r="B178" s="35"/>
      <c r="C178" s="187" t="s">
        <v>364</v>
      </c>
      <c r="D178" s="187" t="s">
        <v>136</v>
      </c>
      <c r="E178" s="188" t="s">
        <v>1162</v>
      </c>
      <c r="F178" s="189" t="s">
        <v>1163</v>
      </c>
      <c r="G178" s="190" t="s">
        <v>167</v>
      </c>
      <c r="H178" s="191">
        <v>1</v>
      </c>
      <c r="I178" s="192"/>
      <c r="J178" s="193">
        <f t="shared" si="0"/>
        <v>0</v>
      </c>
      <c r="K178" s="194"/>
      <c r="L178" s="195"/>
      <c r="M178" s="196" t="s">
        <v>1</v>
      </c>
      <c r="N178" s="197" t="s">
        <v>41</v>
      </c>
      <c r="O178" s="71"/>
      <c r="P178" s="198">
        <f t="shared" si="1"/>
        <v>0</v>
      </c>
      <c r="Q178" s="198">
        <v>0</v>
      </c>
      <c r="R178" s="198">
        <f t="shared" si="2"/>
        <v>0</v>
      </c>
      <c r="S178" s="198">
        <v>0</v>
      </c>
      <c r="T178" s="199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0" t="s">
        <v>139</v>
      </c>
      <c r="AT178" s="200" t="s">
        <v>136</v>
      </c>
      <c r="AU178" s="200" t="s">
        <v>86</v>
      </c>
      <c r="AY178" s="17" t="s">
        <v>134</v>
      </c>
      <c r="BE178" s="201">
        <f t="shared" si="4"/>
        <v>0</v>
      </c>
      <c r="BF178" s="201">
        <f t="shared" si="5"/>
        <v>0</v>
      </c>
      <c r="BG178" s="201">
        <f t="shared" si="6"/>
        <v>0</v>
      </c>
      <c r="BH178" s="201">
        <f t="shared" si="7"/>
        <v>0</v>
      </c>
      <c r="BI178" s="201">
        <f t="shared" si="8"/>
        <v>0</v>
      </c>
      <c r="BJ178" s="17" t="s">
        <v>84</v>
      </c>
      <c r="BK178" s="201">
        <f t="shared" si="9"/>
        <v>0</v>
      </c>
      <c r="BL178" s="17" t="s">
        <v>140</v>
      </c>
      <c r="BM178" s="200" t="s">
        <v>1164</v>
      </c>
    </row>
    <row r="179" spans="1:65" s="2" customFormat="1" ht="16.5" customHeight="1">
      <c r="A179" s="34"/>
      <c r="B179" s="35"/>
      <c r="C179" s="187" t="s">
        <v>369</v>
      </c>
      <c r="D179" s="187" t="s">
        <v>136</v>
      </c>
      <c r="E179" s="188" t="s">
        <v>1165</v>
      </c>
      <c r="F179" s="189" t="s">
        <v>1166</v>
      </c>
      <c r="G179" s="190" t="s">
        <v>167</v>
      </c>
      <c r="H179" s="191">
        <v>1</v>
      </c>
      <c r="I179" s="192"/>
      <c r="J179" s="193">
        <f t="shared" si="0"/>
        <v>0</v>
      </c>
      <c r="K179" s="194"/>
      <c r="L179" s="195"/>
      <c r="M179" s="196" t="s">
        <v>1</v>
      </c>
      <c r="N179" s="197" t="s">
        <v>41</v>
      </c>
      <c r="O179" s="71"/>
      <c r="P179" s="198">
        <f t="shared" si="1"/>
        <v>0</v>
      </c>
      <c r="Q179" s="198">
        <v>0</v>
      </c>
      <c r="R179" s="198">
        <f t="shared" si="2"/>
        <v>0</v>
      </c>
      <c r="S179" s="198">
        <v>0</v>
      </c>
      <c r="T179" s="199">
        <f t="shared" si="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0" t="s">
        <v>139</v>
      </c>
      <c r="AT179" s="200" t="s">
        <v>136</v>
      </c>
      <c r="AU179" s="200" t="s">
        <v>86</v>
      </c>
      <c r="AY179" s="17" t="s">
        <v>134</v>
      </c>
      <c r="BE179" s="201">
        <f t="shared" si="4"/>
        <v>0</v>
      </c>
      <c r="BF179" s="201">
        <f t="shared" si="5"/>
        <v>0</v>
      </c>
      <c r="BG179" s="201">
        <f t="shared" si="6"/>
        <v>0</v>
      </c>
      <c r="BH179" s="201">
        <f t="shared" si="7"/>
        <v>0</v>
      </c>
      <c r="BI179" s="201">
        <f t="shared" si="8"/>
        <v>0</v>
      </c>
      <c r="BJ179" s="17" t="s">
        <v>84</v>
      </c>
      <c r="BK179" s="201">
        <f t="shared" si="9"/>
        <v>0</v>
      </c>
      <c r="BL179" s="17" t="s">
        <v>140</v>
      </c>
      <c r="BM179" s="200" t="s">
        <v>1167</v>
      </c>
    </row>
    <row r="180" spans="1:65" s="2" customFormat="1" ht="21.75" customHeight="1">
      <c r="A180" s="34"/>
      <c r="B180" s="35"/>
      <c r="C180" s="187" t="s">
        <v>373</v>
      </c>
      <c r="D180" s="187" t="s">
        <v>136</v>
      </c>
      <c r="E180" s="188" t="s">
        <v>1168</v>
      </c>
      <c r="F180" s="189" t="s">
        <v>1169</v>
      </c>
      <c r="G180" s="190" t="s">
        <v>167</v>
      </c>
      <c r="H180" s="191">
        <v>1</v>
      </c>
      <c r="I180" s="192"/>
      <c r="J180" s="193">
        <f t="shared" si="0"/>
        <v>0</v>
      </c>
      <c r="K180" s="194"/>
      <c r="L180" s="195"/>
      <c r="M180" s="196" t="s">
        <v>1</v>
      </c>
      <c r="N180" s="197" t="s">
        <v>41</v>
      </c>
      <c r="O180" s="71"/>
      <c r="P180" s="198">
        <f t="shared" si="1"/>
        <v>0</v>
      </c>
      <c r="Q180" s="198">
        <v>0</v>
      </c>
      <c r="R180" s="198">
        <f t="shared" si="2"/>
        <v>0</v>
      </c>
      <c r="S180" s="198">
        <v>0</v>
      </c>
      <c r="T180" s="199">
        <f t="shared" si="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139</v>
      </c>
      <c r="AT180" s="200" t="s">
        <v>136</v>
      </c>
      <c r="AU180" s="200" t="s">
        <v>86</v>
      </c>
      <c r="AY180" s="17" t="s">
        <v>134</v>
      </c>
      <c r="BE180" s="201">
        <f t="shared" si="4"/>
        <v>0</v>
      </c>
      <c r="BF180" s="201">
        <f t="shared" si="5"/>
        <v>0</v>
      </c>
      <c r="BG180" s="201">
        <f t="shared" si="6"/>
        <v>0</v>
      </c>
      <c r="BH180" s="201">
        <f t="shared" si="7"/>
        <v>0</v>
      </c>
      <c r="BI180" s="201">
        <f t="shared" si="8"/>
        <v>0</v>
      </c>
      <c r="BJ180" s="17" t="s">
        <v>84</v>
      </c>
      <c r="BK180" s="201">
        <f t="shared" si="9"/>
        <v>0</v>
      </c>
      <c r="BL180" s="17" t="s">
        <v>140</v>
      </c>
      <c r="BM180" s="200" t="s">
        <v>1170</v>
      </c>
    </row>
    <row r="181" spans="1:65" s="2" customFormat="1" ht="24.2" customHeight="1">
      <c r="A181" s="34"/>
      <c r="B181" s="35"/>
      <c r="C181" s="241" t="s">
        <v>377</v>
      </c>
      <c r="D181" s="241" t="s">
        <v>251</v>
      </c>
      <c r="E181" s="242" t="s">
        <v>851</v>
      </c>
      <c r="F181" s="243" t="s">
        <v>852</v>
      </c>
      <c r="G181" s="244" t="s">
        <v>167</v>
      </c>
      <c r="H181" s="245">
        <v>2</v>
      </c>
      <c r="I181" s="246"/>
      <c r="J181" s="247">
        <f t="shared" si="0"/>
        <v>0</v>
      </c>
      <c r="K181" s="248"/>
      <c r="L181" s="39"/>
      <c r="M181" s="249" t="s">
        <v>1</v>
      </c>
      <c r="N181" s="250" t="s">
        <v>41</v>
      </c>
      <c r="O181" s="71"/>
      <c r="P181" s="198">
        <f t="shared" si="1"/>
        <v>0</v>
      </c>
      <c r="Q181" s="198">
        <v>6.4049999999999996E-2</v>
      </c>
      <c r="R181" s="198">
        <f t="shared" si="2"/>
        <v>0.12809999999999999</v>
      </c>
      <c r="S181" s="198">
        <v>0</v>
      </c>
      <c r="T181" s="199">
        <f t="shared" si="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140</v>
      </c>
      <c r="AT181" s="200" t="s">
        <v>251</v>
      </c>
      <c r="AU181" s="200" t="s">
        <v>86</v>
      </c>
      <c r="AY181" s="17" t="s">
        <v>134</v>
      </c>
      <c r="BE181" s="201">
        <f t="shared" si="4"/>
        <v>0</v>
      </c>
      <c r="BF181" s="201">
        <f t="shared" si="5"/>
        <v>0</v>
      </c>
      <c r="BG181" s="201">
        <f t="shared" si="6"/>
        <v>0</v>
      </c>
      <c r="BH181" s="201">
        <f t="shared" si="7"/>
        <v>0</v>
      </c>
      <c r="BI181" s="201">
        <f t="shared" si="8"/>
        <v>0</v>
      </c>
      <c r="BJ181" s="17" t="s">
        <v>84</v>
      </c>
      <c r="BK181" s="201">
        <f t="shared" si="9"/>
        <v>0</v>
      </c>
      <c r="BL181" s="17" t="s">
        <v>140</v>
      </c>
      <c r="BM181" s="200" t="s">
        <v>1171</v>
      </c>
    </row>
    <row r="182" spans="1:65" s="2" customFormat="1" ht="33" customHeight="1">
      <c r="A182" s="34"/>
      <c r="B182" s="35"/>
      <c r="C182" s="241" t="s">
        <v>229</v>
      </c>
      <c r="D182" s="241" t="s">
        <v>251</v>
      </c>
      <c r="E182" s="242" t="s">
        <v>1172</v>
      </c>
      <c r="F182" s="243" t="s">
        <v>1173</v>
      </c>
      <c r="G182" s="244" t="s">
        <v>167</v>
      </c>
      <c r="H182" s="245">
        <v>2</v>
      </c>
      <c r="I182" s="246"/>
      <c r="J182" s="247">
        <f t="shared" si="0"/>
        <v>0</v>
      </c>
      <c r="K182" s="248"/>
      <c r="L182" s="39"/>
      <c r="M182" s="249" t="s">
        <v>1</v>
      </c>
      <c r="N182" s="250" t="s">
        <v>41</v>
      </c>
      <c r="O182" s="71"/>
      <c r="P182" s="198">
        <f t="shared" si="1"/>
        <v>0</v>
      </c>
      <c r="Q182" s="198">
        <v>8.1399999999999997E-3</v>
      </c>
      <c r="R182" s="198">
        <f t="shared" si="2"/>
        <v>1.6279999999999999E-2</v>
      </c>
      <c r="S182" s="198">
        <v>0</v>
      </c>
      <c r="T182" s="199">
        <f t="shared" si="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140</v>
      </c>
      <c r="AT182" s="200" t="s">
        <v>251</v>
      </c>
      <c r="AU182" s="200" t="s">
        <v>86</v>
      </c>
      <c r="AY182" s="17" t="s">
        <v>134</v>
      </c>
      <c r="BE182" s="201">
        <f t="shared" si="4"/>
        <v>0</v>
      </c>
      <c r="BF182" s="201">
        <f t="shared" si="5"/>
        <v>0</v>
      </c>
      <c r="BG182" s="201">
        <f t="shared" si="6"/>
        <v>0</v>
      </c>
      <c r="BH182" s="201">
        <f t="shared" si="7"/>
        <v>0</v>
      </c>
      <c r="BI182" s="201">
        <f t="shared" si="8"/>
        <v>0</v>
      </c>
      <c r="BJ182" s="17" t="s">
        <v>84</v>
      </c>
      <c r="BK182" s="201">
        <f t="shared" si="9"/>
        <v>0</v>
      </c>
      <c r="BL182" s="17" t="s">
        <v>140</v>
      </c>
      <c r="BM182" s="200" t="s">
        <v>1174</v>
      </c>
    </row>
    <row r="183" spans="1:65" s="2" customFormat="1" ht="24.2" customHeight="1">
      <c r="A183" s="34"/>
      <c r="B183" s="35"/>
      <c r="C183" s="241" t="s">
        <v>386</v>
      </c>
      <c r="D183" s="241" t="s">
        <v>251</v>
      </c>
      <c r="E183" s="242" t="s">
        <v>861</v>
      </c>
      <c r="F183" s="243" t="s">
        <v>862</v>
      </c>
      <c r="G183" s="244" t="s">
        <v>167</v>
      </c>
      <c r="H183" s="245">
        <v>2</v>
      </c>
      <c r="I183" s="246"/>
      <c r="J183" s="247">
        <f t="shared" si="0"/>
        <v>0</v>
      </c>
      <c r="K183" s="248"/>
      <c r="L183" s="39"/>
      <c r="M183" s="249" t="s">
        <v>1</v>
      </c>
      <c r="N183" s="250" t="s">
        <v>41</v>
      </c>
      <c r="O183" s="71"/>
      <c r="P183" s="198">
        <f t="shared" si="1"/>
        <v>0</v>
      </c>
      <c r="Q183" s="198">
        <v>0</v>
      </c>
      <c r="R183" s="198">
        <f t="shared" si="2"/>
        <v>0</v>
      </c>
      <c r="S183" s="198">
        <v>0</v>
      </c>
      <c r="T183" s="199">
        <f t="shared" si="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140</v>
      </c>
      <c r="AT183" s="200" t="s">
        <v>251</v>
      </c>
      <c r="AU183" s="200" t="s">
        <v>86</v>
      </c>
      <c r="AY183" s="17" t="s">
        <v>134</v>
      </c>
      <c r="BE183" s="201">
        <f t="shared" si="4"/>
        <v>0</v>
      </c>
      <c r="BF183" s="201">
        <f t="shared" si="5"/>
        <v>0</v>
      </c>
      <c r="BG183" s="201">
        <f t="shared" si="6"/>
        <v>0</v>
      </c>
      <c r="BH183" s="201">
        <f t="shared" si="7"/>
        <v>0</v>
      </c>
      <c r="BI183" s="201">
        <f t="shared" si="8"/>
        <v>0</v>
      </c>
      <c r="BJ183" s="17" t="s">
        <v>84</v>
      </c>
      <c r="BK183" s="201">
        <f t="shared" si="9"/>
        <v>0</v>
      </c>
      <c r="BL183" s="17" t="s">
        <v>140</v>
      </c>
      <c r="BM183" s="200" t="s">
        <v>1175</v>
      </c>
    </row>
    <row r="184" spans="1:65" s="2" customFormat="1" ht="16.5" customHeight="1">
      <c r="A184" s="34"/>
      <c r="B184" s="35"/>
      <c r="C184" s="241" t="s">
        <v>391</v>
      </c>
      <c r="D184" s="241" t="s">
        <v>251</v>
      </c>
      <c r="E184" s="242" t="s">
        <v>1176</v>
      </c>
      <c r="F184" s="243" t="s">
        <v>1177</v>
      </c>
      <c r="G184" s="244" t="s">
        <v>167</v>
      </c>
      <c r="H184" s="245">
        <v>2</v>
      </c>
      <c r="I184" s="246"/>
      <c r="J184" s="247">
        <f t="shared" si="0"/>
        <v>0</v>
      </c>
      <c r="K184" s="248"/>
      <c r="L184" s="39"/>
      <c r="M184" s="249" t="s">
        <v>1</v>
      </c>
      <c r="N184" s="250" t="s">
        <v>41</v>
      </c>
      <c r="O184" s="71"/>
      <c r="P184" s="198">
        <f t="shared" si="1"/>
        <v>0</v>
      </c>
      <c r="Q184" s="198">
        <v>1.01E-2</v>
      </c>
      <c r="R184" s="198">
        <f t="shared" si="2"/>
        <v>2.0199999999999999E-2</v>
      </c>
      <c r="S184" s="198">
        <v>0</v>
      </c>
      <c r="T184" s="199">
        <f t="shared" si="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140</v>
      </c>
      <c r="AT184" s="200" t="s">
        <v>251</v>
      </c>
      <c r="AU184" s="200" t="s">
        <v>86</v>
      </c>
      <c r="AY184" s="17" t="s">
        <v>134</v>
      </c>
      <c r="BE184" s="201">
        <f t="shared" si="4"/>
        <v>0</v>
      </c>
      <c r="BF184" s="201">
        <f t="shared" si="5"/>
        <v>0</v>
      </c>
      <c r="BG184" s="201">
        <f t="shared" si="6"/>
        <v>0</v>
      </c>
      <c r="BH184" s="201">
        <f t="shared" si="7"/>
        <v>0</v>
      </c>
      <c r="BI184" s="201">
        <f t="shared" si="8"/>
        <v>0</v>
      </c>
      <c r="BJ184" s="17" t="s">
        <v>84</v>
      </c>
      <c r="BK184" s="201">
        <f t="shared" si="9"/>
        <v>0</v>
      </c>
      <c r="BL184" s="17" t="s">
        <v>140</v>
      </c>
      <c r="BM184" s="200" t="s">
        <v>1178</v>
      </c>
    </row>
    <row r="185" spans="1:65" s="2" customFormat="1" ht="24.2" customHeight="1">
      <c r="A185" s="34"/>
      <c r="B185" s="35"/>
      <c r="C185" s="241" t="s">
        <v>396</v>
      </c>
      <c r="D185" s="241" t="s">
        <v>251</v>
      </c>
      <c r="E185" s="242" t="s">
        <v>1179</v>
      </c>
      <c r="F185" s="243" t="s">
        <v>1180</v>
      </c>
      <c r="G185" s="244" t="s">
        <v>167</v>
      </c>
      <c r="H185" s="245">
        <v>2</v>
      </c>
      <c r="I185" s="246"/>
      <c r="J185" s="247">
        <f t="shared" si="0"/>
        <v>0</v>
      </c>
      <c r="K185" s="248"/>
      <c r="L185" s="39"/>
      <c r="M185" s="249" t="s">
        <v>1</v>
      </c>
      <c r="N185" s="250" t="s">
        <v>41</v>
      </c>
      <c r="O185" s="71"/>
      <c r="P185" s="198">
        <f t="shared" si="1"/>
        <v>0</v>
      </c>
      <c r="Q185" s="198">
        <v>0.21734000000000001</v>
      </c>
      <c r="R185" s="198">
        <f t="shared" si="2"/>
        <v>0.43468000000000001</v>
      </c>
      <c r="S185" s="198">
        <v>0</v>
      </c>
      <c r="T185" s="199">
        <f t="shared" si="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140</v>
      </c>
      <c r="AT185" s="200" t="s">
        <v>251</v>
      </c>
      <c r="AU185" s="200" t="s">
        <v>86</v>
      </c>
      <c r="AY185" s="17" t="s">
        <v>134</v>
      </c>
      <c r="BE185" s="201">
        <f t="shared" si="4"/>
        <v>0</v>
      </c>
      <c r="BF185" s="201">
        <f t="shared" si="5"/>
        <v>0</v>
      </c>
      <c r="BG185" s="201">
        <f t="shared" si="6"/>
        <v>0</v>
      </c>
      <c r="BH185" s="201">
        <f t="shared" si="7"/>
        <v>0</v>
      </c>
      <c r="BI185" s="201">
        <f t="shared" si="8"/>
        <v>0</v>
      </c>
      <c r="BJ185" s="17" t="s">
        <v>84</v>
      </c>
      <c r="BK185" s="201">
        <f t="shared" si="9"/>
        <v>0</v>
      </c>
      <c r="BL185" s="17" t="s">
        <v>140</v>
      </c>
      <c r="BM185" s="200" t="s">
        <v>1181</v>
      </c>
    </row>
    <row r="186" spans="1:65" s="2" customFormat="1" ht="24.2" customHeight="1">
      <c r="A186" s="34"/>
      <c r="B186" s="35"/>
      <c r="C186" s="241" t="s">
        <v>400</v>
      </c>
      <c r="D186" s="241" t="s">
        <v>251</v>
      </c>
      <c r="E186" s="242" t="s">
        <v>1182</v>
      </c>
      <c r="F186" s="243" t="s">
        <v>1183</v>
      </c>
      <c r="G186" s="244" t="s">
        <v>138</v>
      </c>
      <c r="H186" s="245">
        <v>1</v>
      </c>
      <c r="I186" s="246"/>
      <c r="J186" s="247">
        <f t="shared" si="0"/>
        <v>0</v>
      </c>
      <c r="K186" s="248"/>
      <c r="L186" s="39"/>
      <c r="M186" s="249" t="s">
        <v>1</v>
      </c>
      <c r="N186" s="250" t="s">
        <v>41</v>
      </c>
      <c r="O186" s="71"/>
      <c r="P186" s="198">
        <f t="shared" si="1"/>
        <v>0</v>
      </c>
      <c r="Q186" s="198">
        <v>0</v>
      </c>
      <c r="R186" s="198">
        <f t="shared" si="2"/>
        <v>0</v>
      </c>
      <c r="S186" s="198">
        <v>0</v>
      </c>
      <c r="T186" s="199">
        <f t="shared" si="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140</v>
      </c>
      <c r="AT186" s="200" t="s">
        <v>251</v>
      </c>
      <c r="AU186" s="200" t="s">
        <v>86</v>
      </c>
      <c r="AY186" s="17" t="s">
        <v>134</v>
      </c>
      <c r="BE186" s="201">
        <f t="shared" si="4"/>
        <v>0</v>
      </c>
      <c r="BF186" s="201">
        <f t="shared" si="5"/>
        <v>0</v>
      </c>
      <c r="BG186" s="201">
        <f t="shared" si="6"/>
        <v>0</v>
      </c>
      <c r="BH186" s="201">
        <f t="shared" si="7"/>
        <v>0</v>
      </c>
      <c r="BI186" s="201">
        <f t="shared" si="8"/>
        <v>0</v>
      </c>
      <c r="BJ186" s="17" t="s">
        <v>84</v>
      </c>
      <c r="BK186" s="201">
        <f t="shared" si="9"/>
        <v>0</v>
      </c>
      <c r="BL186" s="17" t="s">
        <v>140</v>
      </c>
      <c r="BM186" s="200" t="s">
        <v>1184</v>
      </c>
    </row>
    <row r="187" spans="1:65" s="12" customFormat="1" ht="22.9" customHeight="1">
      <c r="B187" s="171"/>
      <c r="C187" s="172"/>
      <c r="D187" s="173" t="s">
        <v>75</v>
      </c>
      <c r="E187" s="185" t="s">
        <v>774</v>
      </c>
      <c r="F187" s="185" t="s">
        <v>775</v>
      </c>
      <c r="G187" s="172"/>
      <c r="H187" s="172"/>
      <c r="I187" s="175"/>
      <c r="J187" s="186">
        <f>BK187</f>
        <v>0</v>
      </c>
      <c r="K187" s="172"/>
      <c r="L187" s="177"/>
      <c r="M187" s="178"/>
      <c r="N187" s="179"/>
      <c r="O187" s="179"/>
      <c r="P187" s="180">
        <f>P188</f>
        <v>0</v>
      </c>
      <c r="Q187" s="179"/>
      <c r="R187" s="180">
        <f>R188</f>
        <v>0</v>
      </c>
      <c r="S187" s="179"/>
      <c r="T187" s="181">
        <f>T188</f>
        <v>0</v>
      </c>
      <c r="AR187" s="182" t="s">
        <v>84</v>
      </c>
      <c r="AT187" s="183" t="s">
        <v>75</v>
      </c>
      <c r="AU187" s="183" t="s">
        <v>84</v>
      </c>
      <c r="AY187" s="182" t="s">
        <v>134</v>
      </c>
      <c r="BK187" s="184">
        <f>BK188</f>
        <v>0</v>
      </c>
    </row>
    <row r="188" spans="1:65" s="2" customFormat="1" ht="21.75" customHeight="1">
      <c r="A188" s="34"/>
      <c r="B188" s="35"/>
      <c r="C188" s="241" t="s">
        <v>404</v>
      </c>
      <c r="D188" s="241" t="s">
        <v>251</v>
      </c>
      <c r="E188" s="242" t="s">
        <v>889</v>
      </c>
      <c r="F188" s="243" t="s">
        <v>890</v>
      </c>
      <c r="G188" s="244" t="s">
        <v>337</v>
      </c>
      <c r="H188" s="245">
        <v>151.459</v>
      </c>
      <c r="I188" s="246"/>
      <c r="J188" s="247">
        <f>ROUND(I188*H188,2)</f>
        <v>0</v>
      </c>
      <c r="K188" s="248"/>
      <c r="L188" s="39"/>
      <c r="M188" s="249" t="s">
        <v>1</v>
      </c>
      <c r="N188" s="250" t="s">
        <v>41</v>
      </c>
      <c r="O188" s="7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140</v>
      </c>
      <c r="AT188" s="200" t="s">
        <v>251</v>
      </c>
      <c r="AU188" s="200" t="s">
        <v>86</v>
      </c>
      <c r="AY188" s="17" t="s">
        <v>134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84</v>
      </c>
      <c r="BK188" s="201">
        <f>ROUND(I188*H188,2)</f>
        <v>0</v>
      </c>
      <c r="BL188" s="17" t="s">
        <v>140</v>
      </c>
      <c r="BM188" s="200" t="s">
        <v>1185</v>
      </c>
    </row>
    <row r="189" spans="1:65" s="12" customFormat="1" ht="25.9" customHeight="1">
      <c r="B189" s="171"/>
      <c r="C189" s="172"/>
      <c r="D189" s="173" t="s">
        <v>75</v>
      </c>
      <c r="E189" s="174" t="s">
        <v>136</v>
      </c>
      <c r="F189" s="174" t="s">
        <v>1186</v>
      </c>
      <c r="G189" s="172"/>
      <c r="H189" s="172"/>
      <c r="I189" s="175"/>
      <c r="J189" s="176">
        <f>BK189</f>
        <v>0</v>
      </c>
      <c r="K189" s="172"/>
      <c r="L189" s="177"/>
      <c r="M189" s="178"/>
      <c r="N189" s="179"/>
      <c r="O189" s="179"/>
      <c r="P189" s="180">
        <f>P190</f>
        <v>0</v>
      </c>
      <c r="Q189" s="179"/>
      <c r="R189" s="180">
        <f>R190</f>
        <v>0</v>
      </c>
      <c r="S189" s="179"/>
      <c r="T189" s="181">
        <f>T190</f>
        <v>0</v>
      </c>
      <c r="AR189" s="182" t="s">
        <v>144</v>
      </c>
      <c r="AT189" s="183" t="s">
        <v>75</v>
      </c>
      <c r="AU189" s="183" t="s">
        <v>76</v>
      </c>
      <c r="AY189" s="182" t="s">
        <v>134</v>
      </c>
      <c r="BK189" s="184">
        <f>BK190</f>
        <v>0</v>
      </c>
    </row>
    <row r="190" spans="1:65" s="12" customFormat="1" ht="22.9" customHeight="1">
      <c r="B190" s="171"/>
      <c r="C190" s="172"/>
      <c r="D190" s="173" t="s">
        <v>75</v>
      </c>
      <c r="E190" s="185" t="s">
        <v>1187</v>
      </c>
      <c r="F190" s="185" t="s">
        <v>1188</v>
      </c>
      <c r="G190" s="172"/>
      <c r="H190" s="172"/>
      <c r="I190" s="175"/>
      <c r="J190" s="186">
        <f>BK190</f>
        <v>0</v>
      </c>
      <c r="K190" s="172"/>
      <c r="L190" s="177"/>
      <c r="M190" s="178"/>
      <c r="N190" s="179"/>
      <c r="O190" s="179"/>
      <c r="P190" s="180">
        <f>SUM(P191:P197)</f>
        <v>0</v>
      </c>
      <c r="Q190" s="179"/>
      <c r="R190" s="180">
        <f>SUM(R191:R197)</f>
        <v>0</v>
      </c>
      <c r="S190" s="179"/>
      <c r="T190" s="181">
        <f>SUM(T191:T197)</f>
        <v>0</v>
      </c>
      <c r="AR190" s="182" t="s">
        <v>144</v>
      </c>
      <c r="AT190" s="183" t="s">
        <v>75</v>
      </c>
      <c r="AU190" s="183" t="s">
        <v>84</v>
      </c>
      <c r="AY190" s="182" t="s">
        <v>134</v>
      </c>
      <c r="BK190" s="184">
        <f>SUM(BK191:BK197)</f>
        <v>0</v>
      </c>
    </row>
    <row r="191" spans="1:65" s="2" customFormat="1" ht="24.2" customHeight="1">
      <c r="A191" s="34"/>
      <c r="B191" s="35"/>
      <c r="C191" s="241" t="s">
        <v>410</v>
      </c>
      <c r="D191" s="241" t="s">
        <v>251</v>
      </c>
      <c r="E191" s="242" t="s">
        <v>1189</v>
      </c>
      <c r="F191" s="243" t="s">
        <v>1190</v>
      </c>
      <c r="G191" s="244" t="s">
        <v>217</v>
      </c>
      <c r="H191" s="245">
        <v>9</v>
      </c>
      <c r="I191" s="246"/>
      <c r="J191" s="247">
        <f>ROUND(I191*H191,2)</f>
        <v>0</v>
      </c>
      <c r="K191" s="248"/>
      <c r="L191" s="39"/>
      <c r="M191" s="249" t="s">
        <v>1</v>
      </c>
      <c r="N191" s="250" t="s">
        <v>41</v>
      </c>
      <c r="O191" s="71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0" t="s">
        <v>535</v>
      </c>
      <c r="AT191" s="200" t="s">
        <v>251</v>
      </c>
      <c r="AU191" s="200" t="s">
        <v>86</v>
      </c>
      <c r="AY191" s="17" t="s">
        <v>134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84</v>
      </c>
      <c r="BK191" s="201">
        <f>ROUND(I191*H191,2)</f>
        <v>0</v>
      </c>
      <c r="BL191" s="17" t="s">
        <v>535</v>
      </c>
      <c r="BM191" s="200" t="s">
        <v>1191</v>
      </c>
    </row>
    <row r="192" spans="1:65" s="13" customFormat="1" ht="11.25">
      <c r="B192" s="202"/>
      <c r="C192" s="203"/>
      <c r="D192" s="204" t="s">
        <v>169</v>
      </c>
      <c r="E192" s="205" t="s">
        <v>1</v>
      </c>
      <c r="F192" s="206" t="s">
        <v>1192</v>
      </c>
      <c r="G192" s="203"/>
      <c r="H192" s="205" t="s">
        <v>1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169</v>
      </c>
      <c r="AU192" s="212" t="s">
        <v>86</v>
      </c>
      <c r="AV192" s="13" t="s">
        <v>84</v>
      </c>
      <c r="AW192" s="13" t="s">
        <v>32</v>
      </c>
      <c r="AX192" s="13" t="s">
        <v>76</v>
      </c>
      <c r="AY192" s="212" t="s">
        <v>134</v>
      </c>
    </row>
    <row r="193" spans="1:65" s="14" customFormat="1" ht="11.25">
      <c r="B193" s="213"/>
      <c r="C193" s="214"/>
      <c r="D193" s="204" t="s">
        <v>169</v>
      </c>
      <c r="E193" s="215" t="s">
        <v>1</v>
      </c>
      <c r="F193" s="216" t="s">
        <v>1193</v>
      </c>
      <c r="G193" s="214"/>
      <c r="H193" s="217">
        <v>9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169</v>
      </c>
      <c r="AU193" s="223" t="s">
        <v>86</v>
      </c>
      <c r="AV193" s="14" t="s">
        <v>86</v>
      </c>
      <c r="AW193" s="14" t="s">
        <v>32</v>
      </c>
      <c r="AX193" s="14" t="s">
        <v>84</v>
      </c>
      <c r="AY193" s="223" t="s">
        <v>134</v>
      </c>
    </row>
    <row r="194" spans="1:65" s="2" customFormat="1" ht="33" customHeight="1">
      <c r="A194" s="34"/>
      <c r="B194" s="35"/>
      <c r="C194" s="241" t="s">
        <v>415</v>
      </c>
      <c r="D194" s="241" t="s">
        <v>251</v>
      </c>
      <c r="E194" s="242" t="s">
        <v>1194</v>
      </c>
      <c r="F194" s="243" t="s">
        <v>1195</v>
      </c>
      <c r="G194" s="244" t="s">
        <v>231</v>
      </c>
      <c r="H194" s="245">
        <v>6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41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535</v>
      </c>
      <c r="AT194" s="200" t="s">
        <v>251</v>
      </c>
      <c r="AU194" s="200" t="s">
        <v>86</v>
      </c>
      <c r="AY194" s="17" t="s">
        <v>134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84</v>
      </c>
      <c r="BK194" s="201">
        <f>ROUND(I194*H194,2)</f>
        <v>0</v>
      </c>
      <c r="BL194" s="17" t="s">
        <v>535</v>
      </c>
      <c r="BM194" s="200" t="s">
        <v>1196</v>
      </c>
    </row>
    <row r="195" spans="1:65" s="14" customFormat="1" ht="11.25">
      <c r="B195" s="213"/>
      <c r="C195" s="214"/>
      <c r="D195" s="204" t="s">
        <v>169</v>
      </c>
      <c r="E195" s="215" t="s">
        <v>1</v>
      </c>
      <c r="F195" s="216" t="s">
        <v>1197</v>
      </c>
      <c r="G195" s="214"/>
      <c r="H195" s="217">
        <v>6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169</v>
      </c>
      <c r="AU195" s="223" t="s">
        <v>86</v>
      </c>
      <c r="AV195" s="14" t="s">
        <v>86</v>
      </c>
      <c r="AW195" s="14" t="s">
        <v>32</v>
      </c>
      <c r="AX195" s="14" t="s">
        <v>84</v>
      </c>
      <c r="AY195" s="223" t="s">
        <v>134</v>
      </c>
    </row>
    <row r="196" spans="1:65" s="2" customFormat="1" ht="16.5" customHeight="1">
      <c r="A196" s="34"/>
      <c r="B196" s="35"/>
      <c r="C196" s="187" t="s">
        <v>420</v>
      </c>
      <c r="D196" s="187" t="s">
        <v>136</v>
      </c>
      <c r="E196" s="188" t="s">
        <v>1198</v>
      </c>
      <c r="F196" s="189" t="s">
        <v>1199</v>
      </c>
      <c r="G196" s="190" t="s">
        <v>231</v>
      </c>
      <c r="H196" s="191">
        <v>6.6</v>
      </c>
      <c r="I196" s="192"/>
      <c r="J196" s="193">
        <f>ROUND(I196*H196,2)</f>
        <v>0</v>
      </c>
      <c r="K196" s="194"/>
      <c r="L196" s="195"/>
      <c r="M196" s="196" t="s">
        <v>1</v>
      </c>
      <c r="N196" s="197" t="s">
        <v>41</v>
      </c>
      <c r="O196" s="71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1200</v>
      </c>
      <c r="AT196" s="200" t="s">
        <v>136</v>
      </c>
      <c r="AU196" s="200" t="s">
        <v>86</v>
      </c>
      <c r="AY196" s="17" t="s">
        <v>134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84</v>
      </c>
      <c r="BK196" s="201">
        <f>ROUND(I196*H196,2)</f>
        <v>0</v>
      </c>
      <c r="BL196" s="17" t="s">
        <v>1200</v>
      </c>
      <c r="BM196" s="200" t="s">
        <v>1201</v>
      </c>
    </row>
    <row r="197" spans="1:65" s="14" customFormat="1" ht="11.25">
      <c r="B197" s="213"/>
      <c r="C197" s="214"/>
      <c r="D197" s="204" t="s">
        <v>169</v>
      </c>
      <c r="E197" s="215" t="s">
        <v>1</v>
      </c>
      <c r="F197" s="216" t="s">
        <v>1202</v>
      </c>
      <c r="G197" s="214"/>
      <c r="H197" s="217">
        <v>6.6</v>
      </c>
      <c r="I197" s="218"/>
      <c r="J197" s="214"/>
      <c r="K197" s="214"/>
      <c r="L197" s="219"/>
      <c r="M197" s="253"/>
      <c r="N197" s="254"/>
      <c r="O197" s="254"/>
      <c r="P197" s="254"/>
      <c r="Q197" s="254"/>
      <c r="R197" s="254"/>
      <c r="S197" s="254"/>
      <c r="T197" s="255"/>
      <c r="AT197" s="223" t="s">
        <v>169</v>
      </c>
      <c r="AU197" s="223" t="s">
        <v>86</v>
      </c>
      <c r="AV197" s="14" t="s">
        <v>86</v>
      </c>
      <c r="AW197" s="14" t="s">
        <v>32</v>
      </c>
      <c r="AX197" s="14" t="s">
        <v>84</v>
      </c>
      <c r="AY197" s="223" t="s">
        <v>134</v>
      </c>
    </row>
    <row r="198" spans="1:65" s="2" customFormat="1" ht="6.95" customHeight="1">
      <c r="A198" s="34"/>
      <c r="B198" s="54"/>
      <c r="C198" s="55"/>
      <c r="D198" s="55"/>
      <c r="E198" s="55"/>
      <c r="F198" s="55"/>
      <c r="G198" s="55"/>
      <c r="H198" s="55"/>
      <c r="I198" s="55"/>
      <c r="J198" s="55"/>
      <c r="K198" s="55"/>
      <c r="L198" s="39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sheetProtection algorithmName="SHA-512" hashValue="KU8+B3JXcRZhizsiDPLcYzO0D1HyyT2AqEJgoLtXHyUc8+Csbb4Q2MyhxqiEedSBTc91D+G+/59z1ap/gRy33g==" saltValue="bsVZauofNcjI9FFMfwXIkRebUyPOZpweEXOabdJAA2hmbGus8ClcLBq2ZtGz95X0EvYrNhxZ8i00sEXNs5jQKA==" spinCount="100000" sheet="1" objects="1" scenarios="1" formatColumns="0" formatRows="0" autoFilter="0"/>
  <autoFilter ref="C122:K19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topLeftCell="A19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101</v>
      </c>
      <c r="AZ2" s="240" t="s">
        <v>1203</v>
      </c>
      <c r="BA2" s="240" t="s">
        <v>1203</v>
      </c>
      <c r="BB2" s="240" t="s">
        <v>231</v>
      </c>
      <c r="BC2" s="240" t="s">
        <v>1204</v>
      </c>
      <c r="BD2" s="240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  <c r="AZ3" s="240" t="s">
        <v>1205</v>
      </c>
      <c r="BA3" s="240" t="s">
        <v>1205</v>
      </c>
      <c r="BB3" s="240" t="s">
        <v>231</v>
      </c>
      <c r="BC3" s="240" t="s">
        <v>1206</v>
      </c>
      <c r="BD3" s="240" t="s">
        <v>86</v>
      </c>
    </row>
    <row r="4" spans="1:5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  <c r="AZ4" s="240" t="s">
        <v>1207</v>
      </c>
      <c r="BA4" s="240" t="s">
        <v>1207</v>
      </c>
      <c r="BB4" s="240" t="s">
        <v>231</v>
      </c>
      <c r="BC4" s="240" t="s">
        <v>1206</v>
      </c>
      <c r="BD4" s="240" t="s">
        <v>86</v>
      </c>
    </row>
    <row r="5" spans="1:56" s="1" customFormat="1" ht="6.95" customHeight="1">
      <c r="B5" s="20"/>
      <c r="L5" s="20"/>
      <c r="AZ5" s="240" t="s">
        <v>1208</v>
      </c>
      <c r="BA5" s="240" t="s">
        <v>1208</v>
      </c>
      <c r="BB5" s="240" t="s">
        <v>231</v>
      </c>
      <c r="BC5" s="240" t="s">
        <v>1209</v>
      </c>
      <c r="BD5" s="240" t="s">
        <v>86</v>
      </c>
    </row>
    <row r="6" spans="1:56" s="1" customFormat="1" ht="12" customHeight="1">
      <c r="B6" s="20"/>
      <c r="D6" s="112" t="s">
        <v>16</v>
      </c>
      <c r="L6" s="20"/>
      <c r="AZ6" s="240" t="s">
        <v>1210</v>
      </c>
      <c r="BA6" s="240" t="s">
        <v>1210</v>
      </c>
      <c r="BB6" s="240" t="s">
        <v>231</v>
      </c>
      <c r="BC6" s="240" t="s">
        <v>429</v>
      </c>
      <c r="BD6" s="240" t="s">
        <v>86</v>
      </c>
    </row>
    <row r="7" spans="1:5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</row>
    <row r="8" spans="1:5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5" t="s">
        <v>1211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ROUND((SUM(BE121:BE218)),  2)</f>
        <v>0</v>
      </c>
      <c r="G33" s="34"/>
      <c r="H33" s="34"/>
      <c r="I33" s="124">
        <v>0.21</v>
      </c>
      <c r="J33" s="123">
        <f>ROUND(((SUM(BE121:BE218))*I33),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ROUND((SUM(BF121:BF218)),  2)</f>
        <v>0</v>
      </c>
      <c r="G34" s="34"/>
      <c r="H34" s="34"/>
      <c r="I34" s="124">
        <v>0.15</v>
      </c>
      <c r="J34" s="123">
        <f>ROUND(((SUM(BF121:BF218))*I34),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ROUND((SUM(BG121:BG218)),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ROUND((SUM(BH121:BH218)),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ROUND((SUM(BI121:BI218)),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005 - SO 401 AREÁLOVÉ OSVĚTLENÍ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7"/>
      <c r="C97" s="148"/>
      <c r="D97" s="149" t="s">
        <v>901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1212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9" customFormat="1" ht="24.95" customHeight="1">
      <c r="B99" s="147"/>
      <c r="C99" s="148"/>
      <c r="D99" s="149" t="s">
        <v>1098</v>
      </c>
      <c r="E99" s="150"/>
      <c r="F99" s="150"/>
      <c r="G99" s="150"/>
      <c r="H99" s="150"/>
      <c r="I99" s="150"/>
      <c r="J99" s="151">
        <f>J141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1213</v>
      </c>
      <c r="E100" s="156"/>
      <c r="F100" s="156"/>
      <c r="G100" s="156"/>
      <c r="H100" s="156"/>
      <c r="I100" s="156"/>
      <c r="J100" s="157">
        <f>J142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1099</v>
      </c>
      <c r="E101" s="156"/>
      <c r="F101" s="156"/>
      <c r="G101" s="156"/>
      <c r="H101" s="156"/>
      <c r="I101" s="156"/>
      <c r="J101" s="157">
        <f>J184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118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20" t="str">
        <f>E7</f>
        <v>Rekonstrukce hřiště na ul. Dolní, Ostrava-Zábřeh – areál V Zálomu</v>
      </c>
      <c r="F111" s="321"/>
      <c r="G111" s="321"/>
      <c r="H111" s="32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2" t="str">
        <f>E9</f>
        <v>005 - SO 401 AREÁLOVÉ OSVĚTLENÍ</v>
      </c>
      <c r="F113" s="322"/>
      <c r="G113" s="322"/>
      <c r="H113" s="32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areál V Zálomu</v>
      </c>
      <c r="G115" s="36"/>
      <c r="H115" s="36"/>
      <c r="I115" s="29" t="s">
        <v>22</v>
      </c>
      <c r="J115" s="66" t="str">
        <f>IF(J12="","",J12)</f>
        <v>8. 1. 2022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24</v>
      </c>
      <c r="D117" s="36"/>
      <c r="E117" s="36"/>
      <c r="F117" s="27" t="str">
        <f>E15</f>
        <v>Městský obvod Ostrava – Jih</v>
      </c>
      <c r="G117" s="36"/>
      <c r="H117" s="36"/>
      <c r="I117" s="29" t="s">
        <v>30</v>
      </c>
      <c r="J117" s="32" t="str">
        <f>E21</f>
        <v>FILDMAN PROJEKT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119</v>
      </c>
      <c r="D120" s="162" t="s">
        <v>61</v>
      </c>
      <c r="E120" s="162" t="s">
        <v>57</v>
      </c>
      <c r="F120" s="162" t="s">
        <v>58</v>
      </c>
      <c r="G120" s="162" t="s">
        <v>120</v>
      </c>
      <c r="H120" s="162" t="s">
        <v>121</v>
      </c>
      <c r="I120" s="162" t="s">
        <v>122</v>
      </c>
      <c r="J120" s="163" t="s">
        <v>113</v>
      </c>
      <c r="K120" s="164" t="s">
        <v>123</v>
      </c>
      <c r="L120" s="165"/>
      <c r="M120" s="75" t="s">
        <v>1</v>
      </c>
      <c r="N120" s="76" t="s">
        <v>40</v>
      </c>
      <c r="O120" s="76" t="s">
        <v>124</v>
      </c>
      <c r="P120" s="76" t="s">
        <v>125</v>
      </c>
      <c r="Q120" s="76" t="s">
        <v>126</v>
      </c>
      <c r="R120" s="76" t="s">
        <v>127</v>
      </c>
      <c r="S120" s="76" t="s">
        <v>128</v>
      </c>
      <c r="T120" s="77" t="s">
        <v>129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130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P122+P141</f>
        <v>0</v>
      </c>
      <c r="Q121" s="79"/>
      <c r="R121" s="168">
        <f>R122+R141</f>
        <v>68.122333989999987</v>
      </c>
      <c r="S121" s="79"/>
      <c r="T121" s="169">
        <f>T122+T141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75</v>
      </c>
      <c r="AU121" s="17" t="s">
        <v>115</v>
      </c>
      <c r="BK121" s="170">
        <f>BK122+BK141</f>
        <v>0</v>
      </c>
    </row>
    <row r="122" spans="1:65" s="12" customFormat="1" ht="25.9" customHeight="1">
      <c r="B122" s="171"/>
      <c r="C122" s="172"/>
      <c r="D122" s="173" t="s">
        <v>75</v>
      </c>
      <c r="E122" s="174" t="s">
        <v>1073</v>
      </c>
      <c r="F122" s="174" t="s">
        <v>1074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2.6700000000000001E-3</v>
      </c>
      <c r="S122" s="179"/>
      <c r="T122" s="181">
        <f>T123</f>
        <v>0</v>
      </c>
      <c r="AR122" s="182" t="s">
        <v>86</v>
      </c>
      <c r="AT122" s="183" t="s">
        <v>75</v>
      </c>
      <c r="AU122" s="183" t="s">
        <v>76</v>
      </c>
      <c r="AY122" s="182" t="s">
        <v>134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75</v>
      </c>
      <c r="E123" s="185" t="s">
        <v>1214</v>
      </c>
      <c r="F123" s="185" t="s">
        <v>1215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SUM(P124:P140)</f>
        <v>0</v>
      </c>
      <c r="Q123" s="179"/>
      <c r="R123" s="180">
        <f>SUM(R124:R140)</f>
        <v>2.6700000000000001E-3</v>
      </c>
      <c r="S123" s="179"/>
      <c r="T123" s="181">
        <f>SUM(T124:T140)</f>
        <v>0</v>
      </c>
      <c r="AR123" s="182" t="s">
        <v>86</v>
      </c>
      <c r="AT123" s="183" t="s">
        <v>75</v>
      </c>
      <c r="AU123" s="183" t="s">
        <v>84</v>
      </c>
      <c r="AY123" s="182" t="s">
        <v>134</v>
      </c>
      <c r="BK123" s="184">
        <f>SUM(BK124:BK140)</f>
        <v>0</v>
      </c>
    </row>
    <row r="124" spans="1:65" s="2" customFormat="1" ht="24.2" customHeight="1">
      <c r="A124" s="34"/>
      <c r="B124" s="35"/>
      <c r="C124" s="241" t="s">
        <v>84</v>
      </c>
      <c r="D124" s="241" t="s">
        <v>251</v>
      </c>
      <c r="E124" s="242" t="s">
        <v>1216</v>
      </c>
      <c r="F124" s="243" t="s">
        <v>1217</v>
      </c>
      <c r="G124" s="244" t="s">
        <v>231</v>
      </c>
      <c r="H124" s="245">
        <v>319.5</v>
      </c>
      <c r="I124" s="246"/>
      <c r="J124" s="247">
        <f>ROUND(I124*H124,2)</f>
        <v>0</v>
      </c>
      <c r="K124" s="248"/>
      <c r="L124" s="39"/>
      <c r="M124" s="249" t="s">
        <v>1</v>
      </c>
      <c r="N124" s="250" t="s">
        <v>41</v>
      </c>
      <c r="O124" s="7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193</v>
      </c>
      <c r="AT124" s="200" t="s">
        <v>251</v>
      </c>
      <c r="AU124" s="200" t="s">
        <v>86</v>
      </c>
      <c r="AY124" s="17" t="s">
        <v>134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84</v>
      </c>
      <c r="BK124" s="201">
        <f>ROUND(I124*H124,2)</f>
        <v>0</v>
      </c>
      <c r="BL124" s="17" t="s">
        <v>193</v>
      </c>
      <c r="BM124" s="200" t="s">
        <v>1218</v>
      </c>
    </row>
    <row r="125" spans="1:65" s="14" customFormat="1" ht="11.25">
      <c r="B125" s="213"/>
      <c r="C125" s="214"/>
      <c r="D125" s="204" t="s">
        <v>169</v>
      </c>
      <c r="E125" s="215" t="s">
        <v>1</v>
      </c>
      <c r="F125" s="216" t="s">
        <v>1219</v>
      </c>
      <c r="G125" s="214"/>
      <c r="H125" s="217">
        <v>319.5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169</v>
      </c>
      <c r="AU125" s="223" t="s">
        <v>86</v>
      </c>
      <c r="AV125" s="14" t="s">
        <v>86</v>
      </c>
      <c r="AW125" s="14" t="s">
        <v>32</v>
      </c>
      <c r="AX125" s="14" t="s">
        <v>84</v>
      </c>
      <c r="AY125" s="223" t="s">
        <v>134</v>
      </c>
    </row>
    <row r="126" spans="1:65" s="2" customFormat="1" ht="21.75" customHeight="1">
      <c r="A126" s="34"/>
      <c r="B126" s="35"/>
      <c r="C126" s="241" t="s">
        <v>86</v>
      </c>
      <c r="D126" s="241" t="s">
        <v>251</v>
      </c>
      <c r="E126" s="242" t="s">
        <v>1220</v>
      </c>
      <c r="F126" s="243" t="s">
        <v>1221</v>
      </c>
      <c r="G126" s="244" t="s">
        <v>167</v>
      </c>
      <c r="H126" s="245">
        <v>62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41</v>
      </c>
      <c r="O126" s="7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193</v>
      </c>
      <c r="AT126" s="200" t="s">
        <v>251</v>
      </c>
      <c r="AU126" s="200" t="s">
        <v>86</v>
      </c>
      <c r="AY126" s="17" t="s">
        <v>134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84</v>
      </c>
      <c r="BK126" s="201">
        <f>ROUND(I126*H126,2)</f>
        <v>0</v>
      </c>
      <c r="BL126" s="17" t="s">
        <v>193</v>
      </c>
      <c r="BM126" s="200" t="s">
        <v>1222</v>
      </c>
    </row>
    <row r="127" spans="1:65" s="13" customFormat="1" ht="11.25">
      <c r="B127" s="202"/>
      <c r="C127" s="203"/>
      <c r="D127" s="204" t="s">
        <v>169</v>
      </c>
      <c r="E127" s="205" t="s">
        <v>1</v>
      </c>
      <c r="F127" s="206" t="s">
        <v>1223</v>
      </c>
      <c r="G127" s="203"/>
      <c r="H127" s="205" t="s">
        <v>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169</v>
      </c>
      <c r="AU127" s="212" t="s">
        <v>86</v>
      </c>
      <c r="AV127" s="13" t="s">
        <v>84</v>
      </c>
      <c r="AW127" s="13" t="s">
        <v>32</v>
      </c>
      <c r="AX127" s="13" t="s">
        <v>76</v>
      </c>
      <c r="AY127" s="212" t="s">
        <v>134</v>
      </c>
    </row>
    <row r="128" spans="1:65" s="14" customFormat="1" ht="11.25">
      <c r="B128" s="213"/>
      <c r="C128" s="214"/>
      <c r="D128" s="204" t="s">
        <v>169</v>
      </c>
      <c r="E128" s="215" t="s">
        <v>1</v>
      </c>
      <c r="F128" s="216" t="s">
        <v>1224</v>
      </c>
      <c r="G128" s="214"/>
      <c r="H128" s="217">
        <v>62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169</v>
      </c>
      <c r="AU128" s="223" t="s">
        <v>86</v>
      </c>
      <c r="AV128" s="14" t="s">
        <v>86</v>
      </c>
      <c r="AW128" s="14" t="s">
        <v>32</v>
      </c>
      <c r="AX128" s="14" t="s">
        <v>84</v>
      </c>
      <c r="AY128" s="223" t="s">
        <v>134</v>
      </c>
    </row>
    <row r="129" spans="1:65" s="2" customFormat="1" ht="24.2" customHeight="1">
      <c r="A129" s="34"/>
      <c r="B129" s="35"/>
      <c r="C129" s="241" t="s">
        <v>144</v>
      </c>
      <c r="D129" s="241" t="s">
        <v>251</v>
      </c>
      <c r="E129" s="242" t="s">
        <v>1225</v>
      </c>
      <c r="F129" s="243" t="s">
        <v>1226</v>
      </c>
      <c r="G129" s="244" t="s">
        <v>167</v>
      </c>
      <c r="H129" s="245">
        <v>1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41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193</v>
      </c>
      <c r="AT129" s="200" t="s">
        <v>251</v>
      </c>
      <c r="AU129" s="200" t="s">
        <v>86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84</v>
      </c>
      <c r="BK129" s="201">
        <f>ROUND(I129*H129,2)</f>
        <v>0</v>
      </c>
      <c r="BL129" s="17" t="s">
        <v>193</v>
      </c>
      <c r="BM129" s="200" t="s">
        <v>1227</v>
      </c>
    </row>
    <row r="130" spans="1:65" s="2" customFormat="1" ht="24.2" customHeight="1">
      <c r="A130" s="34"/>
      <c r="B130" s="35"/>
      <c r="C130" s="187" t="s">
        <v>140</v>
      </c>
      <c r="D130" s="187" t="s">
        <v>136</v>
      </c>
      <c r="E130" s="188" t="s">
        <v>1228</v>
      </c>
      <c r="F130" s="189" t="s">
        <v>1229</v>
      </c>
      <c r="G130" s="190" t="s">
        <v>167</v>
      </c>
      <c r="H130" s="191">
        <v>1</v>
      </c>
      <c r="I130" s="192"/>
      <c r="J130" s="193">
        <f>ROUND(I130*H130,2)</f>
        <v>0</v>
      </c>
      <c r="K130" s="194"/>
      <c r="L130" s="195"/>
      <c r="M130" s="196" t="s">
        <v>1</v>
      </c>
      <c r="N130" s="197" t="s">
        <v>41</v>
      </c>
      <c r="O130" s="71"/>
      <c r="P130" s="198">
        <f>O130*H130</f>
        <v>0</v>
      </c>
      <c r="Q130" s="198">
        <v>1.5200000000000001E-3</v>
      </c>
      <c r="R130" s="198">
        <f>Q130*H130</f>
        <v>1.5200000000000001E-3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229</v>
      </c>
      <c r="AT130" s="200" t="s">
        <v>136</v>
      </c>
      <c r="AU130" s="200" t="s">
        <v>86</v>
      </c>
      <c r="AY130" s="17" t="s">
        <v>134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84</v>
      </c>
      <c r="BK130" s="201">
        <f>ROUND(I130*H130,2)</f>
        <v>0</v>
      </c>
      <c r="BL130" s="17" t="s">
        <v>193</v>
      </c>
      <c r="BM130" s="200" t="s">
        <v>1230</v>
      </c>
    </row>
    <row r="131" spans="1:65" s="2" customFormat="1" ht="33" customHeight="1">
      <c r="A131" s="34"/>
      <c r="B131" s="35"/>
      <c r="C131" s="187" t="s">
        <v>133</v>
      </c>
      <c r="D131" s="187" t="s">
        <v>136</v>
      </c>
      <c r="E131" s="188" t="s">
        <v>1231</v>
      </c>
      <c r="F131" s="189" t="s">
        <v>1232</v>
      </c>
      <c r="G131" s="190" t="s">
        <v>167</v>
      </c>
      <c r="H131" s="191">
        <v>1</v>
      </c>
      <c r="I131" s="192"/>
      <c r="J131" s="193">
        <f>ROUND(I131*H131,2)</f>
        <v>0</v>
      </c>
      <c r="K131" s="194"/>
      <c r="L131" s="195"/>
      <c r="M131" s="196" t="s">
        <v>1</v>
      </c>
      <c r="N131" s="197" t="s">
        <v>41</v>
      </c>
      <c r="O131" s="71"/>
      <c r="P131" s="198">
        <f>O131*H131</f>
        <v>0</v>
      </c>
      <c r="Q131" s="198">
        <v>1E-4</v>
      </c>
      <c r="R131" s="198">
        <f>Q131*H131</f>
        <v>1E-4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229</v>
      </c>
      <c r="AT131" s="200" t="s">
        <v>136</v>
      </c>
      <c r="AU131" s="200" t="s">
        <v>86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84</v>
      </c>
      <c r="BK131" s="201">
        <f>ROUND(I131*H131,2)</f>
        <v>0</v>
      </c>
      <c r="BL131" s="17" t="s">
        <v>193</v>
      </c>
      <c r="BM131" s="200" t="s">
        <v>1233</v>
      </c>
    </row>
    <row r="132" spans="1:65" s="2" customFormat="1" ht="33" customHeight="1">
      <c r="A132" s="34"/>
      <c r="B132" s="35"/>
      <c r="C132" s="241" t="s">
        <v>152</v>
      </c>
      <c r="D132" s="241" t="s">
        <v>251</v>
      </c>
      <c r="E132" s="242" t="s">
        <v>1234</v>
      </c>
      <c r="F132" s="243" t="s">
        <v>1235</v>
      </c>
      <c r="G132" s="244" t="s">
        <v>167</v>
      </c>
      <c r="H132" s="245">
        <v>1</v>
      </c>
      <c r="I132" s="246"/>
      <c r="J132" s="247">
        <f>ROUND(I132*H132,2)</f>
        <v>0</v>
      </c>
      <c r="K132" s="248"/>
      <c r="L132" s="39"/>
      <c r="M132" s="249" t="s">
        <v>1</v>
      </c>
      <c r="N132" s="250" t="s">
        <v>41</v>
      </c>
      <c r="O132" s="71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193</v>
      </c>
      <c r="AT132" s="200" t="s">
        <v>251</v>
      </c>
      <c r="AU132" s="200" t="s">
        <v>86</v>
      </c>
      <c r="AY132" s="17" t="s">
        <v>134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84</v>
      </c>
      <c r="BK132" s="201">
        <f>ROUND(I132*H132,2)</f>
        <v>0</v>
      </c>
      <c r="BL132" s="17" t="s">
        <v>193</v>
      </c>
      <c r="BM132" s="200" t="s">
        <v>1236</v>
      </c>
    </row>
    <row r="133" spans="1:65" s="2" customFormat="1" ht="16.5" customHeight="1">
      <c r="A133" s="34"/>
      <c r="B133" s="35"/>
      <c r="C133" s="241" t="s">
        <v>155</v>
      </c>
      <c r="D133" s="241" t="s">
        <v>251</v>
      </c>
      <c r="E133" s="242" t="s">
        <v>1237</v>
      </c>
      <c r="F133" s="243" t="s">
        <v>1238</v>
      </c>
      <c r="G133" s="244" t="s">
        <v>167</v>
      </c>
      <c r="H133" s="245">
        <v>8</v>
      </c>
      <c r="I133" s="246"/>
      <c r="J133" s="247">
        <f>ROUND(I133*H133,2)</f>
        <v>0</v>
      </c>
      <c r="K133" s="248"/>
      <c r="L133" s="39"/>
      <c r="M133" s="249" t="s">
        <v>1</v>
      </c>
      <c r="N133" s="250" t="s">
        <v>41</v>
      </c>
      <c r="O133" s="7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193</v>
      </c>
      <c r="AT133" s="200" t="s">
        <v>251</v>
      </c>
      <c r="AU133" s="200" t="s">
        <v>86</v>
      </c>
      <c r="AY133" s="17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84</v>
      </c>
      <c r="BK133" s="201">
        <f>ROUND(I133*H133,2)</f>
        <v>0</v>
      </c>
      <c r="BL133" s="17" t="s">
        <v>193</v>
      </c>
      <c r="BM133" s="200" t="s">
        <v>1239</v>
      </c>
    </row>
    <row r="134" spans="1:65" s="14" customFormat="1" ht="11.25">
      <c r="B134" s="213"/>
      <c r="C134" s="214"/>
      <c r="D134" s="204" t="s">
        <v>169</v>
      </c>
      <c r="E134" s="215" t="s">
        <v>1</v>
      </c>
      <c r="F134" s="216" t="s">
        <v>1240</v>
      </c>
      <c r="G134" s="214"/>
      <c r="H134" s="217">
        <v>8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169</v>
      </c>
      <c r="AU134" s="223" t="s">
        <v>86</v>
      </c>
      <c r="AV134" s="14" t="s">
        <v>86</v>
      </c>
      <c r="AW134" s="14" t="s">
        <v>32</v>
      </c>
      <c r="AX134" s="14" t="s">
        <v>84</v>
      </c>
      <c r="AY134" s="223" t="s">
        <v>134</v>
      </c>
    </row>
    <row r="135" spans="1:65" s="2" customFormat="1" ht="16.5" customHeight="1">
      <c r="A135" s="34"/>
      <c r="B135" s="35"/>
      <c r="C135" s="187" t="s">
        <v>139</v>
      </c>
      <c r="D135" s="187" t="s">
        <v>136</v>
      </c>
      <c r="E135" s="188" t="s">
        <v>1241</v>
      </c>
      <c r="F135" s="189" t="s">
        <v>1242</v>
      </c>
      <c r="G135" s="190" t="s">
        <v>167</v>
      </c>
      <c r="H135" s="191">
        <v>5</v>
      </c>
      <c r="I135" s="192"/>
      <c r="J135" s="193">
        <f>ROUND(I135*H135,2)</f>
        <v>0</v>
      </c>
      <c r="K135" s="194"/>
      <c r="L135" s="195"/>
      <c r="M135" s="196" t="s">
        <v>1</v>
      </c>
      <c r="N135" s="197" t="s">
        <v>41</v>
      </c>
      <c r="O135" s="71"/>
      <c r="P135" s="198">
        <f>O135*H135</f>
        <v>0</v>
      </c>
      <c r="Q135" s="198">
        <v>1.2E-4</v>
      </c>
      <c r="R135" s="198">
        <f>Q135*H135</f>
        <v>6.0000000000000006E-4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229</v>
      </c>
      <c r="AT135" s="200" t="s">
        <v>136</v>
      </c>
      <c r="AU135" s="200" t="s">
        <v>86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84</v>
      </c>
      <c r="BK135" s="201">
        <f>ROUND(I135*H135,2)</f>
        <v>0</v>
      </c>
      <c r="BL135" s="17" t="s">
        <v>193</v>
      </c>
      <c r="BM135" s="200" t="s">
        <v>1243</v>
      </c>
    </row>
    <row r="136" spans="1:65" s="14" customFormat="1" ht="11.25">
      <c r="B136" s="213"/>
      <c r="C136" s="214"/>
      <c r="D136" s="204" t="s">
        <v>169</v>
      </c>
      <c r="E136" s="215" t="s">
        <v>1</v>
      </c>
      <c r="F136" s="216" t="s">
        <v>133</v>
      </c>
      <c r="G136" s="214"/>
      <c r="H136" s="217">
        <v>5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169</v>
      </c>
      <c r="AU136" s="223" t="s">
        <v>86</v>
      </c>
      <c r="AV136" s="14" t="s">
        <v>86</v>
      </c>
      <c r="AW136" s="14" t="s">
        <v>32</v>
      </c>
      <c r="AX136" s="14" t="s">
        <v>84</v>
      </c>
      <c r="AY136" s="223" t="s">
        <v>134</v>
      </c>
    </row>
    <row r="137" spans="1:65" s="2" customFormat="1" ht="16.5" customHeight="1">
      <c r="A137" s="34"/>
      <c r="B137" s="35"/>
      <c r="C137" s="187" t="s">
        <v>160</v>
      </c>
      <c r="D137" s="187" t="s">
        <v>136</v>
      </c>
      <c r="E137" s="188" t="s">
        <v>1244</v>
      </c>
      <c r="F137" s="189" t="s">
        <v>1245</v>
      </c>
      <c r="G137" s="190" t="s">
        <v>167</v>
      </c>
      <c r="H137" s="191">
        <v>3</v>
      </c>
      <c r="I137" s="192"/>
      <c r="J137" s="193">
        <f>ROUND(I137*H137,2)</f>
        <v>0</v>
      </c>
      <c r="K137" s="194"/>
      <c r="L137" s="195"/>
      <c r="M137" s="196" t="s">
        <v>1</v>
      </c>
      <c r="N137" s="197" t="s">
        <v>41</v>
      </c>
      <c r="O137" s="71"/>
      <c r="P137" s="198">
        <f>O137*H137</f>
        <v>0</v>
      </c>
      <c r="Q137" s="198">
        <v>1.4999999999999999E-4</v>
      </c>
      <c r="R137" s="198">
        <f>Q137*H137</f>
        <v>4.4999999999999999E-4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229</v>
      </c>
      <c r="AT137" s="200" t="s">
        <v>136</v>
      </c>
      <c r="AU137" s="200" t="s">
        <v>86</v>
      </c>
      <c r="AY137" s="17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84</v>
      </c>
      <c r="BK137" s="201">
        <f>ROUND(I137*H137,2)</f>
        <v>0</v>
      </c>
      <c r="BL137" s="17" t="s">
        <v>193</v>
      </c>
      <c r="BM137" s="200" t="s">
        <v>1246</v>
      </c>
    </row>
    <row r="138" spans="1:65" s="14" customFormat="1" ht="11.25">
      <c r="B138" s="213"/>
      <c r="C138" s="214"/>
      <c r="D138" s="204" t="s">
        <v>169</v>
      </c>
      <c r="E138" s="215" t="s">
        <v>1</v>
      </c>
      <c r="F138" s="216" t="s">
        <v>144</v>
      </c>
      <c r="G138" s="214"/>
      <c r="H138" s="217">
        <v>3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169</v>
      </c>
      <c r="AU138" s="223" t="s">
        <v>86</v>
      </c>
      <c r="AV138" s="14" t="s">
        <v>86</v>
      </c>
      <c r="AW138" s="14" t="s">
        <v>32</v>
      </c>
      <c r="AX138" s="14" t="s">
        <v>84</v>
      </c>
      <c r="AY138" s="223" t="s">
        <v>134</v>
      </c>
    </row>
    <row r="139" spans="1:65" s="2" customFormat="1" ht="24.2" customHeight="1">
      <c r="A139" s="34"/>
      <c r="B139" s="35"/>
      <c r="C139" s="241" t="s">
        <v>164</v>
      </c>
      <c r="D139" s="241" t="s">
        <v>251</v>
      </c>
      <c r="E139" s="242" t="s">
        <v>1247</v>
      </c>
      <c r="F139" s="243" t="s">
        <v>1248</v>
      </c>
      <c r="G139" s="244" t="s">
        <v>167</v>
      </c>
      <c r="H139" s="245">
        <v>1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41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193</v>
      </c>
      <c r="AT139" s="200" t="s">
        <v>251</v>
      </c>
      <c r="AU139" s="200" t="s">
        <v>86</v>
      </c>
      <c r="AY139" s="17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84</v>
      </c>
      <c r="BK139" s="201">
        <f>ROUND(I139*H139,2)</f>
        <v>0</v>
      </c>
      <c r="BL139" s="17" t="s">
        <v>193</v>
      </c>
      <c r="BM139" s="200" t="s">
        <v>1249</v>
      </c>
    </row>
    <row r="140" spans="1:65" s="2" customFormat="1" ht="16.5" customHeight="1">
      <c r="A140" s="34"/>
      <c r="B140" s="35"/>
      <c r="C140" s="241" t="s">
        <v>174</v>
      </c>
      <c r="D140" s="241" t="s">
        <v>251</v>
      </c>
      <c r="E140" s="242" t="s">
        <v>1250</v>
      </c>
      <c r="F140" s="243" t="s">
        <v>1251</v>
      </c>
      <c r="G140" s="244" t="s">
        <v>985</v>
      </c>
      <c r="H140" s="245">
        <v>1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41</v>
      </c>
      <c r="O140" s="7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193</v>
      </c>
      <c r="AT140" s="200" t="s">
        <v>251</v>
      </c>
      <c r="AU140" s="200" t="s">
        <v>86</v>
      </c>
      <c r="AY140" s="17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84</v>
      </c>
      <c r="BK140" s="201">
        <f>ROUND(I140*H140,2)</f>
        <v>0</v>
      </c>
      <c r="BL140" s="17" t="s">
        <v>193</v>
      </c>
      <c r="BM140" s="200" t="s">
        <v>1252</v>
      </c>
    </row>
    <row r="141" spans="1:65" s="12" customFormat="1" ht="25.9" customHeight="1">
      <c r="B141" s="171"/>
      <c r="C141" s="172"/>
      <c r="D141" s="173" t="s">
        <v>75</v>
      </c>
      <c r="E141" s="174" t="s">
        <v>136</v>
      </c>
      <c r="F141" s="174" t="s">
        <v>1186</v>
      </c>
      <c r="G141" s="172"/>
      <c r="H141" s="172"/>
      <c r="I141" s="175"/>
      <c r="J141" s="176">
        <f>BK141</f>
        <v>0</v>
      </c>
      <c r="K141" s="172"/>
      <c r="L141" s="177"/>
      <c r="M141" s="178"/>
      <c r="N141" s="179"/>
      <c r="O141" s="179"/>
      <c r="P141" s="180">
        <f>P142+P184</f>
        <v>0</v>
      </c>
      <c r="Q141" s="179"/>
      <c r="R141" s="180">
        <f>R142+R184</f>
        <v>68.119663989999992</v>
      </c>
      <c r="S141" s="179"/>
      <c r="T141" s="181">
        <f>T142+T184</f>
        <v>0</v>
      </c>
      <c r="AR141" s="182" t="s">
        <v>144</v>
      </c>
      <c r="AT141" s="183" t="s">
        <v>75</v>
      </c>
      <c r="AU141" s="183" t="s">
        <v>76</v>
      </c>
      <c r="AY141" s="182" t="s">
        <v>134</v>
      </c>
      <c r="BK141" s="184">
        <f>BK142+BK184</f>
        <v>0</v>
      </c>
    </row>
    <row r="142" spans="1:65" s="12" customFormat="1" ht="22.9" customHeight="1">
      <c r="B142" s="171"/>
      <c r="C142" s="172"/>
      <c r="D142" s="173" t="s">
        <v>75</v>
      </c>
      <c r="E142" s="185" t="s">
        <v>1253</v>
      </c>
      <c r="F142" s="185" t="s">
        <v>1254</v>
      </c>
      <c r="G142" s="172"/>
      <c r="H142" s="172"/>
      <c r="I142" s="175"/>
      <c r="J142" s="186">
        <f>BK142</f>
        <v>0</v>
      </c>
      <c r="K142" s="172"/>
      <c r="L142" s="177"/>
      <c r="M142" s="178"/>
      <c r="N142" s="179"/>
      <c r="O142" s="179"/>
      <c r="P142" s="180">
        <f>SUM(P143:P183)</f>
        <v>0</v>
      </c>
      <c r="Q142" s="179"/>
      <c r="R142" s="180">
        <f>SUM(R143:R183)</f>
        <v>0.28163099999999996</v>
      </c>
      <c r="S142" s="179"/>
      <c r="T142" s="181">
        <f>SUM(T143:T183)</f>
        <v>0</v>
      </c>
      <c r="AR142" s="182" t="s">
        <v>144</v>
      </c>
      <c r="AT142" s="183" t="s">
        <v>75</v>
      </c>
      <c r="AU142" s="183" t="s">
        <v>84</v>
      </c>
      <c r="AY142" s="182" t="s">
        <v>134</v>
      </c>
      <c r="BK142" s="184">
        <f>SUM(BK143:BK183)</f>
        <v>0</v>
      </c>
    </row>
    <row r="143" spans="1:65" s="2" customFormat="1" ht="24.2" customHeight="1">
      <c r="A143" s="34"/>
      <c r="B143" s="35"/>
      <c r="C143" s="241" t="s">
        <v>178</v>
      </c>
      <c r="D143" s="241" t="s">
        <v>251</v>
      </c>
      <c r="E143" s="242" t="s">
        <v>1255</v>
      </c>
      <c r="F143" s="243" t="s">
        <v>1256</v>
      </c>
      <c r="G143" s="244" t="s">
        <v>167</v>
      </c>
      <c r="H143" s="245">
        <v>7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41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535</v>
      </c>
      <c r="AT143" s="200" t="s">
        <v>251</v>
      </c>
      <c r="AU143" s="200" t="s">
        <v>86</v>
      </c>
      <c r="AY143" s="17" t="s">
        <v>134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84</v>
      </c>
      <c r="BK143" s="201">
        <f>ROUND(I143*H143,2)</f>
        <v>0</v>
      </c>
      <c r="BL143" s="17" t="s">
        <v>535</v>
      </c>
      <c r="BM143" s="200" t="s">
        <v>1257</v>
      </c>
    </row>
    <row r="144" spans="1:65" s="14" customFormat="1" ht="11.25">
      <c r="B144" s="213"/>
      <c r="C144" s="214"/>
      <c r="D144" s="204" t="s">
        <v>169</v>
      </c>
      <c r="E144" s="215" t="s">
        <v>1</v>
      </c>
      <c r="F144" s="216" t="s">
        <v>1258</v>
      </c>
      <c r="G144" s="214"/>
      <c r="H144" s="217">
        <v>7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169</v>
      </c>
      <c r="AU144" s="223" t="s">
        <v>86</v>
      </c>
      <c r="AV144" s="14" t="s">
        <v>86</v>
      </c>
      <c r="AW144" s="14" t="s">
        <v>32</v>
      </c>
      <c r="AX144" s="14" t="s">
        <v>84</v>
      </c>
      <c r="AY144" s="223" t="s">
        <v>134</v>
      </c>
    </row>
    <row r="145" spans="1:65" s="2" customFormat="1" ht="16.5" customHeight="1">
      <c r="A145" s="34"/>
      <c r="B145" s="35"/>
      <c r="C145" s="187" t="s">
        <v>182</v>
      </c>
      <c r="D145" s="187" t="s">
        <v>136</v>
      </c>
      <c r="E145" s="188" t="s">
        <v>1259</v>
      </c>
      <c r="F145" s="189" t="s">
        <v>1260</v>
      </c>
      <c r="G145" s="190" t="s">
        <v>167</v>
      </c>
      <c r="H145" s="191">
        <v>4</v>
      </c>
      <c r="I145" s="192"/>
      <c r="J145" s="193">
        <f>ROUND(I145*H145,2)</f>
        <v>0</v>
      </c>
      <c r="K145" s="194"/>
      <c r="L145" s="195"/>
      <c r="M145" s="196" t="s">
        <v>1</v>
      </c>
      <c r="N145" s="197" t="s">
        <v>41</v>
      </c>
      <c r="O145" s="7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1261</v>
      </c>
      <c r="AT145" s="200" t="s">
        <v>136</v>
      </c>
      <c r="AU145" s="200" t="s">
        <v>86</v>
      </c>
      <c r="AY145" s="17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84</v>
      </c>
      <c r="BK145" s="201">
        <f>ROUND(I145*H145,2)</f>
        <v>0</v>
      </c>
      <c r="BL145" s="17" t="s">
        <v>535</v>
      </c>
      <c r="BM145" s="200" t="s">
        <v>1262</v>
      </c>
    </row>
    <row r="146" spans="1:65" s="2" customFormat="1" ht="16.5" customHeight="1">
      <c r="A146" s="34"/>
      <c r="B146" s="35"/>
      <c r="C146" s="187" t="s">
        <v>186</v>
      </c>
      <c r="D146" s="187" t="s">
        <v>136</v>
      </c>
      <c r="E146" s="188" t="s">
        <v>1263</v>
      </c>
      <c r="F146" s="189" t="s">
        <v>1264</v>
      </c>
      <c r="G146" s="190" t="s">
        <v>167</v>
      </c>
      <c r="H146" s="191">
        <v>3</v>
      </c>
      <c r="I146" s="192"/>
      <c r="J146" s="193">
        <f>ROUND(I146*H146,2)</f>
        <v>0</v>
      </c>
      <c r="K146" s="194"/>
      <c r="L146" s="195"/>
      <c r="M146" s="196" t="s">
        <v>1</v>
      </c>
      <c r="N146" s="197" t="s">
        <v>41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1261</v>
      </c>
      <c r="AT146" s="200" t="s">
        <v>136</v>
      </c>
      <c r="AU146" s="200" t="s">
        <v>86</v>
      </c>
      <c r="AY146" s="17" t="s">
        <v>134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84</v>
      </c>
      <c r="BK146" s="201">
        <f>ROUND(I146*H146,2)</f>
        <v>0</v>
      </c>
      <c r="BL146" s="17" t="s">
        <v>535</v>
      </c>
      <c r="BM146" s="200" t="s">
        <v>1265</v>
      </c>
    </row>
    <row r="147" spans="1:65" s="2" customFormat="1" ht="24.2" customHeight="1">
      <c r="A147" s="34"/>
      <c r="B147" s="35"/>
      <c r="C147" s="241" t="s">
        <v>8</v>
      </c>
      <c r="D147" s="241" t="s">
        <v>251</v>
      </c>
      <c r="E147" s="242" t="s">
        <v>1266</v>
      </c>
      <c r="F147" s="243" t="s">
        <v>1267</v>
      </c>
      <c r="G147" s="244" t="s">
        <v>167</v>
      </c>
      <c r="H147" s="245">
        <v>7</v>
      </c>
      <c r="I147" s="246"/>
      <c r="J147" s="247">
        <f>ROUND(I147*H147,2)</f>
        <v>0</v>
      </c>
      <c r="K147" s="248"/>
      <c r="L147" s="39"/>
      <c r="M147" s="249" t="s">
        <v>1</v>
      </c>
      <c r="N147" s="250" t="s">
        <v>41</v>
      </c>
      <c r="O147" s="7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535</v>
      </c>
      <c r="AT147" s="200" t="s">
        <v>251</v>
      </c>
      <c r="AU147" s="200" t="s">
        <v>86</v>
      </c>
      <c r="AY147" s="17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84</v>
      </c>
      <c r="BK147" s="201">
        <f>ROUND(I147*H147,2)</f>
        <v>0</v>
      </c>
      <c r="BL147" s="17" t="s">
        <v>535</v>
      </c>
      <c r="BM147" s="200" t="s">
        <v>1268</v>
      </c>
    </row>
    <row r="148" spans="1:65" s="14" customFormat="1" ht="11.25">
      <c r="B148" s="213"/>
      <c r="C148" s="214"/>
      <c r="D148" s="204" t="s">
        <v>169</v>
      </c>
      <c r="E148" s="215" t="s">
        <v>1</v>
      </c>
      <c r="F148" s="216" t="s">
        <v>1269</v>
      </c>
      <c r="G148" s="214"/>
      <c r="H148" s="217">
        <v>7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169</v>
      </c>
      <c r="AU148" s="223" t="s">
        <v>86</v>
      </c>
      <c r="AV148" s="14" t="s">
        <v>86</v>
      </c>
      <c r="AW148" s="14" t="s">
        <v>32</v>
      </c>
      <c r="AX148" s="14" t="s">
        <v>84</v>
      </c>
      <c r="AY148" s="223" t="s">
        <v>134</v>
      </c>
    </row>
    <row r="149" spans="1:65" s="2" customFormat="1" ht="24.2" customHeight="1">
      <c r="A149" s="34"/>
      <c r="B149" s="35"/>
      <c r="C149" s="187" t="s">
        <v>193</v>
      </c>
      <c r="D149" s="187" t="s">
        <v>136</v>
      </c>
      <c r="E149" s="188" t="s">
        <v>1270</v>
      </c>
      <c r="F149" s="189" t="s">
        <v>1271</v>
      </c>
      <c r="G149" s="190" t="s">
        <v>167</v>
      </c>
      <c r="H149" s="191">
        <v>7</v>
      </c>
      <c r="I149" s="192"/>
      <c r="J149" s="193">
        <f>ROUND(I149*H149,2)</f>
        <v>0</v>
      </c>
      <c r="K149" s="194"/>
      <c r="L149" s="195"/>
      <c r="M149" s="196" t="s">
        <v>1</v>
      </c>
      <c r="N149" s="197" t="s">
        <v>41</v>
      </c>
      <c r="O149" s="7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1261</v>
      </c>
      <c r="AT149" s="200" t="s">
        <v>136</v>
      </c>
      <c r="AU149" s="200" t="s">
        <v>86</v>
      </c>
      <c r="AY149" s="17" t="s">
        <v>134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84</v>
      </c>
      <c r="BK149" s="201">
        <f>ROUND(I149*H149,2)</f>
        <v>0</v>
      </c>
      <c r="BL149" s="17" t="s">
        <v>535</v>
      </c>
      <c r="BM149" s="200" t="s">
        <v>1272</v>
      </c>
    </row>
    <row r="150" spans="1:65" s="2" customFormat="1" ht="24.2" customHeight="1">
      <c r="A150" s="34"/>
      <c r="B150" s="35"/>
      <c r="C150" s="241" t="s">
        <v>197</v>
      </c>
      <c r="D150" s="241" t="s">
        <v>251</v>
      </c>
      <c r="E150" s="242" t="s">
        <v>1273</v>
      </c>
      <c r="F150" s="243" t="s">
        <v>1274</v>
      </c>
      <c r="G150" s="244" t="s">
        <v>167</v>
      </c>
      <c r="H150" s="245">
        <v>7</v>
      </c>
      <c r="I150" s="246"/>
      <c r="J150" s="247">
        <f>ROUND(I150*H150,2)</f>
        <v>0</v>
      </c>
      <c r="K150" s="248"/>
      <c r="L150" s="39"/>
      <c r="M150" s="249" t="s">
        <v>1</v>
      </c>
      <c r="N150" s="250" t="s">
        <v>41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535</v>
      </c>
      <c r="AT150" s="200" t="s">
        <v>251</v>
      </c>
      <c r="AU150" s="200" t="s">
        <v>86</v>
      </c>
      <c r="AY150" s="17" t="s">
        <v>134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84</v>
      </c>
      <c r="BK150" s="201">
        <f>ROUND(I150*H150,2)</f>
        <v>0</v>
      </c>
      <c r="BL150" s="17" t="s">
        <v>535</v>
      </c>
      <c r="BM150" s="200" t="s">
        <v>1275</v>
      </c>
    </row>
    <row r="151" spans="1:65" s="2" customFormat="1" ht="24.2" customHeight="1">
      <c r="A151" s="34"/>
      <c r="B151" s="35"/>
      <c r="C151" s="187" t="s">
        <v>201</v>
      </c>
      <c r="D151" s="187" t="s">
        <v>136</v>
      </c>
      <c r="E151" s="188" t="s">
        <v>1276</v>
      </c>
      <c r="F151" s="189" t="s">
        <v>1277</v>
      </c>
      <c r="G151" s="190" t="s">
        <v>167</v>
      </c>
      <c r="H151" s="191">
        <v>7</v>
      </c>
      <c r="I151" s="192"/>
      <c r="J151" s="193">
        <f>ROUND(I151*H151,2)</f>
        <v>0</v>
      </c>
      <c r="K151" s="194"/>
      <c r="L151" s="195"/>
      <c r="M151" s="196" t="s">
        <v>1</v>
      </c>
      <c r="N151" s="197" t="s">
        <v>41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1261</v>
      </c>
      <c r="AT151" s="200" t="s">
        <v>136</v>
      </c>
      <c r="AU151" s="200" t="s">
        <v>86</v>
      </c>
      <c r="AY151" s="17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84</v>
      </c>
      <c r="BK151" s="201">
        <f>ROUND(I151*H151,2)</f>
        <v>0</v>
      </c>
      <c r="BL151" s="17" t="s">
        <v>535</v>
      </c>
      <c r="BM151" s="200" t="s">
        <v>1278</v>
      </c>
    </row>
    <row r="152" spans="1:65" s="2" customFormat="1" ht="16.5" customHeight="1">
      <c r="A152" s="34"/>
      <c r="B152" s="35"/>
      <c r="C152" s="241" t="s">
        <v>205</v>
      </c>
      <c r="D152" s="241" t="s">
        <v>251</v>
      </c>
      <c r="E152" s="242" t="s">
        <v>1279</v>
      </c>
      <c r="F152" s="243" t="s">
        <v>1280</v>
      </c>
      <c r="G152" s="244" t="s">
        <v>167</v>
      </c>
      <c r="H152" s="245">
        <v>7</v>
      </c>
      <c r="I152" s="246"/>
      <c r="J152" s="247">
        <f>ROUND(I152*H152,2)</f>
        <v>0</v>
      </c>
      <c r="K152" s="248"/>
      <c r="L152" s="39"/>
      <c r="M152" s="249" t="s">
        <v>1</v>
      </c>
      <c r="N152" s="250" t="s">
        <v>41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535</v>
      </c>
      <c r="AT152" s="200" t="s">
        <v>251</v>
      </c>
      <c r="AU152" s="200" t="s">
        <v>86</v>
      </c>
      <c r="AY152" s="17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84</v>
      </c>
      <c r="BK152" s="201">
        <f>ROUND(I152*H152,2)</f>
        <v>0</v>
      </c>
      <c r="BL152" s="17" t="s">
        <v>535</v>
      </c>
      <c r="BM152" s="200" t="s">
        <v>1281</v>
      </c>
    </row>
    <row r="153" spans="1:65" s="14" customFormat="1" ht="11.25">
      <c r="B153" s="213"/>
      <c r="C153" s="214"/>
      <c r="D153" s="204" t="s">
        <v>169</v>
      </c>
      <c r="E153" s="215" t="s">
        <v>1</v>
      </c>
      <c r="F153" s="216" t="s">
        <v>1258</v>
      </c>
      <c r="G153" s="214"/>
      <c r="H153" s="217">
        <v>7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169</v>
      </c>
      <c r="AU153" s="223" t="s">
        <v>86</v>
      </c>
      <c r="AV153" s="14" t="s">
        <v>86</v>
      </c>
      <c r="AW153" s="14" t="s">
        <v>32</v>
      </c>
      <c r="AX153" s="14" t="s">
        <v>84</v>
      </c>
      <c r="AY153" s="223" t="s">
        <v>134</v>
      </c>
    </row>
    <row r="154" spans="1:65" s="2" customFormat="1" ht="24.2" customHeight="1">
      <c r="A154" s="34"/>
      <c r="B154" s="35"/>
      <c r="C154" s="187" t="s">
        <v>327</v>
      </c>
      <c r="D154" s="187" t="s">
        <v>136</v>
      </c>
      <c r="E154" s="188" t="s">
        <v>1282</v>
      </c>
      <c r="F154" s="189" t="s">
        <v>1283</v>
      </c>
      <c r="G154" s="190" t="s">
        <v>1284</v>
      </c>
      <c r="H154" s="191">
        <v>7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41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1261</v>
      </c>
      <c r="AT154" s="200" t="s">
        <v>136</v>
      </c>
      <c r="AU154" s="200" t="s">
        <v>86</v>
      </c>
      <c r="AY154" s="17" t="s">
        <v>134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84</v>
      </c>
      <c r="BK154" s="201">
        <f>ROUND(I154*H154,2)</f>
        <v>0</v>
      </c>
      <c r="BL154" s="17" t="s">
        <v>535</v>
      </c>
      <c r="BM154" s="200" t="s">
        <v>1285</v>
      </c>
    </row>
    <row r="155" spans="1:65" s="14" customFormat="1" ht="11.25">
      <c r="B155" s="213"/>
      <c r="C155" s="214"/>
      <c r="D155" s="204" t="s">
        <v>169</v>
      </c>
      <c r="E155" s="215" t="s">
        <v>1</v>
      </c>
      <c r="F155" s="216" t="s">
        <v>1258</v>
      </c>
      <c r="G155" s="214"/>
      <c r="H155" s="217">
        <v>7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169</v>
      </c>
      <c r="AU155" s="223" t="s">
        <v>86</v>
      </c>
      <c r="AV155" s="14" t="s">
        <v>86</v>
      </c>
      <c r="AW155" s="14" t="s">
        <v>32</v>
      </c>
      <c r="AX155" s="14" t="s">
        <v>84</v>
      </c>
      <c r="AY155" s="223" t="s">
        <v>134</v>
      </c>
    </row>
    <row r="156" spans="1:65" s="2" customFormat="1" ht="33" customHeight="1">
      <c r="A156" s="34"/>
      <c r="B156" s="35"/>
      <c r="C156" s="241" t="s">
        <v>7</v>
      </c>
      <c r="D156" s="241" t="s">
        <v>251</v>
      </c>
      <c r="E156" s="242" t="s">
        <v>1286</v>
      </c>
      <c r="F156" s="243" t="s">
        <v>1287</v>
      </c>
      <c r="G156" s="244" t="s">
        <v>231</v>
      </c>
      <c r="H156" s="245">
        <v>190</v>
      </c>
      <c r="I156" s="246"/>
      <c r="J156" s="247">
        <f>ROUND(I156*H156,2)</f>
        <v>0</v>
      </c>
      <c r="K156" s="248"/>
      <c r="L156" s="39"/>
      <c r="M156" s="249" t="s">
        <v>1</v>
      </c>
      <c r="N156" s="250" t="s">
        <v>41</v>
      </c>
      <c r="O156" s="71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0" t="s">
        <v>535</v>
      </c>
      <c r="AT156" s="200" t="s">
        <v>251</v>
      </c>
      <c r="AU156" s="200" t="s">
        <v>86</v>
      </c>
      <c r="AY156" s="17" t="s">
        <v>134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84</v>
      </c>
      <c r="BK156" s="201">
        <f>ROUND(I156*H156,2)</f>
        <v>0</v>
      </c>
      <c r="BL156" s="17" t="s">
        <v>535</v>
      </c>
      <c r="BM156" s="200" t="s">
        <v>1288</v>
      </c>
    </row>
    <row r="157" spans="1:65" s="13" customFormat="1" ht="11.25">
      <c r="B157" s="202"/>
      <c r="C157" s="203"/>
      <c r="D157" s="204" t="s">
        <v>169</v>
      </c>
      <c r="E157" s="205" t="s">
        <v>1</v>
      </c>
      <c r="F157" s="206" t="s">
        <v>1223</v>
      </c>
      <c r="G157" s="203"/>
      <c r="H157" s="205" t="s">
        <v>1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169</v>
      </c>
      <c r="AU157" s="212" t="s">
        <v>86</v>
      </c>
      <c r="AV157" s="13" t="s">
        <v>84</v>
      </c>
      <c r="AW157" s="13" t="s">
        <v>32</v>
      </c>
      <c r="AX157" s="13" t="s">
        <v>76</v>
      </c>
      <c r="AY157" s="212" t="s">
        <v>134</v>
      </c>
    </row>
    <row r="158" spans="1:65" s="14" customFormat="1" ht="11.25">
      <c r="B158" s="213"/>
      <c r="C158" s="214"/>
      <c r="D158" s="204" t="s">
        <v>169</v>
      </c>
      <c r="E158" s="215" t="s">
        <v>1207</v>
      </c>
      <c r="F158" s="216" t="s">
        <v>1205</v>
      </c>
      <c r="G158" s="214"/>
      <c r="H158" s="217">
        <v>190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169</v>
      </c>
      <c r="AU158" s="223" t="s">
        <v>86</v>
      </c>
      <c r="AV158" s="14" t="s">
        <v>86</v>
      </c>
      <c r="AW158" s="14" t="s">
        <v>32</v>
      </c>
      <c r="AX158" s="14" t="s">
        <v>84</v>
      </c>
      <c r="AY158" s="223" t="s">
        <v>134</v>
      </c>
    </row>
    <row r="159" spans="1:65" s="2" customFormat="1" ht="16.5" customHeight="1">
      <c r="A159" s="34"/>
      <c r="B159" s="35"/>
      <c r="C159" s="187" t="s">
        <v>334</v>
      </c>
      <c r="D159" s="187" t="s">
        <v>136</v>
      </c>
      <c r="E159" s="188" t="s">
        <v>1289</v>
      </c>
      <c r="F159" s="189" t="s">
        <v>1290</v>
      </c>
      <c r="G159" s="190" t="s">
        <v>356</v>
      </c>
      <c r="H159" s="191">
        <v>123.69</v>
      </c>
      <c r="I159" s="192"/>
      <c r="J159" s="193">
        <f>ROUND(I159*H159,2)</f>
        <v>0</v>
      </c>
      <c r="K159" s="194"/>
      <c r="L159" s="195"/>
      <c r="M159" s="196" t="s">
        <v>1</v>
      </c>
      <c r="N159" s="197" t="s">
        <v>41</v>
      </c>
      <c r="O159" s="71"/>
      <c r="P159" s="198">
        <f>O159*H159</f>
        <v>0</v>
      </c>
      <c r="Q159" s="198">
        <v>1E-3</v>
      </c>
      <c r="R159" s="198">
        <f>Q159*H159</f>
        <v>0.12368999999999999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1200</v>
      </c>
      <c r="AT159" s="200" t="s">
        <v>136</v>
      </c>
      <c r="AU159" s="200" t="s">
        <v>86</v>
      </c>
      <c r="AY159" s="17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84</v>
      </c>
      <c r="BK159" s="201">
        <f>ROUND(I159*H159,2)</f>
        <v>0</v>
      </c>
      <c r="BL159" s="17" t="s">
        <v>1200</v>
      </c>
      <c r="BM159" s="200" t="s">
        <v>1291</v>
      </c>
    </row>
    <row r="160" spans="1:65" s="13" customFormat="1" ht="11.25">
      <c r="B160" s="202"/>
      <c r="C160" s="203"/>
      <c r="D160" s="204" t="s">
        <v>169</v>
      </c>
      <c r="E160" s="205" t="s">
        <v>1</v>
      </c>
      <c r="F160" s="206" t="s">
        <v>1292</v>
      </c>
      <c r="G160" s="203"/>
      <c r="H160" s="205" t="s">
        <v>1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169</v>
      </c>
      <c r="AU160" s="212" t="s">
        <v>86</v>
      </c>
      <c r="AV160" s="13" t="s">
        <v>84</v>
      </c>
      <c r="AW160" s="13" t="s">
        <v>32</v>
      </c>
      <c r="AX160" s="13" t="s">
        <v>76</v>
      </c>
      <c r="AY160" s="212" t="s">
        <v>134</v>
      </c>
    </row>
    <row r="161" spans="1:65" s="14" customFormat="1" ht="11.25">
      <c r="B161" s="213"/>
      <c r="C161" s="214"/>
      <c r="D161" s="204" t="s">
        <v>169</v>
      </c>
      <c r="E161" s="215" t="s">
        <v>1</v>
      </c>
      <c r="F161" s="216" t="s">
        <v>1293</v>
      </c>
      <c r="G161" s="214"/>
      <c r="H161" s="217">
        <v>117.8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169</v>
      </c>
      <c r="AU161" s="223" t="s">
        <v>86</v>
      </c>
      <c r="AV161" s="14" t="s">
        <v>86</v>
      </c>
      <c r="AW161" s="14" t="s">
        <v>32</v>
      </c>
      <c r="AX161" s="14" t="s">
        <v>84</v>
      </c>
      <c r="AY161" s="223" t="s">
        <v>134</v>
      </c>
    </row>
    <row r="162" spans="1:65" s="14" customFormat="1" ht="11.25">
      <c r="B162" s="213"/>
      <c r="C162" s="214"/>
      <c r="D162" s="204" t="s">
        <v>169</v>
      </c>
      <c r="E162" s="214"/>
      <c r="F162" s="216" t="s">
        <v>1294</v>
      </c>
      <c r="G162" s="214"/>
      <c r="H162" s="217">
        <v>123.69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169</v>
      </c>
      <c r="AU162" s="223" t="s">
        <v>86</v>
      </c>
      <c r="AV162" s="14" t="s">
        <v>86</v>
      </c>
      <c r="AW162" s="14" t="s">
        <v>4</v>
      </c>
      <c r="AX162" s="14" t="s">
        <v>84</v>
      </c>
      <c r="AY162" s="223" t="s">
        <v>134</v>
      </c>
    </row>
    <row r="163" spans="1:65" s="2" customFormat="1" ht="24.2" customHeight="1">
      <c r="A163" s="34"/>
      <c r="B163" s="35"/>
      <c r="C163" s="241" t="s">
        <v>340</v>
      </c>
      <c r="D163" s="241" t="s">
        <v>251</v>
      </c>
      <c r="E163" s="242" t="s">
        <v>1295</v>
      </c>
      <c r="F163" s="243" t="s">
        <v>1296</v>
      </c>
      <c r="G163" s="244" t="s">
        <v>167</v>
      </c>
      <c r="H163" s="245">
        <v>1</v>
      </c>
      <c r="I163" s="246"/>
      <c r="J163" s="247">
        <f t="shared" ref="J163:J168" si="0">ROUND(I163*H163,2)</f>
        <v>0</v>
      </c>
      <c r="K163" s="248"/>
      <c r="L163" s="39"/>
      <c r="M163" s="249" t="s">
        <v>1</v>
      </c>
      <c r="N163" s="250" t="s">
        <v>41</v>
      </c>
      <c r="O163" s="71"/>
      <c r="P163" s="198">
        <f t="shared" ref="P163:P168" si="1">O163*H163</f>
        <v>0</v>
      </c>
      <c r="Q163" s="198">
        <v>0</v>
      </c>
      <c r="R163" s="198">
        <f t="shared" ref="R163:R168" si="2">Q163*H163</f>
        <v>0</v>
      </c>
      <c r="S163" s="198">
        <v>0</v>
      </c>
      <c r="T163" s="199">
        <f t="shared" ref="T163:T168" si="3"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535</v>
      </c>
      <c r="AT163" s="200" t="s">
        <v>251</v>
      </c>
      <c r="AU163" s="200" t="s">
        <v>86</v>
      </c>
      <c r="AY163" s="17" t="s">
        <v>134</v>
      </c>
      <c r="BE163" s="201">
        <f t="shared" ref="BE163:BE168" si="4">IF(N163="základní",J163,0)</f>
        <v>0</v>
      </c>
      <c r="BF163" s="201">
        <f t="shared" ref="BF163:BF168" si="5">IF(N163="snížená",J163,0)</f>
        <v>0</v>
      </c>
      <c r="BG163" s="201">
        <f t="shared" ref="BG163:BG168" si="6">IF(N163="zákl. přenesená",J163,0)</f>
        <v>0</v>
      </c>
      <c r="BH163" s="201">
        <f t="shared" ref="BH163:BH168" si="7">IF(N163="sníž. přenesená",J163,0)</f>
        <v>0</v>
      </c>
      <c r="BI163" s="201">
        <f t="shared" ref="BI163:BI168" si="8">IF(N163="nulová",J163,0)</f>
        <v>0</v>
      </c>
      <c r="BJ163" s="17" t="s">
        <v>84</v>
      </c>
      <c r="BK163" s="201">
        <f t="shared" ref="BK163:BK168" si="9">ROUND(I163*H163,2)</f>
        <v>0</v>
      </c>
      <c r="BL163" s="17" t="s">
        <v>535</v>
      </c>
      <c r="BM163" s="200" t="s">
        <v>1297</v>
      </c>
    </row>
    <row r="164" spans="1:65" s="2" customFormat="1" ht="24.2" customHeight="1">
      <c r="A164" s="34"/>
      <c r="B164" s="35"/>
      <c r="C164" s="241" t="s">
        <v>345</v>
      </c>
      <c r="D164" s="241" t="s">
        <v>251</v>
      </c>
      <c r="E164" s="242" t="s">
        <v>1298</v>
      </c>
      <c r="F164" s="243" t="s">
        <v>1299</v>
      </c>
      <c r="G164" s="244" t="s">
        <v>167</v>
      </c>
      <c r="H164" s="245">
        <v>7</v>
      </c>
      <c r="I164" s="246"/>
      <c r="J164" s="247">
        <f t="shared" si="0"/>
        <v>0</v>
      </c>
      <c r="K164" s="248"/>
      <c r="L164" s="39"/>
      <c r="M164" s="249" t="s">
        <v>1</v>
      </c>
      <c r="N164" s="250" t="s">
        <v>41</v>
      </c>
      <c r="O164" s="71"/>
      <c r="P164" s="198">
        <f t="shared" si="1"/>
        <v>0</v>
      </c>
      <c r="Q164" s="198">
        <v>0</v>
      </c>
      <c r="R164" s="198">
        <f t="shared" si="2"/>
        <v>0</v>
      </c>
      <c r="S164" s="198">
        <v>0</v>
      </c>
      <c r="T164" s="199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535</v>
      </c>
      <c r="AT164" s="200" t="s">
        <v>251</v>
      </c>
      <c r="AU164" s="200" t="s">
        <v>86</v>
      </c>
      <c r="AY164" s="17" t="s">
        <v>134</v>
      </c>
      <c r="BE164" s="201">
        <f t="shared" si="4"/>
        <v>0</v>
      </c>
      <c r="BF164" s="201">
        <f t="shared" si="5"/>
        <v>0</v>
      </c>
      <c r="BG164" s="201">
        <f t="shared" si="6"/>
        <v>0</v>
      </c>
      <c r="BH164" s="201">
        <f t="shared" si="7"/>
        <v>0</v>
      </c>
      <c r="BI164" s="201">
        <f t="shared" si="8"/>
        <v>0</v>
      </c>
      <c r="BJ164" s="17" t="s">
        <v>84</v>
      </c>
      <c r="BK164" s="201">
        <f t="shared" si="9"/>
        <v>0</v>
      </c>
      <c r="BL164" s="17" t="s">
        <v>535</v>
      </c>
      <c r="BM164" s="200" t="s">
        <v>1300</v>
      </c>
    </row>
    <row r="165" spans="1:65" s="2" customFormat="1" ht="24.2" customHeight="1">
      <c r="A165" s="34"/>
      <c r="B165" s="35"/>
      <c r="C165" s="241" t="s">
        <v>349</v>
      </c>
      <c r="D165" s="241" t="s">
        <v>251</v>
      </c>
      <c r="E165" s="242" t="s">
        <v>1301</v>
      </c>
      <c r="F165" s="243" t="s">
        <v>1302</v>
      </c>
      <c r="G165" s="244" t="s">
        <v>167</v>
      </c>
      <c r="H165" s="245">
        <v>8</v>
      </c>
      <c r="I165" s="246"/>
      <c r="J165" s="247">
        <f t="shared" si="0"/>
        <v>0</v>
      </c>
      <c r="K165" s="248"/>
      <c r="L165" s="39"/>
      <c r="M165" s="249" t="s">
        <v>1</v>
      </c>
      <c r="N165" s="250" t="s">
        <v>41</v>
      </c>
      <c r="O165" s="71"/>
      <c r="P165" s="198">
        <f t="shared" si="1"/>
        <v>0</v>
      </c>
      <c r="Q165" s="198">
        <v>0</v>
      </c>
      <c r="R165" s="198">
        <f t="shared" si="2"/>
        <v>0</v>
      </c>
      <c r="S165" s="198">
        <v>0</v>
      </c>
      <c r="T165" s="199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535</v>
      </c>
      <c r="AT165" s="200" t="s">
        <v>251</v>
      </c>
      <c r="AU165" s="200" t="s">
        <v>86</v>
      </c>
      <c r="AY165" s="17" t="s">
        <v>134</v>
      </c>
      <c r="BE165" s="201">
        <f t="shared" si="4"/>
        <v>0</v>
      </c>
      <c r="BF165" s="201">
        <f t="shared" si="5"/>
        <v>0</v>
      </c>
      <c r="BG165" s="201">
        <f t="shared" si="6"/>
        <v>0</v>
      </c>
      <c r="BH165" s="201">
        <f t="shared" si="7"/>
        <v>0</v>
      </c>
      <c r="BI165" s="201">
        <f t="shared" si="8"/>
        <v>0</v>
      </c>
      <c r="BJ165" s="17" t="s">
        <v>84</v>
      </c>
      <c r="BK165" s="201">
        <f t="shared" si="9"/>
        <v>0</v>
      </c>
      <c r="BL165" s="17" t="s">
        <v>535</v>
      </c>
      <c r="BM165" s="200" t="s">
        <v>1303</v>
      </c>
    </row>
    <row r="166" spans="1:65" s="2" customFormat="1" ht="16.5" customHeight="1">
      <c r="A166" s="34"/>
      <c r="B166" s="35"/>
      <c r="C166" s="241" t="s">
        <v>353</v>
      </c>
      <c r="D166" s="241" t="s">
        <v>251</v>
      </c>
      <c r="E166" s="242" t="s">
        <v>1304</v>
      </c>
      <c r="F166" s="243" t="s">
        <v>1305</v>
      </c>
      <c r="G166" s="244" t="s">
        <v>167</v>
      </c>
      <c r="H166" s="245">
        <v>8</v>
      </c>
      <c r="I166" s="246"/>
      <c r="J166" s="247">
        <f t="shared" si="0"/>
        <v>0</v>
      </c>
      <c r="K166" s="248"/>
      <c r="L166" s="39"/>
      <c r="M166" s="249" t="s">
        <v>1</v>
      </c>
      <c r="N166" s="250" t="s">
        <v>41</v>
      </c>
      <c r="O166" s="71"/>
      <c r="P166" s="198">
        <f t="shared" si="1"/>
        <v>0</v>
      </c>
      <c r="Q166" s="198">
        <v>0</v>
      </c>
      <c r="R166" s="198">
        <f t="shared" si="2"/>
        <v>0</v>
      </c>
      <c r="S166" s="198">
        <v>0</v>
      </c>
      <c r="T166" s="199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535</v>
      </c>
      <c r="AT166" s="200" t="s">
        <v>251</v>
      </c>
      <c r="AU166" s="200" t="s">
        <v>86</v>
      </c>
      <c r="AY166" s="17" t="s">
        <v>134</v>
      </c>
      <c r="BE166" s="201">
        <f t="shared" si="4"/>
        <v>0</v>
      </c>
      <c r="BF166" s="201">
        <f t="shared" si="5"/>
        <v>0</v>
      </c>
      <c r="BG166" s="201">
        <f t="shared" si="6"/>
        <v>0</v>
      </c>
      <c r="BH166" s="201">
        <f t="shared" si="7"/>
        <v>0</v>
      </c>
      <c r="BI166" s="201">
        <f t="shared" si="8"/>
        <v>0</v>
      </c>
      <c r="BJ166" s="17" t="s">
        <v>84</v>
      </c>
      <c r="BK166" s="201">
        <f t="shared" si="9"/>
        <v>0</v>
      </c>
      <c r="BL166" s="17" t="s">
        <v>535</v>
      </c>
      <c r="BM166" s="200" t="s">
        <v>1306</v>
      </c>
    </row>
    <row r="167" spans="1:65" s="2" customFormat="1" ht="16.5" customHeight="1">
      <c r="A167" s="34"/>
      <c r="B167" s="35"/>
      <c r="C167" s="187" t="s">
        <v>359</v>
      </c>
      <c r="D167" s="187" t="s">
        <v>136</v>
      </c>
      <c r="E167" s="188" t="s">
        <v>1307</v>
      </c>
      <c r="F167" s="189" t="s">
        <v>1308</v>
      </c>
      <c r="G167" s="190" t="s">
        <v>167</v>
      </c>
      <c r="H167" s="191">
        <v>8</v>
      </c>
      <c r="I167" s="192"/>
      <c r="J167" s="193">
        <f t="shared" si="0"/>
        <v>0</v>
      </c>
      <c r="K167" s="194"/>
      <c r="L167" s="195"/>
      <c r="M167" s="196" t="s">
        <v>1</v>
      </c>
      <c r="N167" s="197" t="s">
        <v>41</v>
      </c>
      <c r="O167" s="71"/>
      <c r="P167" s="198">
        <f t="shared" si="1"/>
        <v>0</v>
      </c>
      <c r="Q167" s="198">
        <v>0</v>
      </c>
      <c r="R167" s="198">
        <f t="shared" si="2"/>
        <v>0</v>
      </c>
      <c r="S167" s="198">
        <v>0</v>
      </c>
      <c r="T167" s="199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1261</v>
      </c>
      <c r="AT167" s="200" t="s">
        <v>136</v>
      </c>
      <c r="AU167" s="200" t="s">
        <v>86</v>
      </c>
      <c r="AY167" s="17" t="s">
        <v>134</v>
      </c>
      <c r="BE167" s="201">
        <f t="shared" si="4"/>
        <v>0</v>
      </c>
      <c r="BF167" s="201">
        <f t="shared" si="5"/>
        <v>0</v>
      </c>
      <c r="BG167" s="201">
        <f t="shared" si="6"/>
        <v>0</v>
      </c>
      <c r="BH167" s="201">
        <f t="shared" si="7"/>
        <v>0</v>
      </c>
      <c r="BI167" s="201">
        <f t="shared" si="8"/>
        <v>0</v>
      </c>
      <c r="BJ167" s="17" t="s">
        <v>84</v>
      </c>
      <c r="BK167" s="201">
        <f t="shared" si="9"/>
        <v>0</v>
      </c>
      <c r="BL167" s="17" t="s">
        <v>535</v>
      </c>
      <c r="BM167" s="200" t="s">
        <v>1309</v>
      </c>
    </row>
    <row r="168" spans="1:65" s="2" customFormat="1" ht="37.9" customHeight="1">
      <c r="A168" s="34"/>
      <c r="B168" s="35"/>
      <c r="C168" s="241" t="s">
        <v>364</v>
      </c>
      <c r="D168" s="241" t="s">
        <v>251</v>
      </c>
      <c r="E168" s="242" t="s">
        <v>1310</v>
      </c>
      <c r="F168" s="243" t="s">
        <v>1311</v>
      </c>
      <c r="G168" s="244" t="s">
        <v>231</v>
      </c>
      <c r="H168" s="245">
        <v>129.5</v>
      </c>
      <c r="I168" s="246"/>
      <c r="J168" s="247">
        <f t="shared" si="0"/>
        <v>0</v>
      </c>
      <c r="K168" s="248"/>
      <c r="L168" s="39"/>
      <c r="M168" s="249" t="s">
        <v>1</v>
      </c>
      <c r="N168" s="250" t="s">
        <v>41</v>
      </c>
      <c r="O168" s="71"/>
      <c r="P168" s="198">
        <f t="shared" si="1"/>
        <v>0</v>
      </c>
      <c r="Q168" s="198">
        <v>0</v>
      </c>
      <c r="R168" s="198">
        <f t="shared" si="2"/>
        <v>0</v>
      </c>
      <c r="S168" s="198">
        <v>0</v>
      </c>
      <c r="T168" s="199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535</v>
      </c>
      <c r="AT168" s="200" t="s">
        <v>251</v>
      </c>
      <c r="AU168" s="200" t="s">
        <v>86</v>
      </c>
      <c r="AY168" s="17" t="s">
        <v>134</v>
      </c>
      <c r="BE168" s="201">
        <f t="shared" si="4"/>
        <v>0</v>
      </c>
      <c r="BF168" s="201">
        <f t="shared" si="5"/>
        <v>0</v>
      </c>
      <c r="BG168" s="201">
        <f t="shared" si="6"/>
        <v>0</v>
      </c>
      <c r="BH168" s="201">
        <f t="shared" si="7"/>
        <v>0</v>
      </c>
      <c r="BI168" s="201">
        <f t="shared" si="8"/>
        <v>0</v>
      </c>
      <c r="BJ168" s="17" t="s">
        <v>84</v>
      </c>
      <c r="BK168" s="201">
        <f t="shared" si="9"/>
        <v>0</v>
      </c>
      <c r="BL168" s="17" t="s">
        <v>535</v>
      </c>
      <c r="BM168" s="200" t="s">
        <v>1312</v>
      </c>
    </row>
    <row r="169" spans="1:65" s="13" customFormat="1" ht="11.25">
      <c r="B169" s="202"/>
      <c r="C169" s="203"/>
      <c r="D169" s="204" t="s">
        <v>169</v>
      </c>
      <c r="E169" s="205" t="s">
        <v>1</v>
      </c>
      <c r="F169" s="206" t="s">
        <v>1313</v>
      </c>
      <c r="G169" s="203"/>
      <c r="H169" s="205" t="s">
        <v>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169</v>
      </c>
      <c r="AU169" s="212" t="s">
        <v>86</v>
      </c>
      <c r="AV169" s="13" t="s">
        <v>84</v>
      </c>
      <c r="AW169" s="13" t="s">
        <v>32</v>
      </c>
      <c r="AX169" s="13" t="s">
        <v>76</v>
      </c>
      <c r="AY169" s="212" t="s">
        <v>134</v>
      </c>
    </row>
    <row r="170" spans="1:65" s="14" customFormat="1" ht="11.25">
      <c r="B170" s="213"/>
      <c r="C170" s="214"/>
      <c r="D170" s="204" t="s">
        <v>169</v>
      </c>
      <c r="E170" s="215" t="s">
        <v>1</v>
      </c>
      <c r="F170" s="216" t="s">
        <v>1210</v>
      </c>
      <c r="G170" s="214"/>
      <c r="H170" s="217">
        <v>42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169</v>
      </c>
      <c r="AU170" s="223" t="s">
        <v>86</v>
      </c>
      <c r="AV170" s="14" t="s">
        <v>86</v>
      </c>
      <c r="AW170" s="14" t="s">
        <v>32</v>
      </c>
      <c r="AX170" s="14" t="s">
        <v>76</v>
      </c>
      <c r="AY170" s="223" t="s">
        <v>134</v>
      </c>
    </row>
    <row r="171" spans="1:65" s="14" customFormat="1" ht="11.25">
      <c r="B171" s="213"/>
      <c r="C171" s="214"/>
      <c r="D171" s="204" t="s">
        <v>169</v>
      </c>
      <c r="E171" s="215" t="s">
        <v>1208</v>
      </c>
      <c r="F171" s="216" t="s">
        <v>1314</v>
      </c>
      <c r="G171" s="214"/>
      <c r="H171" s="217">
        <v>87.5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169</v>
      </c>
      <c r="AU171" s="223" t="s">
        <v>86</v>
      </c>
      <c r="AV171" s="14" t="s">
        <v>86</v>
      </c>
      <c r="AW171" s="14" t="s">
        <v>32</v>
      </c>
      <c r="AX171" s="14" t="s">
        <v>76</v>
      </c>
      <c r="AY171" s="223" t="s">
        <v>134</v>
      </c>
    </row>
    <row r="172" spans="1:65" s="15" customFormat="1" ht="11.25">
      <c r="B172" s="224"/>
      <c r="C172" s="225"/>
      <c r="D172" s="204" t="s">
        <v>169</v>
      </c>
      <c r="E172" s="226" t="s">
        <v>1</v>
      </c>
      <c r="F172" s="227" t="s">
        <v>173</v>
      </c>
      <c r="G172" s="225"/>
      <c r="H172" s="228">
        <v>129.5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169</v>
      </c>
      <c r="AU172" s="234" t="s">
        <v>86</v>
      </c>
      <c r="AV172" s="15" t="s">
        <v>140</v>
      </c>
      <c r="AW172" s="15" t="s">
        <v>32</v>
      </c>
      <c r="AX172" s="15" t="s">
        <v>84</v>
      </c>
      <c r="AY172" s="234" t="s">
        <v>134</v>
      </c>
    </row>
    <row r="173" spans="1:65" s="2" customFormat="1" ht="24.2" customHeight="1">
      <c r="A173" s="34"/>
      <c r="B173" s="35"/>
      <c r="C173" s="187" t="s">
        <v>369</v>
      </c>
      <c r="D173" s="187" t="s">
        <v>136</v>
      </c>
      <c r="E173" s="188" t="s">
        <v>1315</v>
      </c>
      <c r="F173" s="189" t="s">
        <v>1316</v>
      </c>
      <c r="G173" s="190" t="s">
        <v>231</v>
      </c>
      <c r="H173" s="191">
        <v>100.625</v>
      </c>
      <c r="I173" s="192"/>
      <c r="J173" s="193">
        <f>ROUND(I173*H173,2)</f>
        <v>0</v>
      </c>
      <c r="K173" s="194"/>
      <c r="L173" s="195"/>
      <c r="M173" s="196" t="s">
        <v>1</v>
      </c>
      <c r="N173" s="197" t="s">
        <v>41</v>
      </c>
      <c r="O173" s="71"/>
      <c r="P173" s="198">
        <f>O173*H173</f>
        <v>0</v>
      </c>
      <c r="Q173" s="198">
        <v>1.2E-4</v>
      </c>
      <c r="R173" s="198">
        <f>Q173*H173</f>
        <v>1.2075000000000001E-2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1200</v>
      </c>
      <c r="AT173" s="200" t="s">
        <v>136</v>
      </c>
      <c r="AU173" s="200" t="s">
        <v>86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84</v>
      </c>
      <c r="BK173" s="201">
        <f>ROUND(I173*H173,2)</f>
        <v>0</v>
      </c>
      <c r="BL173" s="17" t="s">
        <v>1200</v>
      </c>
      <c r="BM173" s="200" t="s">
        <v>1317</v>
      </c>
    </row>
    <row r="174" spans="1:65" s="14" customFormat="1" ht="11.25">
      <c r="B174" s="213"/>
      <c r="C174" s="214"/>
      <c r="D174" s="204" t="s">
        <v>169</v>
      </c>
      <c r="E174" s="215" t="s">
        <v>1</v>
      </c>
      <c r="F174" s="216" t="s">
        <v>1318</v>
      </c>
      <c r="G174" s="214"/>
      <c r="H174" s="217">
        <v>100.625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169</v>
      </c>
      <c r="AU174" s="223" t="s">
        <v>86</v>
      </c>
      <c r="AV174" s="14" t="s">
        <v>86</v>
      </c>
      <c r="AW174" s="14" t="s">
        <v>32</v>
      </c>
      <c r="AX174" s="14" t="s">
        <v>84</v>
      </c>
      <c r="AY174" s="223" t="s">
        <v>134</v>
      </c>
    </row>
    <row r="175" spans="1:65" s="2" customFormat="1" ht="24.2" customHeight="1">
      <c r="A175" s="34"/>
      <c r="B175" s="35"/>
      <c r="C175" s="187" t="s">
        <v>373</v>
      </c>
      <c r="D175" s="187" t="s">
        <v>136</v>
      </c>
      <c r="E175" s="188" t="s">
        <v>1319</v>
      </c>
      <c r="F175" s="189" t="s">
        <v>1320</v>
      </c>
      <c r="G175" s="190" t="s">
        <v>231</v>
      </c>
      <c r="H175" s="191">
        <v>48.3</v>
      </c>
      <c r="I175" s="192"/>
      <c r="J175" s="193">
        <f>ROUND(I175*H175,2)</f>
        <v>0</v>
      </c>
      <c r="K175" s="194"/>
      <c r="L175" s="195"/>
      <c r="M175" s="196" t="s">
        <v>1</v>
      </c>
      <c r="N175" s="197" t="s">
        <v>41</v>
      </c>
      <c r="O175" s="71"/>
      <c r="P175" s="198">
        <f>O175*H175</f>
        <v>0</v>
      </c>
      <c r="Q175" s="198">
        <v>1.7000000000000001E-4</v>
      </c>
      <c r="R175" s="198">
        <f>Q175*H175</f>
        <v>8.2109999999999995E-3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1200</v>
      </c>
      <c r="AT175" s="200" t="s">
        <v>136</v>
      </c>
      <c r="AU175" s="200" t="s">
        <v>86</v>
      </c>
      <c r="AY175" s="17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84</v>
      </c>
      <c r="BK175" s="201">
        <f>ROUND(I175*H175,2)</f>
        <v>0</v>
      </c>
      <c r="BL175" s="17" t="s">
        <v>1200</v>
      </c>
      <c r="BM175" s="200" t="s">
        <v>1321</v>
      </c>
    </row>
    <row r="176" spans="1:65" s="14" customFormat="1" ht="11.25">
      <c r="B176" s="213"/>
      <c r="C176" s="214"/>
      <c r="D176" s="204" t="s">
        <v>169</v>
      </c>
      <c r="E176" s="215" t="s">
        <v>1210</v>
      </c>
      <c r="F176" s="216" t="s">
        <v>429</v>
      </c>
      <c r="G176" s="214"/>
      <c r="H176" s="217">
        <v>42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169</v>
      </c>
      <c r="AU176" s="223" t="s">
        <v>86</v>
      </c>
      <c r="AV176" s="14" t="s">
        <v>86</v>
      </c>
      <c r="AW176" s="14" t="s">
        <v>32</v>
      </c>
      <c r="AX176" s="14" t="s">
        <v>84</v>
      </c>
      <c r="AY176" s="223" t="s">
        <v>134</v>
      </c>
    </row>
    <row r="177" spans="1:65" s="14" customFormat="1" ht="11.25">
      <c r="B177" s="213"/>
      <c r="C177" s="214"/>
      <c r="D177" s="204" t="s">
        <v>169</v>
      </c>
      <c r="E177" s="214"/>
      <c r="F177" s="216" t="s">
        <v>1322</v>
      </c>
      <c r="G177" s="214"/>
      <c r="H177" s="217">
        <v>48.3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169</v>
      </c>
      <c r="AU177" s="223" t="s">
        <v>86</v>
      </c>
      <c r="AV177" s="14" t="s">
        <v>86</v>
      </c>
      <c r="AW177" s="14" t="s">
        <v>4</v>
      </c>
      <c r="AX177" s="14" t="s">
        <v>84</v>
      </c>
      <c r="AY177" s="223" t="s">
        <v>134</v>
      </c>
    </row>
    <row r="178" spans="1:65" s="2" customFormat="1" ht="24.2" customHeight="1">
      <c r="A178" s="34"/>
      <c r="B178" s="35"/>
      <c r="C178" s="241" t="s">
        <v>377</v>
      </c>
      <c r="D178" s="241" t="s">
        <v>251</v>
      </c>
      <c r="E178" s="242" t="s">
        <v>1323</v>
      </c>
      <c r="F178" s="243" t="s">
        <v>1324</v>
      </c>
      <c r="G178" s="244" t="s">
        <v>231</v>
      </c>
      <c r="H178" s="245">
        <v>190</v>
      </c>
      <c r="I178" s="246"/>
      <c r="J178" s="247">
        <f>ROUND(I178*H178,2)</f>
        <v>0</v>
      </c>
      <c r="K178" s="248"/>
      <c r="L178" s="39"/>
      <c r="M178" s="249" t="s">
        <v>1</v>
      </c>
      <c r="N178" s="250" t="s">
        <v>41</v>
      </c>
      <c r="O178" s="71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0" t="s">
        <v>535</v>
      </c>
      <c r="AT178" s="200" t="s">
        <v>251</v>
      </c>
      <c r="AU178" s="200" t="s">
        <v>86</v>
      </c>
      <c r="AY178" s="17" t="s">
        <v>134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84</v>
      </c>
      <c r="BK178" s="201">
        <f>ROUND(I178*H178,2)</f>
        <v>0</v>
      </c>
      <c r="BL178" s="17" t="s">
        <v>535</v>
      </c>
      <c r="BM178" s="200" t="s">
        <v>1325</v>
      </c>
    </row>
    <row r="179" spans="1:65" s="13" customFormat="1" ht="11.25">
      <c r="B179" s="202"/>
      <c r="C179" s="203"/>
      <c r="D179" s="204" t="s">
        <v>169</v>
      </c>
      <c r="E179" s="205" t="s">
        <v>1</v>
      </c>
      <c r="F179" s="206" t="s">
        <v>1223</v>
      </c>
      <c r="G179" s="203"/>
      <c r="H179" s="205" t="s">
        <v>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169</v>
      </c>
      <c r="AU179" s="212" t="s">
        <v>86</v>
      </c>
      <c r="AV179" s="13" t="s">
        <v>84</v>
      </c>
      <c r="AW179" s="13" t="s">
        <v>32</v>
      </c>
      <c r="AX179" s="13" t="s">
        <v>76</v>
      </c>
      <c r="AY179" s="212" t="s">
        <v>134</v>
      </c>
    </row>
    <row r="180" spans="1:65" s="14" customFormat="1" ht="11.25">
      <c r="B180" s="213"/>
      <c r="C180" s="214"/>
      <c r="D180" s="204" t="s">
        <v>169</v>
      </c>
      <c r="E180" s="215" t="s">
        <v>1205</v>
      </c>
      <c r="F180" s="216" t="s">
        <v>1326</v>
      </c>
      <c r="G180" s="214"/>
      <c r="H180" s="217">
        <v>190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169</v>
      </c>
      <c r="AU180" s="223" t="s">
        <v>86</v>
      </c>
      <c r="AV180" s="14" t="s">
        <v>86</v>
      </c>
      <c r="AW180" s="14" t="s">
        <v>32</v>
      </c>
      <c r="AX180" s="14" t="s">
        <v>84</v>
      </c>
      <c r="AY180" s="223" t="s">
        <v>134</v>
      </c>
    </row>
    <row r="181" spans="1:65" s="2" customFormat="1" ht="16.5" customHeight="1">
      <c r="A181" s="34"/>
      <c r="B181" s="35"/>
      <c r="C181" s="187" t="s">
        <v>229</v>
      </c>
      <c r="D181" s="187" t="s">
        <v>136</v>
      </c>
      <c r="E181" s="188" t="s">
        <v>1327</v>
      </c>
      <c r="F181" s="189" t="s">
        <v>1328</v>
      </c>
      <c r="G181" s="190" t="s">
        <v>231</v>
      </c>
      <c r="H181" s="191">
        <v>218.5</v>
      </c>
      <c r="I181" s="192"/>
      <c r="J181" s="193">
        <f>ROUND(I181*H181,2)</f>
        <v>0</v>
      </c>
      <c r="K181" s="194"/>
      <c r="L181" s="195"/>
      <c r="M181" s="196" t="s">
        <v>1</v>
      </c>
      <c r="N181" s="197" t="s">
        <v>41</v>
      </c>
      <c r="O181" s="71"/>
      <c r="P181" s="198">
        <f>O181*H181</f>
        <v>0</v>
      </c>
      <c r="Q181" s="198">
        <v>6.3000000000000003E-4</v>
      </c>
      <c r="R181" s="198">
        <f>Q181*H181</f>
        <v>0.137655</v>
      </c>
      <c r="S181" s="198">
        <v>0</v>
      </c>
      <c r="T181" s="19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1200</v>
      </c>
      <c r="AT181" s="200" t="s">
        <v>136</v>
      </c>
      <c r="AU181" s="200" t="s">
        <v>86</v>
      </c>
      <c r="AY181" s="17" t="s">
        <v>134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84</v>
      </c>
      <c r="BK181" s="201">
        <f>ROUND(I181*H181,2)</f>
        <v>0</v>
      </c>
      <c r="BL181" s="17" t="s">
        <v>1200</v>
      </c>
      <c r="BM181" s="200" t="s">
        <v>1329</v>
      </c>
    </row>
    <row r="182" spans="1:65" s="13" customFormat="1" ht="11.25">
      <c r="B182" s="202"/>
      <c r="C182" s="203"/>
      <c r="D182" s="204" t="s">
        <v>169</v>
      </c>
      <c r="E182" s="205" t="s">
        <v>1</v>
      </c>
      <c r="F182" s="206" t="s">
        <v>1292</v>
      </c>
      <c r="G182" s="203"/>
      <c r="H182" s="205" t="s">
        <v>1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169</v>
      </c>
      <c r="AU182" s="212" t="s">
        <v>86</v>
      </c>
      <c r="AV182" s="13" t="s">
        <v>84</v>
      </c>
      <c r="AW182" s="13" t="s">
        <v>32</v>
      </c>
      <c r="AX182" s="13" t="s">
        <v>76</v>
      </c>
      <c r="AY182" s="212" t="s">
        <v>134</v>
      </c>
    </row>
    <row r="183" spans="1:65" s="14" customFormat="1" ht="11.25">
      <c r="B183" s="213"/>
      <c r="C183" s="214"/>
      <c r="D183" s="204" t="s">
        <v>169</v>
      </c>
      <c r="E183" s="215" t="s">
        <v>1</v>
      </c>
      <c r="F183" s="216" t="s">
        <v>1330</v>
      </c>
      <c r="G183" s="214"/>
      <c r="H183" s="217">
        <v>218.5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169</v>
      </c>
      <c r="AU183" s="223" t="s">
        <v>86</v>
      </c>
      <c r="AV183" s="14" t="s">
        <v>86</v>
      </c>
      <c r="AW183" s="14" t="s">
        <v>32</v>
      </c>
      <c r="AX183" s="14" t="s">
        <v>84</v>
      </c>
      <c r="AY183" s="223" t="s">
        <v>134</v>
      </c>
    </row>
    <row r="184" spans="1:65" s="12" customFormat="1" ht="22.9" customHeight="1">
      <c r="B184" s="171"/>
      <c r="C184" s="172"/>
      <c r="D184" s="173" t="s">
        <v>75</v>
      </c>
      <c r="E184" s="185" t="s">
        <v>1187</v>
      </c>
      <c r="F184" s="185" t="s">
        <v>1188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SUM(P185:P218)</f>
        <v>0</v>
      </c>
      <c r="Q184" s="179"/>
      <c r="R184" s="180">
        <f>SUM(R185:R218)</f>
        <v>67.838032989999988</v>
      </c>
      <c r="S184" s="179"/>
      <c r="T184" s="181">
        <f>SUM(T185:T218)</f>
        <v>0</v>
      </c>
      <c r="AR184" s="182" t="s">
        <v>144</v>
      </c>
      <c r="AT184" s="183" t="s">
        <v>75</v>
      </c>
      <c r="AU184" s="183" t="s">
        <v>84</v>
      </c>
      <c r="AY184" s="182" t="s">
        <v>134</v>
      </c>
      <c r="BK184" s="184">
        <f>SUM(BK185:BK218)</f>
        <v>0</v>
      </c>
    </row>
    <row r="185" spans="1:65" s="2" customFormat="1" ht="24.2" customHeight="1">
      <c r="A185" s="34"/>
      <c r="B185" s="35"/>
      <c r="C185" s="241" t="s">
        <v>386</v>
      </c>
      <c r="D185" s="241" t="s">
        <v>251</v>
      </c>
      <c r="E185" s="242" t="s">
        <v>1331</v>
      </c>
      <c r="F185" s="243" t="s">
        <v>1332</v>
      </c>
      <c r="G185" s="244" t="s">
        <v>1333</v>
      </c>
      <c r="H185" s="245">
        <v>0.23200000000000001</v>
      </c>
      <c r="I185" s="246"/>
      <c r="J185" s="247">
        <f>ROUND(I185*H185,2)</f>
        <v>0</v>
      </c>
      <c r="K185" s="248"/>
      <c r="L185" s="39"/>
      <c r="M185" s="249" t="s">
        <v>1</v>
      </c>
      <c r="N185" s="250" t="s">
        <v>41</v>
      </c>
      <c r="O185" s="71"/>
      <c r="P185" s="198">
        <f>O185*H185</f>
        <v>0</v>
      </c>
      <c r="Q185" s="198">
        <v>8.8000000000000005E-3</v>
      </c>
      <c r="R185" s="198">
        <f>Q185*H185</f>
        <v>2.0416000000000002E-3</v>
      </c>
      <c r="S185" s="198">
        <v>0</v>
      </c>
      <c r="T185" s="19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535</v>
      </c>
      <c r="AT185" s="200" t="s">
        <v>251</v>
      </c>
      <c r="AU185" s="200" t="s">
        <v>86</v>
      </c>
      <c r="AY185" s="17" t="s">
        <v>134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84</v>
      </c>
      <c r="BK185" s="201">
        <f>ROUND(I185*H185,2)</f>
        <v>0</v>
      </c>
      <c r="BL185" s="17" t="s">
        <v>535</v>
      </c>
      <c r="BM185" s="200" t="s">
        <v>1334</v>
      </c>
    </row>
    <row r="186" spans="1:65" s="14" customFormat="1" ht="11.25">
      <c r="B186" s="213"/>
      <c r="C186" s="214"/>
      <c r="D186" s="204" t="s">
        <v>169</v>
      </c>
      <c r="E186" s="215" t="s">
        <v>1</v>
      </c>
      <c r="F186" s="216" t="s">
        <v>1335</v>
      </c>
      <c r="G186" s="214"/>
      <c r="H186" s="217">
        <v>0.23200000000000001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169</v>
      </c>
      <c r="AU186" s="223" t="s">
        <v>86</v>
      </c>
      <c r="AV186" s="14" t="s">
        <v>86</v>
      </c>
      <c r="AW186" s="14" t="s">
        <v>32</v>
      </c>
      <c r="AX186" s="14" t="s">
        <v>84</v>
      </c>
      <c r="AY186" s="223" t="s">
        <v>134</v>
      </c>
    </row>
    <row r="187" spans="1:65" s="2" customFormat="1" ht="16.5" customHeight="1">
      <c r="A187" s="34"/>
      <c r="B187" s="35"/>
      <c r="C187" s="241" t="s">
        <v>391</v>
      </c>
      <c r="D187" s="241" t="s">
        <v>251</v>
      </c>
      <c r="E187" s="242" t="s">
        <v>1336</v>
      </c>
      <c r="F187" s="243" t="s">
        <v>1337</v>
      </c>
      <c r="G187" s="244" t="s">
        <v>217</v>
      </c>
      <c r="H187" s="245">
        <v>3.0329999999999999</v>
      </c>
      <c r="I187" s="246"/>
      <c r="J187" s="247">
        <f>ROUND(I187*H187,2)</f>
        <v>0</v>
      </c>
      <c r="K187" s="248"/>
      <c r="L187" s="39"/>
      <c r="M187" s="249" t="s">
        <v>1</v>
      </c>
      <c r="N187" s="250" t="s">
        <v>41</v>
      </c>
      <c r="O187" s="71"/>
      <c r="P187" s="198">
        <f>O187*H187</f>
        <v>0</v>
      </c>
      <c r="Q187" s="198">
        <v>2.45329</v>
      </c>
      <c r="R187" s="198">
        <f>Q187*H187</f>
        <v>7.4408285699999999</v>
      </c>
      <c r="S187" s="198">
        <v>0</v>
      </c>
      <c r="T187" s="19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535</v>
      </c>
      <c r="AT187" s="200" t="s">
        <v>251</v>
      </c>
      <c r="AU187" s="200" t="s">
        <v>86</v>
      </c>
      <c r="AY187" s="17" t="s">
        <v>134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84</v>
      </c>
      <c r="BK187" s="201">
        <f>ROUND(I187*H187,2)</f>
        <v>0</v>
      </c>
      <c r="BL187" s="17" t="s">
        <v>535</v>
      </c>
      <c r="BM187" s="200" t="s">
        <v>1338</v>
      </c>
    </row>
    <row r="188" spans="1:65" s="13" customFormat="1" ht="11.25">
      <c r="B188" s="202"/>
      <c r="C188" s="203"/>
      <c r="D188" s="204" t="s">
        <v>169</v>
      </c>
      <c r="E188" s="205" t="s">
        <v>1</v>
      </c>
      <c r="F188" s="206" t="s">
        <v>1313</v>
      </c>
      <c r="G188" s="203"/>
      <c r="H188" s="205" t="s">
        <v>1</v>
      </c>
      <c r="I188" s="207"/>
      <c r="J188" s="203"/>
      <c r="K188" s="203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169</v>
      </c>
      <c r="AU188" s="212" t="s">
        <v>86</v>
      </c>
      <c r="AV188" s="13" t="s">
        <v>84</v>
      </c>
      <c r="AW188" s="13" t="s">
        <v>32</v>
      </c>
      <c r="AX188" s="13" t="s">
        <v>76</v>
      </c>
      <c r="AY188" s="212" t="s">
        <v>134</v>
      </c>
    </row>
    <row r="189" spans="1:65" s="14" customFormat="1" ht="11.25">
      <c r="B189" s="213"/>
      <c r="C189" s="214"/>
      <c r="D189" s="204" t="s">
        <v>169</v>
      </c>
      <c r="E189" s="215" t="s">
        <v>1</v>
      </c>
      <c r="F189" s="216" t="s">
        <v>1339</v>
      </c>
      <c r="G189" s="214"/>
      <c r="H189" s="217">
        <v>2.552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169</v>
      </c>
      <c r="AU189" s="223" t="s">
        <v>86</v>
      </c>
      <c r="AV189" s="14" t="s">
        <v>86</v>
      </c>
      <c r="AW189" s="14" t="s">
        <v>32</v>
      </c>
      <c r="AX189" s="14" t="s">
        <v>76</v>
      </c>
      <c r="AY189" s="223" t="s">
        <v>134</v>
      </c>
    </row>
    <row r="190" spans="1:65" s="14" customFormat="1" ht="11.25">
      <c r="B190" s="213"/>
      <c r="C190" s="214"/>
      <c r="D190" s="204" t="s">
        <v>169</v>
      </c>
      <c r="E190" s="215" t="s">
        <v>1</v>
      </c>
      <c r="F190" s="216" t="s">
        <v>1340</v>
      </c>
      <c r="G190" s="214"/>
      <c r="H190" s="217">
        <v>0.48099999999999998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169</v>
      </c>
      <c r="AU190" s="223" t="s">
        <v>86</v>
      </c>
      <c r="AV190" s="14" t="s">
        <v>86</v>
      </c>
      <c r="AW190" s="14" t="s">
        <v>32</v>
      </c>
      <c r="AX190" s="14" t="s">
        <v>76</v>
      </c>
      <c r="AY190" s="223" t="s">
        <v>134</v>
      </c>
    </row>
    <row r="191" spans="1:65" s="15" customFormat="1" ht="11.25">
      <c r="B191" s="224"/>
      <c r="C191" s="225"/>
      <c r="D191" s="204" t="s">
        <v>169</v>
      </c>
      <c r="E191" s="226" t="s">
        <v>1</v>
      </c>
      <c r="F191" s="227" t="s">
        <v>173</v>
      </c>
      <c r="G191" s="225"/>
      <c r="H191" s="228">
        <v>3.0329999999999999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AT191" s="234" t="s">
        <v>169</v>
      </c>
      <c r="AU191" s="234" t="s">
        <v>86</v>
      </c>
      <c r="AV191" s="15" t="s">
        <v>140</v>
      </c>
      <c r="AW191" s="15" t="s">
        <v>32</v>
      </c>
      <c r="AX191" s="15" t="s">
        <v>84</v>
      </c>
      <c r="AY191" s="234" t="s">
        <v>134</v>
      </c>
    </row>
    <row r="192" spans="1:65" s="2" customFormat="1" ht="21.75" customHeight="1">
      <c r="A192" s="34"/>
      <c r="B192" s="35"/>
      <c r="C192" s="241" t="s">
        <v>396</v>
      </c>
      <c r="D192" s="241" t="s">
        <v>251</v>
      </c>
      <c r="E192" s="242" t="s">
        <v>589</v>
      </c>
      <c r="F192" s="243" t="s">
        <v>590</v>
      </c>
      <c r="G192" s="244" t="s">
        <v>210</v>
      </c>
      <c r="H192" s="245">
        <v>14.074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41</v>
      </c>
      <c r="O192" s="71"/>
      <c r="P192" s="198">
        <f>O192*H192</f>
        <v>0</v>
      </c>
      <c r="Q192" s="198">
        <v>1.7430000000000001E-2</v>
      </c>
      <c r="R192" s="198">
        <f>Q192*H192</f>
        <v>0.24530982000000001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535</v>
      </c>
      <c r="AT192" s="200" t="s">
        <v>251</v>
      </c>
      <c r="AU192" s="200" t="s">
        <v>86</v>
      </c>
      <c r="AY192" s="17" t="s">
        <v>134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84</v>
      </c>
      <c r="BK192" s="201">
        <f>ROUND(I192*H192,2)</f>
        <v>0</v>
      </c>
      <c r="BL192" s="17" t="s">
        <v>535</v>
      </c>
      <c r="BM192" s="200" t="s">
        <v>1341</v>
      </c>
    </row>
    <row r="193" spans="1:65" s="13" customFormat="1" ht="11.25">
      <c r="B193" s="202"/>
      <c r="C193" s="203"/>
      <c r="D193" s="204" t="s">
        <v>169</v>
      </c>
      <c r="E193" s="205" t="s">
        <v>1</v>
      </c>
      <c r="F193" s="206" t="s">
        <v>1313</v>
      </c>
      <c r="G193" s="203"/>
      <c r="H193" s="205" t="s">
        <v>1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169</v>
      </c>
      <c r="AU193" s="212" t="s">
        <v>86</v>
      </c>
      <c r="AV193" s="13" t="s">
        <v>84</v>
      </c>
      <c r="AW193" s="13" t="s">
        <v>32</v>
      </c>
      <c r="AX193" s="13" t="s">
        <v>76</v>
      </c>
      <c r="AY193" s="212" t="s">
        <v>134</v>
      </c>
    </row>
    <row r="194" spans="1:65" s="14" customFormat="1" ht="11.25">
      <c r="B194" s="213"/>
      <c r="C194" s="214"/>
      <c r="D194" s="204" t="s">
        <v>169</v>
      </c>
      <c r="E194" s="215" t="s">
        <v>1</v>
      </c>
      <c r="F194" s="216" t="s">
        <v>1342</v>
      </c>
      <c r="G194" s="214"/>
      <c r="H194" s="217">
        <v>14.074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169</v>
      </c>
      <c r="AU194" s="223" t="s">
        <v>86</v>
      </c>
      <c r="AV194" s="14" t="s">
        <v>86</v>
      </c>
      <c r="AW194" s="14" t="s">
        <v>32</v>
      </c>
      <c r="AX194" s="14" t="s">
        <v>76</v>
      </c>
      <c r="AY194" s="223" t="s">
        <v>134</v>
      </c>
    </row>
    <row r="195" spans="1:65" s="15" customFormat="1" ht="11.25">
      <c r="B195" s="224"/>
      <c r="C195" s="225"/>
      <c r="D195" s="204" t="s">
        <v>169</v>
      </c>
      <c r="E195" s="226" t="s">
        <v>1</v>
      </c>
      <c r="F195" s="227" t="s">
        <v>173</v>
      </c>
      <c r="G195" s="225"/>
      <c r="H195" s="228">
        <v>14.074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169</v>
      </c>
      <c r="AU195" s="234" t="s">
        <v>86</v>
      </c>
      <c r="AV195" s="15" t="s">
        <v>140</v>
      </c>
      <c r="AW195" s="15" t="s">
        <v>32</v>
      </c>
      <c r="AX195" s="15" t="s">
        <v>84</v>
      </c>
      <c r="AY195" s="234" t="s">
        <v>134</v>
      </c>
    </row>
    <row r="196" spans="1:65" s="2" customFormat="1" ht="16.5" customHeight="1">
      <c r="A196" s="34"/>
      <c r="B196" s="35"/>
      <c r="C196" s="187" t="s">
        <v>400</v>
      </c>
      <c r="D196" s="187" t="s">
        <v>136</v>
      </c>
      <c r="E196" s="188" t="s">
        <v>1343</v>
      </c>
      <c r="F196" s="189" t="s">
        <v>1344</v>
      </c>
      <c r="G196" s="190" t="s">
        <v>231</v>
      </c>
      <c r="H196" s="191">
        <v>11.2</v>
      </c>
      <c r="I196" s="192"/>
      <c r="J196" s="193">
        <f>ROUND(I196*H196,2)</f>
        <v>0</v>
      </c>
      <c r="K196" s="194"/>
      <c r="L196" s="195"/>
      <c r="M196" s="196" t="s">
        <v>1</v>
      </c>
      <c r="N196" s="197" t="s">
        <v>41</v>
      </c>
      <c r="O196" s="71"/>
      <c r="P196" s="198">
        <f>O196*H196</f>
        <v>0</v>
      </c>
      <c r="Q196" s="198">
        <v>2.1559999999999999E-2</v>
      </c>
      <c r="R196" s="198">
        <f>Q196*H196</f>
        <v>0.24147199999999996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1200</v>
      </c>
      <c r="AT196" s="200" t="s">
        <v>136</v>
      </c>
      <c r="AU196" s="200" t="s">
        <v>86</v>
      </c>
      <c r="AY196" s="17" t="s">
        <v>134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84</v>
      </c>
      <c r="BK196" s="201">
        <f>ROUND(I196*H196,2)</f>
        <v>0</v>
      </c>
      <c r="BL196" s="17" t="s">
        <v>1200</v>
      </c>
      <c r="BM196" s="200" t="s">
        <v>1345</v>
      </c>
    </row>
    <row r="197" spans="1:65" s="14" customFormat="1" ht="11.25">
      <c r="B197" s="213"/>
      <c r="C197" s="214"/>
      <c r="D197" s="204" t="s">
        <v>169</v>
      </c>
      <c r="E197" s="215" t="s">
        <v>1</v>
      </c>
      <c r="F197" s="216" t="s">
        <v>1346</v>
      </c>
      <c r="G197" s="214"/>
      <c r="H197" s="217">
        <v>11.2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169</v>
      </c>
      <c r="AU197" s="223" t="s">
        <v>86</v>
      </c>
      <c r="AV197" s="14" t="s">
        <v>86</v>
      </c>
      <c r="AW197" s="14" t="s">
        <v>32</v>
      </c>
      <c r="AX197" s="14" t="s">
        <v>84</v>
      </c>
      <c r="AY197" s="223" t="s">
        <v>134</v>
      </c>
    </row>
    <row r="198" spans="1:65" s="2" customFormat="1" ht="24.2" customHeight="1">
      <c r="A198" s="34"/>
      <c r="B198" s="35"/>
      <c r="C198" s="241" t="s">
        <v>404</v>
      </c>
      <c r="D198" s="241" t="s">
        <v>251</v>
      </c>
      <c r="E198" s="242" t="s">
        <v>1347</v>
      </c>
      <c r="F198" s="243" t="s">
        <v>1348</v>
      </c>
      <c r="G198" s="244" t="s">
        <v>217</v>
      </c>
      <c r="H198" s="245">
        <v>9.6389999999999993</v>
      </c>
      <c r="I198" s="246"/>
      <c r="J198" s="247">
        <f>ROUND(I198*H198,2)</f>
        <v>0</v>
      </c>
      <c r="K198" s="248"/>
      <c r="L198" s="39"/>
      <c r="M198" s="249" t="s">
        <v>1</v>
      </c>
      <c r="N198" s="250" t="s">
        <v>41</v>
      </c>
      <c r="O198" s="71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535</v>
      </c>
      <c r="AT198" s="200" t="s">
        <v>251</v>
      </c>
      <c r="AU198" s="200" t="s">
        <v>86</v>
      </c>
      <c r="AY198" s="17" t="s">
        <v>134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84</v>
      </c>
      <c r="BK198" s="201">
        <f>ROUND(I198*H198,2)</f>
        <v>0</v>
      </c>
      <c r="BL198" s="17" t="s">
        <v>535</v>
      </c>
      <c r="BM198" s="200" t="s">
        <v>1349</v>
      </c>
    </row>
    <row r="199" spans="1:65" s="13" customFormat="1" ht="11.25">
      <c r="B199" s="202"/>
      <c r="C199" s="203"/>
      <c r="D199" s="204" t="s">
        <v>169</v>
      </c>
      <c r="E199" s="205" t="s">
        <v>1</v>
      </c>
      <c r="F199" s="206" t="s">
        <v>1313</v>
      </c>
      <c r="G199" s="203"/>
      <c r="H199" s="205" t="s">
        <v>1</v>
      </c>
      <c r="I199" s="207"/>
      <c r="J199" s="203"/>
      <c r="K199" s="203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169</v>
      </c>
      <c r="AU199" s="212" t="s">
        <v>86</v>
      </c>
      <c r="AV199" s="13" t="s">
        <v>84</v>
      </c>
      <c r="AW199" s="13" t="s">
        <v>32</v>
      </c>
      <c r="AX199" s="13" t="s">
        <v>76</v>
      </c>
      <c r="AY199" s="212" t="s">
        <v>134</v>
      </c>
    </row>
    <row r="200" spans="1:65" s="14" customFormat="1" ht="11.25">
      <c r="B200" s="213"/>
      <c r="C200" s="214"/>
      <c r="D200" s="204" t="s">
        <v>169</v>
      </c>
      <c r="E200" s="215" t="s">
        <v>1</v>
      </c>
      <c r="F200" s="216" t="s">
        <v>1350</v>
      </c>
      <c r="G200" s="214"/>
      <c r="H200" s="217">
        <v>9.6389999999999993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169</v>
      </c>
      <c r="AU200" s="223" t="s">
        <v>86</v>
      </c>
      <c r="AV200" s="14" t="s">
        <v>86</v>
      </c>
      <c r="AW200" s="14" t="s">
        <v>32</v>
      </c>
      <c r="AX200" s="14" t="s">
        <v>84</v>
      </c>
      <c r="AY200" s="223" t="s">
        <v>134</v>
      </c>
    </row>
    <row r="201" spans="1:65" s="2" customFormat="1" ht="24.2" customHeight="1">
      <c r="A201" s="34"/>
      <c r="B201" s="35"/>
      <c r="C201" s="241" t="s">
        <v>410</v>
      </c>
      <c r="D201" s="241" t="s">
        <v>251</v>
      </c>
      <c r="E201" s="242" t="s">
        <v>1351</v>
      </c>
      <c r="F201" s="243" t="s">
        <v>1352</v>
      </c>
      <c r="G201" s="244" t="s">
        <v>231</v>
      </c>
      <c r="H201" s="245">
        <v>294</v>
      </c>
      <c r="I201" s="246"/>
      <c r="J201" s="247">
        <f>ROUND(I201*H201,2)</f>
        <v>0</v>
      </c>
      <c r="K201" s="248"/>
      <c r="L201" s="39"/>
      <c r="M201" s="249" t="s">
        <v>1</v>
      </c>
      <c r="N201" s="250" t="s">
        <v>41</v>
      </c>
      <c r="O201" s="71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535</v>
      </c>
      <c r="AT201" s="200" t="s">
        <v>251</v>
      </c>
      <c r="AU201" s="200" t="s">
        <v>86</v>
      </c>
      <c r="AY201" s="17" t="s">
        <v>134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84</v>
      </c>
      <c r="BK201" s="201">
        <f>ROUND(I201*H201,2)</f>
        <v>0</v>
      </c>
      <c r="BL201" s="17" t="s">
        <v>535</v>
      </c>
      <c r="BM201" s="200" t="s">
        <v>1353</v>
      </c>
    </row>
    <row r="202" spans="1:65" s="14" customFormat="1" ht="11.25">
      <c r="B202" s="213"/>
      <c r="C202" s="214"/>
      <c r="D202" s="204" t="s">
        <v>169</v>
      </c>
      <c r="E202" s="215" t="s">
        <v>1</v>
      </c>
      <c r="F202" s="216" t="s">
        <v>1203</v>
      </c>
      <c r="G202" s="214"/>
      <c r="H202" s="217">
        <v>294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169</v>
      </c>
      <c r="AU202" s="223" t="s">
        <v>86</v>
      </c>
      <c r="AV202" s="14" t="s">
        <v>86</v>
      </c>
      <c r="AW202" s="14" t="s">
        <v>32</v>
      </c>
      <c r="AX202" s="14" t="s">
        <v>84</v>
      </c>
      <c r="AY202" s="223" t="s">
        <v>134</v>
      </c>
    </row>
    <row r="203" spans="1:65" s="2" customFormat="1" ht="24.2" customHeight="1">
      <c r="A203" s="34"/>
      <c r="B203" s="35"/>
      <c r="C203" s="241" t="s">
        <v>415</v>
      </c>
      <c r="D203" s="241" t="s">
        <v>251</v>
      </c>
      <c r="E203" s="242" t="s">
        <v>1354</v>
      </c>
      <c r="F203" s="243" t="s">
        <v>1355</v>
      </c>
      <c r="G203" s="244" t="s">
        <v>231</v>
      </c>
      <c r="H203" s="245">
        <v>294</v>
      </c>
      <c r="I203" s="246"/>
      <c r="J203" s="247">
        <f>ROUND(I203*H203,2)</f>
        <v>0</v>
      </c>
      <c r="K203" s="248"/>
      <c r="L203" s="39"/>
      <c r="M203" s="249" t="s">
        <v>1</v>
      </c>
      <c r="N203" s="250" t="s">
        <v>41</v>
      </c>
      <c r="O203" s="71"/>
      <c r="P203" s="198">
        <f>O203*H203</f>
        <v>0</v>
      </c>
      <c r="Q203" s="198">
        <v>0.20300000000000001</v>
      </c>
      <c r="R203" s="198">
        <f>Q203*H203</f>
        <v>59.682000000000002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535</v>
      </c>
      <c r="AT203" s="200" t="s">
        <v>251</v>
      </c>
      <c r="AU203" s="200" t="s">
        <v>86</v>
      </c>
      <c r="AY203" s="17" t="s">
        <v>134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84</v>
      </c>
      <c r="BK203" s="201">
        <f>ROUND(I203*H203,2)</f>
        <v>0</v>
      </c>
      <c r="BL203" s="17" t="s">
        <v>535</v>
      </c>
      <c r="BM203" s="200" t="s">
        <v>1356</v>
      </c>
    </row>
    <row r="204" spans="1:65" s="13" customFormat="1" ht="11.25">
      <c r="B204" s="202"/>
      <c r="C204" s="203"/>
      <c r="D204" s="204" t="s">
        <v>169</v>
      </c>
      <c r="E204" s="205" t="s">
        <v>1</v>
      </c>
      <c r="F204" s="206" t="s">
        <v>1223</v>
      </c>
      <c r="G204" s="203"/>
      <c r="H204" s="205" t="s">
        <v>1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169</v>
      </c>
      <c r="AU204" s="212" t="s">
        <v>86</v>
      </c>
      <c r="AV204" s="13" t="s">
        <v>84</v>
      </c>
      <c r="AW204" s="13" t="s">
        <v>32</v>
      </c>
      <c r="AX204" s="13" t="s">
        <v>76</v>
      </c>
      <c r="AY204" s="212" t="s">
        <v>134</v>
      </c>
    </row>
    <row r="205" spans="1:65" s="14" customFormat="1" ht="11.25">
      <c r="B205" s="213"/>
      <c r="C205" s="214"/>
      <c r="D205" s="204" t="s">
        <v>169</v>
      </c>
      <c r="E205" s="215" t="s">
        <v>1</v>
      </c>
      <c r="F205" s="216" t="s">
        <v>1203</v>
      </c>
      <c r="G205" s="214"/>
      <c r="H205" s="217">
        <v>294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169</v>
      </c>
      <c r="AU205" s="223" t="s">
        <v>86</v>
      </c>
      <c r="AV205" s="14" t="s">
        <v>86</v>
      </c>
      <c r="AW205" s="14" t="s">
        <v>32</v>
      </c>
      <c r="AX205" s="14" t="s">
        <v>84</v>
      </c>
      <c r="AY205" s="223" t="s">
        <v>134</v>
      </c>
    </row>
    <row r="206" spans="1:65" s="2" customFormat="1" ht="21.75" customHeight="1">
      <c r="A206" s="34"/>
      <c r="B206" s="35"/>
      <c r="C206" s="241" t="s">
        <v>420</v>
      </c>
      <c r="D206" s="241" t="s">
        <v>251</v>
      </c>
      <c r="E206" s="242" t="s">
        <v>1357</v>
      </c>
      <c r="F206" s="243" t="s">
        <v>1358</v>
      </c>
      <c r="G206" s="244" t="s">
        <v>167</v>
      </c>
      <c r="H206" s="245">
        <v>10</v>
      </c>
      <c r="I206" s="246"/>
      <c r="J206" s="247">
        <f>ROUND(I206*H206,2)</f>
        <v>0</v>
      </c>
      <c r="K206" s="248"/>
      <c r="L206" s="39"/>
      <c r="M206" s="249" t="s">
        <v>1</v>
      </c>
      <c r="N206" s="250" t="s">
        <v>41</v>
      </c>
      <c r="O206" s="71"/>
      <c r="P206" s="198">
        <f>O206*H206</f>
        <v>0</v>
      </c>
      <c r="Q206" s="198">
        <v>7.6E-3</v>
      </c>
      <c r="R206" s="198">
        <f>Q206*H206</f>
        <v>7.5999999999999998E-2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535</v>
      </c>
      <c r="AT206" s="200" t="s">
        <v>251</v>
      </c>
      <c r="AU206" s="200" t="s">
        <v>86</v>
      </c>
      <c r="AY206" s="17" t="s">
        <v>134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84</v>
      </c>
      <c r="BK206" s="201">
        <f>ROUND(I206*H206,2)</f>
        <v>0</v>
      </c>
      <c r="BL206" s="17" t="s">
        <v>535</v>
      </c>
      <c r="BM206" s="200" t="s">
        <v>1359</v>
      </c>
    </row>
    <row r="207" spans="1:65" s="2" customFormat="1" ht="24.2" customHeight="1">
      <c r="A207" s="34"/>
      <c r="B207" s="35"/>
      <c r="C207" s="241" t="s">
        <v>425</v>
      </c>
      <c r="D207" s="241" t="s">
        <v>251</v>
      </c>
      <c r="E207" s="242" t="s">
        <v>1360</v>
      </c>
      <c r="F207" s="243" t="s">
        <v>1361</v>
      </c>
      <c r="G207" s="244" t="s">
        <v>231</v>
      </c>
      <c r="H207" s="245">
        <v>294</v>
      </c>
      <c r="I207" s="246"/>
      <c r="J207" s="247">
        <f>ROUND(I207*H207,2)</f>
        <v>0</v>
      </c>
      <c r="K207" s="248"/>
      <c r="L207" s="39"/>
      <c r="M207" s="249" t="s">
        <v>1</v>
      </c>
      <c r="N207" s="250" t="s">
        <v>41</v>
      </c>
      <c r="O207" s="71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535</v>
      </c>
      <c r="AT207" s="200" t="s">
        <v>251</v>
      </c>
      <c r="AU207" s="200" t="s">
        <v>86</v>
      </c>
      <c r="AY207" s="17" t="s">
        <v>134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84</v>
      </c>
      <c r="BK207" s="201">
        <f>ROUND(I207*H207,2)</f>
        <v>0</v>
      </c>
      <c r="BL207" s="17" t="s">
        <v>535</v>
      </c>
      <c r="BM207" s="200" t="s">
        <v>1362</v>
      </c>
    </row>
    <row r="208" spans="1:65" s="14" customFormat="1" ht="11.25">
      <c r="B208" s="213"/>
      <c r="C208" s="214"/>
      <c r="D208" s="204" t="s">
        <v>169</v>
      </c>
      <c r="E208" s="215" t="s">
        <v>1</v>
      </c>
      <c r="F208" s="216" t="s">
        <v>1203</v>
      </c>
      <c r="G208" s="214"/>
      <c r="H208" s="217">
        <v>294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169</v>
      </c>
      <c r="AU208" s="223" t="s">
        <v>86</v>
      </c>
      <c r="AV208" s="14" t="s">
        <v>86</v>
      </c>
      <c r="AW208" s="14" t="s">
        <v>32</v>
      </c>
      <c r="AX208" s="14" t="s">
        <v>84</v>
      </c>
      <c r="AY208" s="223" t="s">
        <v>134</v>
      </c>
    </row>
    <row r="209" spans="1:65" s="2" customFormat="1" ht="16.5" customHeight="1">
      <c r="A209" s="34"/>
      <c r="B209" s="35"/>
      <c r="C209" s="187" t="s">
        <v>429</v>
      </c>
      <c r="D209" s="187" t="s">
        <v>136</v>
      </c>
      <c r="E209" s="188" t="s">
        <v>1363</v>
      </c>
      <c r="F209" s="189" t="s">
        <v>1364</v>
      </c>
      <c r="G209" s="190" t="s">
        <v>231</v>
      </c>
      <c r="H209" s="191">
        <v>308.7</v>
      </c>
      <c r="I209" s="192"/>
      <c r="J209" s="193">
        <f>ROUND(I209*H209,2)</f>
        <v>0</v>
      </c>
      <c r="K209" s="194"/>
      <c r="L209" s="195"/>
      <c r="M209" s="196" t="s">
        <v>1</v>
      </c>
      <c r="N209" s="197" t="s">
        <v>41</v>
      </c>
      <c r="O209" s="71"/>
      <c r="P209" s="198">
        <f>O209*H209</f>
        <v>0</v>
      </c>
      <c r="Q209" s="198">
        <v>4.2999999999999999E-4</v>
      </c>
      <c r="R209" s="198">
        <f>Q209*H209</f>
        <v>0.132741</v>
      </c>
      <c r="S209" s="198">
        <v>0</v>
      </c>
      <c r="T209" s="199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0" t="s">
        <v>1200</v>
      </c>
      <c r="AT209" s="200" t="s">
        <v>136</v>
      </c>
      <c r="AU209" s="200" t="s">
        <v>86</v>
      </c>
      <c r="AY209" s="17" t="s">
        <v>134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84</v>
      </c>
      <c r="BK209" s="201">
        <f>ROUND(I209*H209,2)</f>
        <v>0</v>
      </c>
      <c r="BL209" s="17" t="s">
        <v>1200</v>
      </c>
      <c r="BM209" s="200" t="s">
        <v>1365</v>
      </c>
    </row>
    <row r="210" spans="1:65" s="13" customFormat="1" ht="11.25">
      <c r="B210" s="202"/>
      <c r="C210" s="203"/>
      <c r="D210" s="204" t="s">
        <v>169</v>
      </c>
      <c r="E210" s="205" t="s">
        <v>1</v>
      </c>
      <c r="F210" s="206" t="s">
        <v>1292</v>
      </c>
      <c r="G210" s="203"/>
      <c r="H210" s="205" t="s">
        <v>1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169</v>
      </c>
      <c r="AU210" s="212" t="s">
        <v>86</v>
      </c>
      <c r="AV210" s="13" t="s">
        <v>84</v>
      </c>
      <c r="AW210" s="13" t="s">
        <v>32</v>
      </c>
      <c r="AX210" s="13" t="s">
        <v>76</v>
      </c>
      <c r="AY210" s="212" t="s">
        <v>134</v>
      </c>
    </row>
    <row r="211" spans="1:65" s="14" customFormat="1" ht="11.25">
      <c r="B211" s="213"/>
      <c r="C211" s="214"/>
      <c r="D211" s="204" t="s">
        <v>169</v>
      </c>
      <c r="E211" s="215" t="s">
        <v>1203</v>
      </c>
      <c r="F211" s="216" t="s">
        <v>1366</v>
      </c>
      <c r="G211" s="214"/>
      <c r="H211" s="217">
        <v>294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169</v>
      </c>
      <c r="AU211" s="223" t="s">
        <v>86</v>
      </c>
      <c r="AV211" s="14" t="s">
        <v>86</v>
      </c>
      <c r="AW211" s="14" t="s">
        <v>32</v>
      </c>
      <c r="AX211" s="14" t="s">
        <v>84</v>
      </c>
      <c r="AY211" s="223" t="s">
        <v>134</v>
      </c>
    </row>
    <row r="212" spans="1:65" s="14" customFormat="1" ht="11.25">
      <c r="B212" s="213"/>
      <c r="C212" s="214"/>
      <c r="D212" s="204" t="s">
        <v>169</v>
      </c>
      <c r="E212" s="214"/>
      <c r="F212" s="216" t="s">
        <v>1367</v>
      </c>
      <c r="G212" s="214"/>
      <c r="H212" s="217">
        <v>308.7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169</v>
      </c>
      <c r="AU212" s="223" t="s">
        <v>86</v>
      </c>
      <c r="AV212" s="14" t="s">
        <v>86</v>
      </c>
      <c r="AW212" s="14" t="s">
        <v>4</v>
      </c>
      <c r="AX212" s="14" t="s">
        <v>84</v>
      </c>
      <c r="AY212" s="223" t="s">
        <v>134</v>
      </c>
    </row>
    <row r="213" spans="1:65" s="2" customFormat="1" ht="24.2" customHeight="1">
      <c r="A213" s="34"/>
      <c r="B213" s="35"/>
      <c r="C213" s="241" t="s">
        <v>433</v>
      </c>
      <c r="D213" s="241" t="s">
        <v>251</v>
      </c>
      <c r="E213" s="242" t="s">
        <v>1368</v>
      </c>
      <c r="F213" s="243" t="s">
        <v>1369</v>
      </c>
      <c r="G213" s="244" t="s">
        <v>231</v>
      </c>
      <c r="H213" s="245">
        <v>294</v>
      </c>
      <c r="I213" s="246"/>
      <c r="J213" s="247">
        <f>ROUND(I213*H213,2)</f>
        <v>0</v>
      </c>
      <c r="K213" s="248"/>
      <c r="L213" s="39"/>
      <c r="M213" s="249" t="s">
        <v>1</v>
      </c>
      <c r="N213" s="250" t="s">
        <v>41</v>
      </c>
      <c r="O213" s="71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0" t="s">
        <v>535</v>
      </c>
      <c r="AT213" s="200" t="s">
        <v>251</v>
      </c>
      <c r="AU213" s="200" t="s">
        <v>86</v>
      </c>
      <c r="AY213" s="17" t="s">
        <v>134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84</v>
      </c>
      <c r="BK213" s="201">
        <f>ROUND(I213*H213,2)</f>
        <v>0</v>
      </c>
      <c r="BL213" s="17" t="s">
        <v>535</v>
      </c>
      <c r="BM213" s="200" t="s">
        <v>1370</v>
      </c>
    </row>
    <row r="214" spans="1:65" s="14" customFormat="1" ht="11.25">
      <c r="B214" s="213"/>
      <c r="C214" s="214"/>
      <c r="D214" s="204" t="s">
        <v>169</v>
      </c>
      <c r="E214" s="215" t="s">
        <v>1</v>
      </c>
      <c r="F214" s="216" t="s">
        <v>1203</v>
      </c>
      <c r="G214" s="214"/>
      <c r="H214" s="217">
        <v>294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169</v>
      </c>
      <c r="AU214" s="223" t="s">
        <v>86</v>
      </c>
      <c r="AV214" s="14" t="s">
        <v>86</v>
      </c>
      <c r="AW214" s="14" t="s">
        <v>32</v>
      </c>
      <c r="AX214" s="14" t="s">
        <v>84</v>
      </c>
      <c r="AY214" s="223" t="s">
        <v>134</v>
      </c>
    </row>
    <row r="215" spans="1:65" s="2" customFormat="1" ht="21.75" customHeight="1">
      <c r="A215" s="34"/>
      <c r="B215" s="35"/>
      <c r="C215" s="241" t="s">
        <v>437</v>
      </c>
      <c r="D215" s="241" t="s">
        <v>251</v>
      </c>
      <c r="E215" s="242" t="s">
        <v>1371</v>
      </c>
      <c r="F215" s="243" t="s">
        <v>1372</v>
      </c>
      <c r="G215" s="244" t="s">
        <v>210</v>
      </c>
      <c r="H215" s="245">
        <v>588</v>
      </c>
      <c r="I215" s="246"/>
      <c r="J215" s="247">
        <f>ROUND(I215*H215,2)</f>
        <v>0</v>
      </c>
      <c r="K215" s="248"/>
      <c r="L215" s="39"/>
      <c r="M215" s="249" t="s">
        <v>1</v>
      </c>
      <c r="N215" s="250" t="s">
        <v>41</v>
      </c>
      <c r="O215" s="71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0" t="s">
        <v>535</v>
      </c>
      <c r="AT215" s="200" t="s">
        <v>251</v>
      </c>
      <c r="AU215" s="200" t="s">
        <v>86</v>
      </c>
      <c r="AY215" s="17" t="s">
        <v>134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84</v>
      </c>
      <c r="BK215" s="201">
        <f>ROUND(I215*H215,2)</f>
        <v>0</v>
      </c>
      <c r="BL215" s="17" t="s">
        <v>535</v>
      </c>
      <c r="BM215" s="200" t="s">
        <v>1373</v>
      </c>
    </row>
    <row r="216" spans="1:65" s="14" customFormat="1" ht="11.25">
      <c r="B216" s="213"/>
      <c r="C216" s="214"/>
      <c r="D216" s="204" t="s">
        <v>169</v>
      </c>
      <c r="E216" s="215" t="s">
        <v>1</v>
      </c>
      <c r="F216" s="216" t="s">
        <v>1374</v>
      </c>
      <c r="G216" s="214"/>
      <c r="H216" s="217">
        <v>588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169</v>
      </c>
      <c r="AU216" s="223" t="s">
        <v>86</v>
      </c>
      <c r="AV216" s="14" t="s">
        <v>86</v>
      </c>
      <c r="AW216" s="14" t="s">
        <v>32</v>
      </c>
      <c r="AX216" s="14" t="s">
        <v>84</v>
      </c>
      <c r="AY216" s="223" t="s">
        <v>134</v>
      </c>
    </row>
    <row r="217" spans="1:65" s="2" customFormat="1" ht="16.5" customHeight="1">
      <c r="A217" s="34"/>
      <c r="B217" s="35"/>
      <c r="C217" s="241" t="s">
        <v>442</v>
      </c>
      <c r="D217" s="241" t="s">
        <v>251</v>
      </c>
      <c r="E217" s="242" t="s">
        <v>1375</v>
      </c>
      <c r="F217" s="243" t="s">
        <v>1376</v>
      </c>
      <c r="G217" s="244" t="s">
        <v>231</v>
      </c>
      <c r="H217" s="245">
        <v>294</v>
      </c>
      <c r="I217" s="246"/>
      <c r="J217" s="247">
        <f>ROUND(I217*H217,2)</f>
        <v>0</v>
      </c>
      <c r="K217" s="248"/>
      <c r="L217" s="39"/>
      <c r="M217" s="249" t="s">
        <v>1</v>
      </c>
      <c r="N217" s="250" t="s">
        <v>41</v>
      </c>
      <c r="O217" s="71"/>
      <c r="P217" s="198">
        <f>O217*H217</f>
        <v>0</v>
      </c>
      <c r="Q217" s="198">
        <v>6.0000000000000002E-5</v>
      </c>
      <c r="R217" s="198">
        <f>Q217*H217</f>
        <v>1.7639999999999999E-2</v>
      </c>
      <c r="S217" s="198">
        <v>0</v>
      </c>
      <c r="T217" s="199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0" t="s">
        <v>535</v>
      </c>
      <c r="AT217" s="200" t="s">
        <v>251</v>
      </c>
      <c r="AU217" s="200" t="s">
        <v>86</v>
      </c>
      <c r="AY217" s="17" t="s">
        <v>134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84</v>
      </c>
      <c r="BK217" s="201">
        <f>ROUND(I217*H217,2)</f>
        <v>0</v>
      </c>
      <c r="BL217" s="17" t="s">
        <v>535</v>
      </c>
      <c r="BM217" s="200" t="s">
        <v>1377</v>
      </c>
    </row>
    <row r="218" spans="1:65" s="14" customFormat="1" ht="11.25">
      <c r="B218" s="213"/>
      <c r="C218" s="214"/>
      <c r="D218" s="204" t="s">
        <v>169</v>
      </c>
      <c r="E218" s="215" t="s">
        <v>1</v>
      </c>
      <c r="F218" s="216" t="s">
        <v>1203</v>
      </c>
      <c r="G218" s="214"/>
      <c r="H218" s="217">
        <v>294</v>
      </c>
      <c r="I218" s="218"/>
      <c r="J218" s="214"/>
      <c r="K218" s="214"/>
      <c r="L218" s="219"/>
      <c r="M218" s="253"/>
      <c r="N218" s="254"/>
      <c r="O218" s="254"/>
      <c r="P218" s="254"/>
      <c r="Q218" s="254"/>
      <c r="R218" s="254"/>
      <c r="S218" s="254"/>
      <c r="T218" s="255"/>
      <c r="AT218" s="223" t="s">
        <v>169</v>
      </c>
      <c r="AU218" s="223" t="s">
        <v>86</v>
      </c>
      <c r="AV218" s="14" t="s">
        <v>86</v>
      </c>
      <c r="AW218" s="14" t="s">
        <v>32</v>
      </c>
      <c r="AX218" s="14" t="s">
        <v>84</v>
      </c>
      <c r="AY218" s="223" t="s">
        <v>134</v>
      </c>
    </row>
    <row r="219" spans="1:65" s="2" customFormat="1" ht="6.95" customHeight="1">
      <c r="A219" s="3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39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sheetProtection algorithmName="SHA-512" hashValue="HLCjDLxAItNbCVQmzOZ6GJwT786uVi4Q7FOIA1pE+oM6qlHNr0gS9kitfhW9l7VyCLKFgAGKKbMHT88NowEuGw==" saltValue="myI4zjYI7LjjCsVfqGAERP0UOAkFSuVtJfOw6S6iHNPTPndP6Vcp3pu+2OJmJLoUGih332TA44N7CG99X6b6tA==" spinCount="100000" sheet="1" objects="1" scenarios="1" formatColumns="0" formatRows="0" autoFilter="0"/>
  <autoFilter ref="C120:K21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topLeftCell="A155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104</v>
      </c>
      <c r="AZ2" s="240" t="s">
        <v>1205</v>
      </c>
      <c r="BA2" s="240" t="s">
        <v>1205</v>
      </c>
      <c r="BB2" s="240" t="s">
        <v>231</v>
      </c>
      <c r="BC2" s="240" t="s">
        <v>133</v>
      </c>
      <c r="BD2" s="240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5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</row>
    <row r="8" spans="1:5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5" t="s">
        <v>1378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ROUND((SUM(BE122:BE183)),  2)</f>
        <v>0</v>
      </c>
      <c r="G33" s="34"/>
      <c r="H33" s="34"/>
      <c r="I33" s="124">
        <v>0.21</v>
      </c>
      <c r="J33" s="123">
        <f>ROUND(((SUM(BE122:BE183))*I33),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ROUND((SUM(BF122:BF183)),  2)</f>
        <v>0</v>
      </c>
      <c r="G34" s="34"/>
      <c r="H34" s="34"/>
      <c r="I34" s="124">
        <v>0.15</v>
      </c>
      <c r="J34" s="123">
        <f>ROUND(((SUM(BF122:BF183))*I34),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ROUND((SUM(BG122:BG183)),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ROUND((SUM(BH122:BH183)),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ROUND((SUM(BI122:BI183)),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006 - SO 402 ROZVOD EL. NN A EZS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7"/>
      <c r="C97" s="148"/>
      <c r="D97" s="149" t="s">
        <v>901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1212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1379</v>
      </c>
      <c r="E99" s="156"/>
      <c r="F99" s="156"/>
      <c r="G99" s="156"/>
      <c r="H99" s="156"/>
      <c r="I99" s="156"/>
      <c r="J99" s="157">
        <f>J132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1098</v>
      </c>
      <c r="E100" s="150"/>
      <c r="F100" s="150"/>
      <c r="G100" s="150"/>
      <c r="H100" s="150"/>
      <c r="I100" s="150"/>
      <c r="J100" s="151">
        <f>J153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1213</v>
      </c>
      <c r="E101" s="156"/>
      <c r="F101" s="156"/>
      <c r="G101" s="156"/>
      <c r="H101" s="156"/>
      <c r="I101" s="156"/>
      <c r="J101" s="157">
        <f>J154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1099</v>
      </c>
      <c r="E102" s="156"/>
      <c r="F102" s="156"/>
      <c r="G102" s="156"/>
      <c r="H102" s="156"/>
      <c r="I102" s="156"/>
      <c r="J102" s="157">
        <f>J167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118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20" t="str">
        <f>E7</f>
        <v>Rekonstrukce hřiště na ul. Dolní, Ostrava-Zábřeh – areál V Zálomu</v>
      </c>
      <c r="F112" s="321"/>
      <c r="G112" s="321"/>
      <c r="H112" s="32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109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2" t="str">
        <f>E9</f>
        <v>006 - SO 402 ROZVOD EL. NN A EZS</v>
      </c>
      <c r="F114" s="322"/>
      <c r="G114" s="322"/>
      <c r="H114" s="322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areál V Zálomu</v>
      </c>
      <c r="G116" s="36"/>
      <c r="H116" s="36"/>
      <c r="I116" s="29" t="s">
        <v>22</v>
      </c>
      <c r="J116" s="66" t="str">
        <f>IF(J12="","",J12)</f>
        <v>8. 1. 2022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FILDMAN PROJEKT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119</v>
      </c>
      <c r="D121" s="162" t="s">
        <v>61</v>
      </c>
      <c r="E121" s="162" t="s">
        <v>57</v>
      </c>
      <c r="F121" s="162" t="s">
        <v>58</v>
      </c>
      <c r="G121" s="162" t="s">
        <v>120</v>
      </c>
      <c r="H121" s="162" t="s">
        <v>121</v>
      </c>
      <c r="I121" s="162" t="s">
        <v>122</v>
      </c>
      <c r="J121" s="163" t="s">
        <v>113</v>
      </c>
      <c r="K121" s="164" t="s">
        <v>123</v>
      </c>
      <c r="L121" s="165"/>
      <c r="M121" s="75" t="s">
        <v>1</v>
      </c>
      <c r="N121" s="76" t="s">
        <v>40</v>
      </c>
      <c r="O121" s="76" t="s">
        <v>124</v>
      </c>
      <c r="P121" s="76" t="s">
        <v>125</v>
      </c>
      <c r="Q121" s="76" t="s">
        <v>126</v>
      </c>
      <c r="R121" s="76" t="s">
        <v>127</v>
      </c>
      <c r="S121" s="76" t="s">
        <v>128</v>
      </c>
      <c r="T121" s="77" t="s">
        <v>129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130</v>
      </c>
      <c r="D122" s="36"/>
      <c r="E122" s="36"/>
      <c r="F122" s="36"/>
      <c r="G122" s="36"/>
      <c r="H122" s="36"/>
      <c r="I122" s="36"/>
      <c r="J122" s="166">
        <f>BK122</f>
        <v>0</v>
      </c>
      <c r="K122" s="36"/>
      <c r="L122" s="39"/>
      <c r="M122" s="78"/>
      <c r="N122" s="167"/>
      <c r="O122" s="79"/>
      <c r="P122" s="168">
        <f>P123+P153</f>
        <v>0</v>
      </c>
      <c r="Q122" s="79"/>
      <c r="R122" s="168">
        <f>R123+R153</f>
        <v>1.0270485</v>
      </c>
      <c r="S122" s="79"/>
      <c r="T122" s="169">
        <f>T123+T153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115</v>
      </c>
      <c r="BK122" s="170">
        <f>BK123+BK153</f>
        <v>0</v>
      </c>
    </row>
    <row r="123" spans="1:65" s="12" customFormat="1" ht="25.9" customHeight="1">
      <c r="B123" s="171"/>
      <c r="C123" s="172"/>
      <c r="D123" s="173" t="s">
        <v>75</v>
      </c>
      <c r="E123" s="174" t="s">
        <v>1073</v>
      </c>
      <c r="F123" s="174" t="s">
        <v>1074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P124+P132</f>
        <v>0</v>
      </c>
      <c r="Q123" s="179"/>
      <c r="R123" s="180">
        <f>R124+R132</f>
        <v>2.9999999999999997E-4</v>
      </c>
      <c r="S123" s="179"/>
      <c r="T123" s="181">
        <f>T124+T132</f>
        <v>0</v>
      </c>
      <c r="AR123" s="182" t="s">
        <v>86</v>
      </c>
      <c r="AT123" s="183" t="s">
        <v>75</v>
      </c>
      <c r="AU123" s="183" t="s">
        <v>76</v>
      </c>
      <c r="AY123" s="182" t="s">
        <v>134</v>
      </c>
      <c r="BK123" s="184">
        <f>BK124+BK132</f>
        <v>0</v>
      </c>
    </row>
    <row r="124" spans="1:65" s="12" customFormat="1" ht="22.9" customHeight="1">
      <c r="B124" s="171"/>
      <c r="C124" s="172"/>
      <c r="D124" s="173" t="s">
        <v>75</v>
      </c>
      <c r="E124" s="185" t="s">
        <v>1214</v>
      </c>
      <c r="F124" s="185" t="s">
        <v>1215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SUM(P125:P131)</f>
        <v>0</v>
      </c>
      <c r="Q124" s="179"/>
      <c r="R124" s="180">
        <f>SUM(R125:R131)</f>
        <v>2.9999999999999997E-4</v>
      </c>
      <c r="S124" s="179"/>
      <c r="T124" s="181">
        <f>SUM(T125:T131)</f>
        <v>0</v>
      </c>
      <c r="AR124" s="182" t="s">
        <v>86</v>
      </c>
      <c r="AT124" s="183" t="s">
        <v>75</v>
      </c>
      <c r="AU124" s="183" t="s">
        <v>84</v>
      </c>
      <c r="AY124" s="182" t="s">
        <v>134</v>
      </c>
      <c r="BK124" s="184">
        <f>SUM(BK125:BK131)</f>
        <v>0</v>
      </c>
    </row>
    <row r="125" spans="1:65" s="2" customFormat="1" ht="24.2" customHeight="1">
      <c r="A125" s="34"/>
      <c r="B125" s="35"/>
      <c r="C125" s="241" t="s">
        <v>84</v>
      </c>
      <c r="D125" s="241" t="s">
        <v>251</v>
      </c>
      <c r="E125" s="242" t="s">
        <v>1216</v>
      </c>
      <c r="F125" s="243" t="s">
        <v>1217</v>
      </c>
      <c r="G125" s="244" t="s">
        <v>231</v>
      </c>
      <c r="H125" s="245">
        <v>5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41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193</v>
      </c>
      <c r="AT125" s="200" t="s">
        <v>251</v>
      </c>
      <c r="AU125" s="200" t="s">
        <v>86</v>
      </c>
      <c r="AY125" s="17" t="s">
        <v>134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84</v>
      </c>
      <c r="BK125" s="201">
        <f>ROUND(I125*H125,2)</f>
        <v>0</v>
      </c>
      <c r="BL125" s="17" t="s">
        <v>193</v>
      </c>
      <c r="BM125" s="200" t="s">
        <v>1380</v>
      </c>
    </row>
    <row r="126" spans="1:65" s="14" customFormat="1" ht="11.25">
      <c r="B126" s="213"/>
      <c r="C126" s="214"/>
      <c r="D126" s="204" t="s">
        <v>169</v>
      </c>
      <c r="E126" s="215" t="s">
        <v>1</v>
      </c>
      <c r="F126" s="216" t="s">
        <v>1205</v>
      </c>
      <c r="G126" s="214"/>
      <c r="H126" s="217">
        <v>5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169</v>
      </c>
      <c r="AU126" s="223" t="s">
        <v>86</v>
      </c>
      <c r="AV126" s="14" t="s">
        <v>86</v>
      </c>
      <c r="AW126" s="14" t="s">
        <v>32</v>
      </c>
      <c r="AX126" s="14" t="s">
        <v>84</v>
      </c>
      <c r="AY126" s="223" t="s">
        <v>134</v>
      </c>
    </row>
    <row r="127" spans="1:65" s="2" customFormat="1" ht="21.75" customHeight="1">
      <c r="A127" s="34"/>
      <c r="B127" s="35"/>
      <c r="C127" s="241" t="s">
        <v>86</v>
      </c>
      <c r="D127" s="241" t="s">
        <v>251</v>
      </c>
      <c r="E127" s="242" t="s">
        <v>1220</v>
      </c>
      <c r="F127" s="243" t="s">
        <v>1221</v>
      </c>
      <c r="G127" s="244" t="s">
        <v>167</v>
      </c>
      <c r="H127" s="245">
        <v>8</v>
      </c>
      <c r="I127" s="246"/>
      <c r="J127" s="247">
        <f>ROUND(I127*H127,2)</f>
        <v>0</v>
      </c>
      <c r="K127" s="248"/>
      <c r="L127" s="39"/>
      <c r="M127" s="249" t="s">
        <v>1</v>
      </c>
      <c r="N127" s="250" t="s">
        <v>41</v>
      </c>
      <c r="O127" s="71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193</v>
      </c>
      <c r="AT127" s="200" t="s">
        <v>251</v>
      </c>
      <c r="AU127" s="200" t="s">
        <v>86</v>
      </c>
      <c r="AY127" s="17" t="s">
        <v>134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84</v>
      </c>
      <c r="BK127" s="201">
        <f>ROUND(I127*H127,2)</f>
        <v>0</v>
      </c>
      <c r="BL127" s="17" t="s">
        <v>193</v>
      </c>
      <c r="BM127" s="200" t="s">
        <v>1381</v>
      </c>
    </row>
    <row r="128" spans="1:65" s="14" customFormat="1" ht="11.25">
      <c r="B128" s="213"/>
      <c r="C128" s="214"/>
      <c r="D128" s="204" t="s">
        <v>169</v>
      </c>
      <c r="E128" s="215" t="s">
        <v>1</v>
      </c>
      <c r="F128" s="216" t="s">
        <v>1382</v>
      </c>
      <c r="G128" s="214"/>
      <c r="H128" s="217">
        <v>8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169</v>
      </c>
      <c r="AU128" s="223" t="s">
        <v>86</v>
      </c>
      <c r="AV128" s="14" t="s">
        <v>86</v>
      </c>
      <c r="AW128" s="14" t="s">
        <v>32</v>
      </c>
      <c r="AX128" s="14" t="s">
        <v>84</v>
      </c>
      <c r="AY128" s="223" t="s">
        <v>134</v>
      </c>
    </row>
    <row r="129" spans="1:65" s="2" customFormat="1" ht="16.5" customHeight="1">
      <c r="A129" s="34"/>
      <c r="B129" s="35"/>
      <c r="C129" s="241" t="s">
        <v>144</v>
      </c>
      <c r="D129" s="241" t="s">
        <v>251</v>
      </c>
      <c r="E129" s="242" t="s">
        <v>1237</v>
      </c>
      <c r="F129" s="243" t="s">
        <v>1238</v>
      </c>
      <c r="G129" s="244" t="s">
        <v>167</v>
      </c>
      <c r="H129" s="245">
        <v>2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41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193</v>
      </c>
      <c r="AT129" s="200" t="s">
        <v>251</v>
      </c>
      <c r="AU129" s="200" t="s">
        <v>86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84</v>
      </c>
      <c r="BK129" s="201">
        <f>ROUND(I129*H129,2)</f>
        <v>0</v>
      </c>
      <c r="BL129" s="17" t="s">
        <v>193</v>
      </c>
      <c r="BM129" s="200" t="s">
        <v>1383</v>
      </c>
    </row>
    <row r="130" spans="1:65" s="2" customFormat="1" ht="16.5" customHeight="1">
      <c r="A130" s="34"/>
      <c r="B130" s="35"/>
      <c r="C130" s="187" t="s">
        <v>140</v>
      </c>
      <c r="D130" s="187" t="s">
        <v>136</v>
      </c>
      <c r="E130" s="188" t="s">
        <v>1244</v>
      </c>
      <c r="F130" s="189" t="s">
        <v>1245</v>
      </c>
      <c r="G130" s="190" t="s">
        <v>167</v>
      </c>
      <c r="H130" s="191">
        <v>2</v>
      </c>
      <c r="I130" s="192"/>
      <c r="J130" s="193">
        <f>ROUND(I130*H130,2)</f>
        <v>0</v>
      </c>
      <c r="K130" s="194"/>
      <c r="L130" s="195"/>
      <c r="M130" s="196" t="s">
        <v>1</v>
      </c>
      <c r="N130" s="197" t="s">
        <v>41</v>
      </c>
      <c r="O130" s="71"/>
      <c r="P130" s="198">
        <f>O130*H130</f>
        <v>0</v>
      </c>
      <c r="Q130" s="198">
        <v>1.4999999999999999E-4</v>
      </c>
      <c r="R130" s="198">
        <f>Q130*H130</f>
        <v>2.9999999999999997E-4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229</v>
      </c>
      <c r="AT130" s="200" t="s">
        <v>136</v>
      </c>
      <c r="AU130" s="200" t="s">
        <v>86</v>
      </c>
      <c r="AY130" s="17" t="s">
        <v>134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84</v>
      </c>
      <c r="BK130" s="201">
        <f>ROUND(I130*H130,2)</f>
        <v>0</v>
      </c>
      <c r="BL130" s="17" t="s">
        <v>193</v>
      </c>
      <c r="BM130" s="200" t="s">
        <v>1384</v>
      </c>
    </row>
    <row r="131" spans="1:65" s="2" customFormat="1" ht="24.2" customHeight="1">
      <c r="A131" s="34"/>
      <c r="B131" s="35"/>
      <c r="C131" s="241" t="s">
        <v>133</v>
      </c>
      <c r="D131" s="241" t="s">
        <v>251</v>
      </c>
      <c r="E131" s="242" t="s">
        <v>1247</v>
      </c>
      <c r="F131" s="243" t="s">
        <v>1248</v>
      </c>
      <c r="G131" s="244" t="s">
        <v>167</v>
      </c>
      <c r="H131" s="245">
        <v>1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41</v>
      </c>
      <c r="O131" s="71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193</v>
      </c>
      <c r="AT131" s="200" t="s">
        <v>251</v>
      </c>
      <c r="AU131" s="200" t="s">
        <v>86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84</v>
      </c>
      <c r="BK131" s="201">
        <f>ROUND(I131*H131,2)</f>
        <v>0</v>
      </c>
      <c r="BL131" s="17" t="s">
        <v>193</v>
      </c>
      <c r="BM131" s="200" t="s">
        <v>1385</v>
      </c>
    </row>
    <row r="132" spans="1:65" s="12" customFormat="1" ht="22.9" customHeight="1">
      <c r="B132" s="171"/>
      <c r="C132" s="172"/>
      <c r="D132" s="173" t="s">
        <v>75</v>
      </c>
      <c r="E132" s="185" t="s">
        <v>1386</v>
      </c>
      <c r="F132" s="185" t="s">
        <v>1387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SUM(P133:P152)</f>
        <v>0</v>
      </c>
      <c r="Q132" s="179"/>
      <c r="R132" s="180">
        <f>SUM(R133:R152)</f>
        <v>0</v>
      </c>
      <c r="S132" s="179"/>
      <c r="T132" s="181">
        <f>SUM(T133:T152)</f>
        <v>0</v>
      </c>
      <c r="AR132" s="182" t="s">
        <v>86</v>
      </c>
      <c r="AT132" s="183" t="s">
        <v>75</v>
      </c>
      <c r="AU132" s="183" t="s">
        <v>84</v>
      </c>
      <c r="AY132" s="182" t="s">
        <v>134</v>
      </c>
      <c r="BK132" s="184">
        <f>SUM(BK133:BK152)</f>
        <v>0</v>
      </c>
    </row>
    <row r="133" spans="1:65" s="2" customFormat="1" ht="33" customHeight="1">
      <c r="A133" s="34"/>
      <c r="B133" s="35"/>
      <c r="C133" s="241" t="s">
        <v>152</v>
      </c>
      <c r="D133" s="241" t="s">
        <v>251</v>
      </c>
      <c r="E133" s="242" t="s">
        <v>1388</v>
      </c>
      <c r="F133" s="243" t="s">
        <v>1389</v>
      </c>
      <c r="G133" s="244" t="s">
        <v>167</v>
      </c>
      <c r="H133" s="245">
        <v>1</v>
      </c>
      <c r="I133" s="246"/>
      <c r="J133" s="247">
        <f t="shared" ref="J133:J152" si="0">ROUND(I133*H133,2)</f>
        <v>0</v>
      </c>
      <c r="K133" s="248"/>
      <c r="L133" s="39"/>
      <c r="M133" s="249" t="s">
        <v>1</v>
      </c>
      <c r="N133" s="250" t="s">
        <v>41</v>
      </c>
      <c r="O133" s="71"/>
      <c r="P133" s="198">
        <f t="shared" ref="P133:P152" si="1">O133*H133</f>
        <v>0</v>
      </c>
      <c r="Q133" s="198">
        <v>0</v>
      </c>
      <c r="R133" s="198">
        <f t="shared" ref="R133:R152" si="2">Q133*H133</f>
        <v>0</v>
      </c>
      <c r="S133" s="198">
        <v>0</v>
      </c>
      <c r="T133" s="199">
        <f t="shared" ref="T133:T152" si="3"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193</v>
      </c>
      <c r="AT133" s="200" t="s">
        <v>251</v>
      </c>
      <c r="AU133" s="200" t="s">
        <v>86</v>
      </c>
      <c r="AY133" s="17" t="s">
        <v>134</v>
      </c>
      <c r="BE133" s="201">
        <f t="shared" ref="BE133:BE152" si="4">IF(N133="základní",J133,0)</f>
        <v>0</v>
      </c>
      <c r="BF133" s="201">
        <f t="shared" ref="BF133:BF152" si="5">IF(N133="snížená",J133,0)</f>
        <v>0</v>
      </c>
      <c r="BG133" s="201">
        <f t="shared" ref="BG133:BG152" si="6">IF(N133="zákl. přenesená",J133,0)</f>
        <v>0</v>
      </c>
      <c r="BH133" s="201">
        <f t="shared" ref="BH133:BH152" si="7">IF(N133="sníž. přenesená",J133,0)</f>
        <v>0</v>
      </c>
      <c r="BI133" s="201">
        <f t="shared" ref="BI133:BI152" si="8">IF(N133="nulová",J133,0)</f>
        <v>0</v>
      </c>
      <c r="BJ133" s="17" t="s">
        <v>84</v>
      </c>
      <c r="BK133" s="201">
        <f t="shared" ref="BK133:BK152" si="9">ROUND(I133*H133,2)</f>
        <v>0</v>
      </c>
      <c r="BL133" s="17" t="s">
        <v>193</v>
      </c>
      <c r="BM133" s="200" t="s">
        <v>1390</v>
      </c>
    </row>
    <row r="134" spans="1:65" s="2" customFormat="1" ht="21.75" customHeight="1">
      <c r="A134" s="34"/>
      <c r="B134" s="35"/>
      <c r="C134" s="241" t="s">
        <v>155</v>
      </c>
      <c r="D134" s="241" t="s">
        <v>251</v>
      </c>
      <c r="E134" s="242" t="s">
        <v>1391</v>
      </c>
      <c r="F134" s="243" t="s">
        <v>1392</v>
      </c>
      <c r="G134" s="244" t="s">
        <v>167</v>
      </c>
      <c r="H134" s="245">
        <v>5</v>
      </c>
      <c r="I134" s="246"/>
      <c r="J134" s="247">
        <f t="shared" si="0"/>
        <v>0</v>
      </c>
      <c r="K134" s="248"/>
      <c r="L134" s="39"/>
      <c r="M134" s="249" t="s">
        <v>1</v>
      </c>
      <c r="N134" s="250" t="s">
        <v>41</v>
      </c>
      <c r="O134" s="71"/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0" t="s">
        <v>193</v>
      </c>
      <c r="AT134" s="200" t="s">
        <v>251</v>
      </c>
      <c r="AU134" s="200" t="s">
        <v>86</v>
      </c>
      <c r="AY134" s="17" t="s">
        <v>134</v>
      </c>
      <c r="BE134" s="201">
        <f t="shared" si="4"/>
        <v>0</v>
      </c>
      <c r="BF134" s="201">
        <f t="shared" si="5"/>
        <v>0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7" t="s">
        <v>84</v>
      </c>
      <c r="BK134" s="201">
        <f t="shared" si="9"/>
        <v>0</v>
      </c>
      <c r="BL134" s="17" t="s">
        <v>193</v>
      </c>
      <c r="BM134" s="200" t="s">
        <v>1393</v>
      </c>
    </row>
    <row r="135" spans="1:65" s="2" customFormat="1" ht="16.5" customHeight="1">
      <c r="A135" s="34"/>
      <c r="B135" s="35"/>
      <c r="C135" s="241" t="s">
        <v>139</v>
      </c>
      <c r="D135" s="241" t="s">
        <v>251</v>
      </c>
      <c r="E135" s="242" t="s">
        <v>1394</v>
      </c>
      <c r="F135" s="243" t="s">
        <v>1395</v>
      </c>
      <c r="G135" s="244" t="s">
        <v>167</v>
      </c>
      <c r="H135" s="245">
        <v>1</v>
      </c>
      <c r="I135" s="246"/>
      <c r="J135" s="247">
        <f t="shared" si="0"/>
        <v>0</v>
      </c>
      <c r="K135" s="248"/>
      <c r="L135" s="39"/>
      <c r="M135" s="249" t="s">
        <v>1</v>
      </c>
      <c r="N135" s="250" t="s">
        <v>41</v>
      </c>
      <c r="O135" s="71"/>
      <c r="P135" s="198">
        <f t="shared" si="1"/>
        <v>0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193</v>
      </c>
      <c r="AT135" s="200" t="s">
        <v>251</v>
      </c>
      <c r="AU135" s="200" t="s">
        <v>86</v>
      </c>
      <c r="AY135" s="17" t="s">
        <v>134</v>
      </c>
      <c r="BE135" s="201">
        <f t="shared" si="4"/>
        <v>0</v>
      </c>
      <c r="BF135" s="201">
        <f t="shared" si="5"/>
        <v>0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7" t="s">
        <v>84</v>
      </c>
      <c r="BK135" s="201">
        <f t="shared" si="9"/>
        <v>0</v>
      </c>
      <c r="BL135" s="17" t="s">
        <v>193</v>
      </c>
      <c r="BM135" s="200" t="s">
        <v>1396</v>
      </c>
    </row>
    <row r="136" spans="1:65" s="2" customFormat="1" ht="16.5" customHeight="1">
      <c r="A136" s="34"/>
      <c r="B136" s="35"/>
      <c r="C136" s="241" t="s">
        <v>160</v>
      </c>
      <c r="D136" s="241" t="s">
        <v>251</v>
      </c>
      <c r="E136" s="242" t="s">
        <v>1397</v>
      </c>
      <c r="F136" s="243" t="s">
        <v>1398</v>
      </c>
      <c r="G136" s="244" t="s">
        <v>167</v>
      </c>
      <c r="H136" s="245">
        <v>2</v>
      </c>
      <c r="I136" s="246"/>
      <c r="J136" s="247">
        <f t="shared" si="0"/>
        <v>0</v>
      </c>
      <c r="K136" s="248"/>
      <c r="L136" s="39"/>
      <c r="M136" s="249" t="s">
        <v>1</v>
      </c>
      <c r="N136" s="250" t="s">
        <v>41</v>
      </c>
      <c r="O136" s="71"/>
      <c r="P136" s="198">
        <f t="shared" si="1"/>
        <v>0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193</v>
      </c>
      <c r="AT136" s="200" t="s">
        <v>251</v>
      </c>
      <c r="AU136" s="200" t="s">
        <v>86</v>
      </c>
      <c r="AY136" s="17" t="s">
        <v>134</v>
      </c>
      <c r="BE136" s="201">
        <f t="shared" si="4"/>
        <v>0</v>
      </c>
      <c r="BF136" s="201">
        <f t="shared" si="5"/>
        <v>0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7" t="s">
        <v>84</v>
      </c>
      <c r="BK136" s="201">
        <f t="shared" si="9"/>
        <v>0</v>
      </c>
      <c r="BL136" s="17" t="s">
        <v>193</v>
      </c>
      <c r="BM136" s="200" t="s">
        <v>1399</v>
      </c>
    </row>
    <row r="137" spans="1:65" s="2" customFormat="1" ht="16.5" customHeight="1">
      <c r="A137" s="34"/>
      <c r="B137" s="35"/>
      <c r="C137" s="241" t="s">
        <v>164</v>
      </c>
      <c r="D137" s="241" t="s">
        <v>251</v>
      </c>
      <c r="E137" s="242" t="s">
        <v>1400</v>
      </c>
      <c r="F137" s="243" t="s">
        <v>1401</v>
      </c>
      <c r="G137" s="244" t="s">
        <v>167</v>
      </c>
      <c r="H137" s="245">
        <v>5</v>
      </c>
      <c r="I137" s="246"/>
      <c r="J137" s="247">
        <f t="shared" si="0"/>
        <v>0</v>
      </c>
      <c r="K137" s="248"/>
      <c r="L137" s="39"/>
      <c r="M137" s="249" t="s">
        <v>1</v>
      </c>
      <c r="N137" s="250" t="s">
        <v>41</v>
      </c>
      <c r="O137" s="71"/>
      <c r="P137" s="198">
        <f t="shared" si="1"/>
        <v>0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193</v>
      </c>
      <c r="AT137" s="200" t="s">
        <v>251</v>
      </c>
      <c r="AU137" s="200" t="s">
        <v>86</v>
      </c>
      <c r="AY137" s="17" t="s">
        <v>134</v>
      </c>
      <c r="BE137" s="201">
        <f t="shared" si="4"/>
        <v>0</v>
      </c>
      <c r="BF137" s="201">
        <f t="shared" si="5"/>
        <v>0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7" t="s">
        <v>84</v>
      </c>
      <c r="BK137" s="201">
        <f t="shared" si="9"/>
        <v>0</v>
      </c>
      <c r="BL137" s="17" t="s">
        <v>193</v>
      </c>
      <c r="BM137" s="200" t="s">
        <v>1402</v>
      </c>
    </row>
    <row r="138" spans="1:65" s="2" customFormat="1" ht="24.2" customHeight="1">
      <c r="A138" s="34"/>
      <c r="B138" s="35"/>
      <c r="C138" s="241" t="s">
        <v>174</v>
      </c>
      <c r="D138" s="241" t="s">
        <v>251</v>
      </c>
      <c r="E138" s="242" t="s">
        <v>1403</v>
      </c>
      <c r="F138" s="243" t="s">
        <v>1404</v>
      </c>
      <c r="G138" s="244" t="s">
        <v>167</v>
      </c>
      <c r="H138" s="245">
        <v>1</v>
      </c>
      <c r="I138" s="246"/>
      <c r="J138" s="247">
        <f t="shared" si="0"/>
        <v>0</v>
      </c>
      <c r="K138" s="248"/>
      <c r="L138" s="39"/>
      <c r="M138" s="249" t="s">
        <v>1</v>
      </c>
      <c r="N138" s="250" t="s">
        <v>41</v>
      </c>
      <c r="O138" s="71"/>
      <c r="P138" s="198">
        <f t="shared" si="1"/>
        <v>0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193</v>
      </c>
      <c r="AT138" s="200" t="s">
        <v>251</v>
      </c>
      <c r="AU138" s="200" t="s">
        <v>86</v>
      </c>
      <c r="AY138" s="17" t="s">
        <v>134</v>
      </c>
      <c r="BE138" s="201">
        <f t="shared" si="4"/>
        <v>0</v>
      </c>
      <c r="BF138" s="201">
        <f t="shared" si="5"/>
        <v>0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7" t="s">
        <v>84</v>
      </c>
      <c r="BK138" s="201">
        <f t="shared" si="9"/>
        <v>0</v>
      </c>
      <c r="BL138" s="17" t="s">
        <v>193</v>
      </c>
      <c r="BM138" s="200" t="s">
        <v>1405</v>
      </c>
    </row>
    <row r="139" spans="1:65" s="2" customFormat="1" ht="21.75" customHeight="1">
      <c r="A139" s="34"/>
      <c r="B139" s="35"/>
      <c r="C139" s="241" t="s">
        <v>178</v>
      </c>
      <c r="D139" s="241" t="s">
        <v>251</v>
      </c>
      <c r="E139" s="242" t="s">
        <v>1406</v>
      </c>
      <c r="F139" s="243" t="s">
        <v>1407</v>
      </c>
      <c r="G139" s="244" t="s">
        <v>167</v>
      </c>
      <c r="H139" s="245">
        <v>1</v>
      </c>
      <c r="I139" s="246"/>
      <c r="J139" s="247">
        <f t="shared" si="0"/>
        <v>0</v>
      </c>
      <c r="K139" s="248"/>
      <c r="L139" s="39"/>
      <c r="M139" s="249" t="s">
        <v>1</v>
      </c>
      <c r="N139" s="250" t="s">
        <v>41</v>
      </c>
      <c r="O139" s="71"/>
      <c r="P139" s="198">
        <f t="shared" si="1"/>
        <v>0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193</v>
      </c>
      <c r="AT139" s="200" t="s">
        <v>251</v>
      </c>
      <c r="AU139" s="200" t="s">
        <v>86</v>
      </c>
      <c r="AY139" s="17" t="s">
        <v>134</v>
      </c>
      <c r="BE139" s="201">
        <f t="shared" si="4"/>
        <v>0</v>
      </c>
      <c r="BF139" s="201">
        <f t="shared" si="5"/>
        <v>0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7" t="s">
        <v>84</v>
      </c>
      <c r="BK139" s="201">
        <f t="shared" si="9"/>
        <v>0</v>
      </c>
      <c r="BL139" s="17" t="s">
        <v>193</v>
      </c>
      <c r="BM139" s="200" t="s">
        <v>1408</v>
      </c>
    </row>
    <row r="140" spans="1:65" s="2" customFormat="1" ht="16.5" customHeight="1">
      <c r="A140" s="34"/>
      <c r="B140" s="35"/>
      <c r="C140" s="241" t="s">
        <v>182</v>
      </c>
      <c r="D140" s="241" t="s">
        <v>251</v>
      </c>
      <c r="E140" s="242" t="s">
        <v>1409</v>
      </c>
      <c r="F140" s="243" t="s">
        <v>1410</v>
      </c>
      <c r="G140" s="244" t="s">
        <v>167</v>
      </c>
      <c r="H140" s="245">
        <v>7</v>
      </c>
      <c r="I140" s="246"/>
      <c r="J140" s="247">
        <f t="shared" si="0"/>
        <v>0</v>
      </c>
      <c r="K140" s="248"/>
      <c r="L140" s="39"/>
      <c r="M140" s="249" t="s">
        <v>1</v>
      </c>
      <c r="N140" s="250" t="s">
        <v>41</v>
      </c>
      <c r="O140" s="71"/>
      <c r="P140" s="198">
        <f t="shared" si="1"/>
        <v>0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193</v>
      </c>
      <c r="AT140" s="200" t="s">
        <v>251</v>
      </c>
      <c r="AU140" s="200" t="s">
        <v>86</v>
      </c>
      <c r="AY140" s="17" t="s">
        <v>134</v>
      </c>
      <c r="BE140" s="201">
        <f t="shared" si="4"/>
        <v>0</v>
      </c>
      <c r="BF140" s="201">
        <f t="shared" si="5"/>
        <v>0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7" t="s">
        <v>84</v>
      </c>
      <c r="BK140" s="201">
        <f t="shared" si="9"/>
        <v>0</v>
      </c>
      <c r="BL140" s="17" t="s">
        <v>193</v>
      </c>
      <c r="BM140" s="200" t="s">
        <v>1411</v>
      </c>
    </row>
    <row r="141" spans="1:65" s="2" customFormat="1" ht="16.5" customHeight="1">
      <c r="A141" s="34"/>
      <c r="B141" s="35"/>
      <c r="C141" s="241" t="s">
        <v>186</v>
      </c>
      <c r="D141" s="241" t="s">
        <v>251</v>
      </c>
      <c r="E141" s="242" t="s">
        <v>1412</v>
      </c>
      <c r="F141" s="243" t="s">
        <v>1413</v>
      </c>
      <c r="G141" s="244" t="s">
        <v>167</v>
      </c>
      <c r="H141" s="245">
        <v>7</v>
      </c>
      <c r="I141" s="246"/>
      <c r="J141" s="247">
        <f t="shared" si="0"/>
        <v>0</v>
      </c>
      <c r="K141" s="248"/>
      <c r="L141" s="39"/>
      <c r="M141" s="249" t="s">
        <v>1</v>
      </c>
      <c r="N141" s="250" t="s">
        <v>41</v>
      </c>
      <c r="O141" s="71"/>
      <c r="P141" s="198">
        <f t="shared" si="1"/>
        <v>0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193</v>
      </c>
      <c r="AT141" s="200" t="s">
        <v>251</v>
      </c>
      <c r="AU141" s="200" t="s">
        <v>86</v>
      </c>
      <c r="AY141" s="17" t="s">
        <v>134</v>
      </c>
      <c r="BE141" s="201">
        <f t="shared" si="4"/>
        <v>0</v>
      </c>
      <c r="BF141" s="201">
        <f t="shared" si="5"/>
        <v>0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7" t="s">
        <v>84</v>
      </c>
      <c r="BK141" s="201">
        <f t="shared" si="9"/>
        <v>0</v>
      </c>
      <c r="BL141" s="17" t="s">
        <v>193</v>
      </c>
      <c r="BM141" s="200" t="s">
        <v>1414</v>
      </c>
    </row>
    <row r="142" spans="1:65" s="2" customFormat="1" ht="16.5" customHeight="1">
      <c r="A142" s="34"/>
      <c r="B142" s="35"/>
      <c r="C142" s="241" t="s">
        <v>8</v>
      </c>
      <c r="D142" s="241" t="s">
        <v>251</v>
      </c>
      <c r="E142" s="242" t="s">
        <v>1415</v>
      </c>
      <c r="F142" s="243" t="s">
        <v>1416</v>
      </c>
      <c r="G142" s="244" t="s">
        <v>167</v>
      </c>
      <c r="H142" s="245">
        <v>1</v>
      </c>
      <c r="I142" s="246"/>
      <c r="J142" s="247">
        <f t="shared" si="0"/>
        <v>0</v>
      </c>
      <c r="K142" s="248"/>
      <c r="L142" s="39"/>
      <c r="M142" s="249" t="s">
        <v>1</v>
      </c>
      <c r="N142" s="250" t="s">
        <v>41</v>
      </c>
      <c r="O142" s="71"/>
      <c r="P142" s="198">
        <f t="shared" si="1"/>
        <v>0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0" t="s">
        <v>193</v>
      </c>
      <c r="AT142" s="200" t="s">
        <v>251</v>
      </c>
      <c r="AU142" s="200" t="s">
        <v>86</v>
      </c>
      <c r="AY142" s="17" t="s">
        <v>134</v>
      </c>
      <c r="BE142" s="201">
        <f t="shared" si="4"/>
        <v>0</v>
      </c>
      <c r="BF142" s="201">
        <f t="shared" si="5"/>
        <v>0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7" t="s">
        <v>84</v>
      </c>
      <c r="BK142" s="201">
        <f t="shared" si="9"/>
        <v>0</v>
      </c>
      <c r="BL142" s="17" t="s">
        <v>193</v>
      </c>
      <c r="BM142" s="200" t="s">
        <v>1417</v>
      </c>
    </row>
    <row r="143" spans="1:65" s="2" customFormat="1" ht="16.5" customHeight="1">
      <c r="A143" s="34"/>
      <c r="B143" s="35"/>
      <c r="C143" s="241" t="s">
        <v>193</v>
      </c>
      <c r="D143" s="241" t="s">
        <v>251</v>
      </c>
      <c r="E143" s="242" t="s">
        <v>1418</v>
      </c>
      <c r="F143" s="243" t="s">
        <v>1419</v>
      </c>
      <c r="G143" s="244" t="s">
        <v>167</v>
      </c>
      <c r="H143" s="245">
        <v>1</v>
      </c>
      <c r="I143" s="246"/>
      <c r="J143" s="247">
        <f t="shared" si="0"/>
        <v>0</v>
      </c>
      <c r="K143" s="248"/>
      <c r="L143" s="39"/>
      <c r="M143" s="249" t="s">
        <v>1</v>
      </c>
      <c r="N143" s="250" t="s">
        <v>41</v>
      </c>
      <c r="O143" s="71"/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193</v>
      </c>
      <c r="AT143" s="200" t="s">
        <v>251</v>
      </c>
      <c r="AU143" s="200" t="s">
        <v>86</v>
      </c>
      <c r="AY143" s="17" t="s">
        <v>134</v>
      </c>
      <c r="BE143" s="201">
        <f t="shared" si="4"/>
        <v>0</v>
      </c>
      <c r="BF143" s="201">
        <f t="shared" si="5"/>
        <v>0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7" t="s">
        <v>84</v>
      </c>
      <c r="BK143" s="201">
        <f t="shared" si="9"/>
        <v>0</v>
      </c>
      <c r="BL143" s="17" t="s">
        <v>193</v>
      </c>
      <c r="BM143" s="200" t="s">
        <v>1420</v>
      </c>
    </row>
    <row r="144" spans="1:65" s="2" customFormat="1" ht="16.5" customHeight="1">
      <c r="A144" s="34"/>
      <c r="B144" s="35"/>
      <c r="C144" s="241" t="s">
        <v>197</v>
      </c>
      <c r="D144" s="241" t="s">
        <v>251</v>
      </c>
      <c r="E144" s="242" t="s">
        <v>1421</v>
      </c>
      <c r="F144" s="243" t="s">
        <v>1422</v>
      </c>
      <c r="G144" s="244" t="s">
        <v>167</v>
      </c>
      <c r="H144" s="245">
        <v>1</v>
      </c>
      <c r="I144" s="246"/>
      <c r="J144" s="247">
        <f t="shared" si="0"/>
        <v>0</v>
      </c>
      <c r="K144" s="248"/>
      <c r="L144" s="39"/>
      <c r="M144" s="249" t="s">
        <v>1</v>
      </c>
      <c r="N144" s="250" t="s">
        <v>41</v>
      </c>
      <c r="O144" s="71"/>
      <c r="P144" s="198">
        <f t="shared" si="1"/>
        <v>0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193</v>
      </c>
      <c r="AT144" s="200" t="s">
        <v>251</v>
      </c>
      <c r="AU144" s="200" t="s">
        <v>86</v>
      </c>
      <c r="AY144" s="17" t="s">
        <v>134</v>
      </c>
      <c r="BE144" s="201">
        <f t="shared" si="4"/>
        <v>0</v>
      </c>
      <c r="BF144" s="201">
        <f t="shared" si="5"/>
        <v>0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7" t="s">
        <v>84</v>
      </c>
      <c r="BK144" s="201">
        <f t="shared" si="9"/>
        <v>0</v>
      </c>
      <c r="BL144" s="17" t="s">
        <v>193</v>
      </c>
      <c r="BM144" s="200" t="s">
        <v>1423</v>
      </c>
    </row>
    <row r="145" spans="1:65" s="2" customFormat="1" ht="16.5" customHeight="1">
      <c r="A145" s="34"/>
      <c r="B145" s="35"/>
      <c r="C145" s="241" t="s">
        <v>201</v>
      </c>
      <c r="D145" s="241" t="s">
        <v>251</v>
      </c>
      <c r="E145" s="242" t="s">
        <v>1424</v>
      </c>
      <c r="F145" s="243" t="s">
        <v>1425</v>
      </c>
      <c r="G145" s="244" t="s">
        <v>167</v>
      </c>
      <c r="H145" s="245">
        <v>2</v>
      </c>
      <c r="I145" s="246"/>
      <c r="J145" s="247">
        <f t="shared" si="0"/>
        <v>0</v>
      </c>
      <c r="K145" s="248"/>
      <c r="L145" s="39"/>
      <c r="M145" s="249" t="s">
        <v>1</v>
      </c>
      <c r="N145" s="250" t="s">
        <v>41</v>
      </c>
      <c r="O145" s="71"/>
      <c r="P145" s="198">
        <f t="shared" si="1"/>
        <v>0</v>
      </c>
      <c r="Q145" s="198">
        <v>0</v>
      </c>
      <c r="R145" s="198">
        <f t="shared" si="2"/>
        <v>0</v>
      </c>
      <c r="S145" s="198">
        <v>0</v>
      </c>
      <c r="T145" s="199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193</v>
      </c>
      <c r="AT145" s="200" t="s">
        <v>251</v>
      </c>
      <c r="AU145" s="200" t="s">
        <v>86</v>
      </c>
      <c r="AY145" s="17" t="s">
        <v>134</v>
      </c>
      <c r="BE145" s="201">
        <f t="shared" si="4"/>
        <v>0</v>
      </c>
      <c r="BF145" s="201">
        <f t="shared" si="5"/>
        <v>0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17" t="s">
        <v>84</v>
      </c>
      <c r="BK145" s="201">
        <f t="shared" si="9"/>
        <v>0</v>
      </c>
      <c r="BL145" s="17" t="s">
        <v>193</v>
      </c>
      <c r="BM145" s="200" t="s">
        <v>1426</v>
      </c>
    </row>
    <row r="146" spans="1:65" s="2" customFormat="1" ht="49.15" customHeight="1">
      <c r="A146" s="34"/>
      <c r="B146" s="35"/>
      <c r="C146" s="187" t="s">
        <v>205</v>
      </c>
      <c r="D146" s="187" t="s">
        <v>136</v>
      </c>
      <c r="E146" s="188" t="s">
        <v>1427</v>
      </c>
      <c r="F146" s="189" t="s">
        <v>1428</v>
      </c>
      <c r="G146" s="190" t="s">
        <v>167</v>
      </c>
      <c r="H146" s="191">
        <v>1</v>
      </c>
      <c r="I146" s="192"/>
      <c r="J146" s="193">
        <f t="shared" si="0"/>
        <v>0</v>
      </c>
      <c r="K146" s="194"/>
      <c r="L146" s="195"/>
      <c r="M146" s="196" t="s">
        <v>1</v>
      </c>
      <c r="N146" s="197" t="s">
        <v>41</v>
      </c>
      <c r="O146" s="71"/>
      <c r="P146" s="198">
        <f t="shared" si="1"/>
        <v>0</v>
      </c>
      <c r="Q146" s="198">
        <v>0</v>
      </c>
      <c r="R146" s="198">
        <f t="shared" si="2"/>
        <v>0</v>
      </c>
      <c r="S146" s="198">
        <v>0</v>
      </c>
      <c r="T146" s="199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229</v>
      </c>
      <c r="AT146" s="200" t="s">
        <v>136</v>
      </c>
      <c r="AU146" s="200" t="s">
        <v>86</v>
      </c>
      <c r="AY146" s="17" t="s">
        <v>134</v>
      </c>
      <c r="BE146" s="201">
        <f t="shared" si="4"/>
        <v>0</v>
      </c>
      <c r="BF146" s="201">
        <f t="shared" si="5"/>
        <v>0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17" t="s">
        <v>84</v>
      </c>
      <c r="BK146" s="201">
        <f t="shared" si="9"/>
        <v>0</v>
      </c>
      <c r="BL146" s="17" t="s">
        <v>193</v>
      </c>
      <c r="BM146" s="200" t="s">
        <v>1429</v>
      </c>
    </row>
    <row r="147" spans="1:65" s="2" customFormat="1" ht="49.15" customHeight="1">
      <c r="A147" s="34"/>
      <c r="B147" s="35"/>
      <c r="C147" s="187" t="s">
        <v>327</v>
      </c>
      <c r="D147" s="187" t="s">
        <v>136</v>
      </c>
      <c r="E147" s="188" t="s">
        <v>1430</v>
      </c>
      <c r="F147" s="189" t="s">
        <v>1431</v>
      </c>
      <c r="G147" s="190" t="s">
        <v>167</v>
      </c>
      <c r="H147" s="191">
        <v>5</v>
      </c>
      <c r="I147" s="192"/>
      <c r="J147" s="193">
        <f t="shared" si="0"/>
        <v>0</v>
      </c>
      <c r="K147" s="194"/>
      <c r="L147" s="195"/>
      <c r="M147" s="196" t="s">
        <v>1</v>
      </c>
      <c r="N147" s="197" t="s">
        <v>41</v>
      </c>
      <c r="O147" s="71"/>
      <c r="P147" s="198">
        <f t="shared" si="1"/>
        <v>0</v>
      </c>
      <c r="Q147" s="198">
        <v>0</v>
      </c>
      <c r="R147" s="198">
        <f t="shared" si="2"/>
        <v>0</v>
      </c>
      <c r="S147" s="198">
        <v>0</v>
      </c>
      <c r="T147" s="199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229</v>
      </c>
      <c r="AT147" s="200" t="s">
        <v>136</v>
      </c>
      <c r="AU147" s="200" t="s">
        <v>86</v>
      </c>
      <c r="AY147" s="17" t="s">
        <v>134</v>
      </c>
      <c r="BE147" s="201">
        <f t="shared" si="4"/>
        <v>0</v>
      </c>
      <c r="BF147" s="201">
        <f t="shared" si="5"/>
        <v>0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17" t="s">
        <v>84</v>
      </c>
      <c r="BK147" s="201">
        <f t="shared" si="9"/>
        <v>0</v>
      </c>
      <c r="BL147" s="17" t="s">
        <v>193</v>
      </c>
      <c r="BM147" s="200" t="s">
        <v>1432</v>
      </c>
    </row>
    <row r="148" spans="1:65" s="2" customFormat="1" ht="55.5" customHeight="1">
      <c r="A148" s="34"/>
      <c r="B148" s="35"/>
      <c r="C148" s="187" t="s">
        <v>7</v>
      </c>
      <c r="D148" s="187" t="s">
        <v>136</v>
      </c>
      <c r="E148" s="188" t="s">
        <v>1433</v>
      </c>
      <c r="F148" s="189" t="s">
        <v>1434</v>
      </c>
      <c r="G148" s="190" t="s">
        <v>167</v>
      </c>
      <c r="H148" s="191">
        <v>2</v>
      </c>
      <c r="I148" s="192"/>
      <c r="J148" s="193">
        <f t="shared" si="0"/>
        <v>0</v>
      </c>
      <c r="K148" s="194"/>
      <c r="L148" s="195"/>
      <c r="M148" s="196" t="s">
        <v>1</v>
      </c>
      <c r="N148" s="197" t="s">
        <v>41</v>
      </c>
      <c r="O148" s="71"/>
      <c r="P148" s="198">
        <f t="shared" si="1"/>
        <v>0</v>
      </c>
      <c r="Q148" s="198">
        <v>0</v>
      </c>
      <c r="R148" s="198">
        <f t="shared" si="2"/>
        <v>0</v>
      </c>
      <c r="S148" s="198">
        <v>0</v>
      </c>
      <c r="T148" s="199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229</v>
      </c>
      <c r="AT148" s="200" t="s">
        <v>136</v>
      </c>
      <c r="AU148" s="200" t="s">
        <v>86</v>
      </c>
      <c r="AY148" s="17" t="s">
        <v>134</v>
      </c>
      <c r="BE148" s="201">
        <f t="shared" si="4"/>
        <v>0</v>
      </c>
      <c r="BF148" s="201">
        <f t="shared" si="5"/>
        <v>0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17" t="s">
        <v>84</v>
      </c>
      <c r="BK148" s="201">
        <f t="shared" si="9"/>
        <v>0</v>
      </c>
      <c r="BL148" s="17" t="s">
        <v>193</v>
      </c>
      <c r="BM148" s="200" t="s">
        <v>1435</v>
      </c>
    </row>
    <row r="149" spans="1:65" s="2" customFormat="1" ht="37.9" customHeight="1">
      <c r="A149" s="34"/>
      <c r="B149" s="35"/>
      <c r="C149" s="187" t="s">
        <v>334</v>
      </c>
      <c r="D149" s="187" t="s">
        <v>136</v>
      </c>
      <c r="E149" s="188" t="s">
        <v>1436</v>
      </c>
      <c r="F149" s="189" t="s">
        <v>1437</v>
      </c>
      <c r="G149" s="190" t="s">
        <v>167</v>
      </c>
      <c r="H149" s="191">
        <v>1</v>
      </c>
      <c r="I149" s="192"/>
      <c r="J149" s="193">
        <f t="shared" si="0"/>
        <v>0</v>
      </c>
      <c r="K149" s="194"/>
      <c r="L149" s="195"/>
      <c r="M149" s="196" t="s">
        <v>1</v>
      </c>
      <c r="N149" s="197" t="s">
        <v>41</v>
      </c>
      <c r="O149" s="71"/>
      <c r="P149" s="198">
        <f t="shared" si="1"/>
        <v>0</v>
      </c>
      <c r="Q149" s="198">
        <v>0</v>
      </c>
      <c r="R149" s="198">
        <f t="shared" si="2"/>
        <v>0</v>
      </c>
      <c r="S149" s="198">
        <v>0</v>
      </c>
      <c r="T149" s="199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229</v>
      </c>
      <c r="AT149" s="200" t="s">
        <v>136</v>
      </c>
      <c r="AU149" s="200" t="s">
        <v>86</v>
      </c>
      <c r="AY149" s="17" t="s">
        <v>134</v>
      </c>
      <c r="BE149" s="201">
        <f t="shared" si="4"/>
        <v>0</v>
      </c>
      <c r="BF149" s="201">
        <f t="shared" si="5"/>
        <v>0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17" t="s">
        <v>84</v>
      </c>
      <c r="BK149" s="201">
        <f t="shared" si="9"/>
        <v>0</v>
      </c>
      <c r="BL149" s="17" t="s">
        <v>193</v>
      </c>
      <c r="BM149" s="200" t="s">
        <v>1438</v>
      </c>
    </row>
    <row r="150" spans="1:65" s="2" customFormat="1" ht="24.2" customHeight="1">
      <c r="A150" s="34"/>
      <c r="B150" s="35"/>
      <c r="C150" s="187" t="s">
        <v>340</v>
      </c>
      <c r="D150" s="187" t="s">
        <v>136</v>
      </c>
      <c r="E150" s="188" t="s">
        <v>1439</v>
      </c>
      <c r="F150" s="189" t="s">
        <v>1440</v>
      </c>
      <c r="G150" s="190" t="s">
        <v>167</v>
      </c>
      <c r="H150" s="191">
        <v>10</v>
      </c>
      <c r="I150" s="192"/>
      <c r="J150" s="193">
        <f t="shared" si="0"/>
        <v>0</v>
      </c>
      <c r="K150" s="194"/>
      <c r="L150" s="195"/>
      <c r="M150" s="196" t="s">
        <v>1</v>
      </c>
      <c r="N150" s="197" t="s">
        <v>41</v>
      </c>
      <c r="O150" s="71"/>
      <c r="P150" s="198">
        <f t="shared" si="1"/>
        <v>0</v>
      </c>
      <c r="Q150" s="198">
        <v>0</v>
      </c>
      <c r="R150" s="198">
        <f t="shared" si="2"/>
        <v>0</v>
      </c>
      <c r="S150" s="198">
        <v>0</v>
      </c>
      <c r="T150" s="199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229</v>
      </c>
      <c r="AT150" s="200" t="s">
        <v>136</v>
      </c>
      <c r="AU150" s="200" t="s">
        <v>86</v>
      </c>
      <c r="AY150" s="17" t="s">
        <v>134</v>
      </c>
      <c r="BE150" s="201">
        <f t="shared" si="4"/>
        <v>0</v>
      </c>
      <c r="BF150" s="201">
        <f t="shared" si="5"/>
        <v>0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17" t="s">
        <v>84</v>
      </c>
      <c r="BK150" s="201">
        <f t="shared" si="9"/>
        <v>0</v>
      </c>
      <c r="BL150" s="17" t="s">
        <v>193</v>
      </c>
      <c r="BM150" s="200" t="s">
        <v>1441</v>
      </c>
    </row>
    <row r="151" spans="1:65" s="2" customFormat="1" ht="16.5" customHeight="1">
      <c r="A151" s="34"/>
      <c r="B151" s="35"/>
      <c r="C151" s="187" t="s">
        <v>345</v>
      </c>
      <c r="D151" s="187" t="s">
        <v>136</v>
      </c>
      <c r="E151" s="188" t="s">
        <v>1442</v>
      </c>
      <c r="F151" s="189" t="s">
        <v>1443</v>
      </c>
      <c r="G151" s="190" t="s">
        <v>167</v>
      </c>
      <c r="H151" s="191">
        <v>2</v>
      </c>
      <c r="I151" s="192"/>
      <c r="J151" s="193">
        <f t="shared" si="0"/>
        <v>0</v>
      </c>
      <c r="K151" s="194"/>
      <c r="L151" s="195"/>
      <c r="M151" s="196" t="s">
        <v>1</v>
      </c>
      <c r="N151" s="197" t="s">
        <v>41</v>
      </c>
      <c r="O151" s="71"/>
      <c r="P151" s="198">
        <f t="shared" si="1"/>
        <v>0</v>
      </c>
      <c r="Q151" s="198">
        <v>0</v>
      </c>
      <c r="R151" s="198">
        <f t="shared" si="2"/>
        <v>0</v>
      </c>
      <c r="S151" s="198">
        <v>0</v>
      </c>
      <c r="T151" s="199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229</v>
      </c>
      <c r="AT151" s="200" t="s">
        <v>136</v>
      </c>
      <c r="AU151" s="200" t="s">
        <v>86</v>
      </c>
      <c r="AY151" s="17" t="s">
        <v>134</v>
      </c>
      <c r="BE151" s="201">
        <f t="shared" si="4"/>
        <v>0</v>
      </c>
      <c r="BF151" s="201">
        <f t="shared" si="5"/>
        <v>0</v>
      </c>
      <c r="BG151" s="201">
        <f t="shared" si="6"/>
        <v>0</v>
      </c>
      <c r="BH151" s="201">
        <f t="shared" si="7"/>
        <v>0</v>
      </c>
      <c r="BI151" s="201">
        <f t="shared" si="8"/>
        <v>0</v>
      </c>
      <c r="BJ151" s="17" t="s">
        <v>84</v>
      </c>
      <c r="BK151" s="201">
        <f t="shared" si="9"/>
        <v>0</v>
      </c>
      <c r="BL151" s="17" t="s">
        <v>193</v>
      </c>
      <c r="BM151" s="200" t="s">
        <v>1444</v>
      </c>
    </row>
    <row r="152" spans="1:65" s="2" customFormat="1" ht="37.9" customHeight="1">
      <c r="A152" s="34"/>
      <c r="B152" s="35"/>
      <c r="C152" s="187" t="s">
        <v>349</v>
      </c>
      <c r="D152" s="187" t="s">
        <v>136</v>
      </c>
      <c r="E152" s="188" t="s">
        <v>1445</v>
      </c>
      <c r="F152" s="189" t="s">
        <v>1446</v>
      </c>
      <c r="G152" s="190" t="s">
        <v>167</v>
      </c>
      <c r="H152" s="191">
        <v>1</v>
      </c>
      <c r="I152" s="192"/>
      <c r="J152" s="193">
        <f t="shared" si="0"/>
        <v>0</v>
      </c>
      <c r="K152" s="194"/>
      <c r="L152" s="195"/>
      <c r="M152" s="196" t="s">
        <v>1</v>
      </c>
      <c r="N152" s="197" t="s">
        <v>41</v>
      </c>
      <c r="O152" s="71"/>
      <c r="P152" s="198">
        <f t="shared" si="1"/>
        <v>0</v>
      </c>
      <c r="Q152" s="198">
        <v>0</v>
      </c>
      <c r="R152" s="198">
        <f t="shared" si="2"/>
        <v>0</v>
      </c>
      <c r="S152" s="198">
        <v>0</v>
      </c>
      <c r="T152" s="199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229</v>
      </c>
      <c r="AT152" s="200" t="s">
        <v>136</v>
      </c>
      <c r="AU152" s="200" t="s">
        <v>86</v>
      </c>
      <c r="AY152" s="17" t="s">
        <v>134</v>
      </c>
      <c r="BE152" s="201">
        <f t="shared" si="4"/>
        <v>0</v>
      </c>
      <c r="BF152" s="201">
        <f t="shared" si="5"/>
        <v>0</v>
      </c>
      <c r="BG152" s="201">
        <f t="shared" si="6"/>
        <v>0</v>
      </c>
      <c r="BH152" s="201">
        <f t="shared" si="7"/>
        <v>0</v>
      </c>
      <c r="BI152" s="201">
        <f t="shared" si="8"/>
        <v>0</v>
      </c>
      <c r="BJ152" s="17" t="s">
        <v>84</v>
      </c>
      <c r="BK152" s="201">
        <f t="shared" si="9"/>
        <v>0</v>
      </c>
      <c r="BL152" s="17" t="s">
        <v>193</v>
      </c>
      <c r="BM152" s="200" t="s">
        <v>1447</v>
      </c>
    </row>
    <row r="153" spans="1:65" s="12" customFormat="1" ht="25.9" customHeight="1">
      <c r="B153" s="171"/>
      <c r="C153" s="172"/>
      <c r="D153" s="173" t="s">
        <v>75</v>
      </c>
      <c r="E153" s="174" t="s">
        <v>136</v>
      </c>
      <c r="F153" s="174" t="s">
        <v>1186</v>
      </c>
      <c r="G153" s="172"/>
      <c r="H153" s="172"/>
      <c r="I153" s="175"/>
      <c r="J153" s="176">
        <f>BK153</f>
        <v>0</v>
      </c>
      <c r="K153" s="172"/>
      <c r="L153" s="177"/>
      <c r="M153" s="178"/>
      <c r="N153" s="179"/>
      <c r="O153" s="179"/>
      <c r="P153" s="180">
        <f>P154+P167</f>
        <v>0</v>
      </c>
      <c r="Q153" s="179"/>
      <c r="R153" s="180">
        <f>R154+R167</f>
        <v>1.0267485000000001</v>
      </c>
      <c r="S153" s="179"/>
      <c r="T153" s="181">
        <f>T154+T167</f>
        <v>0</v>
      </c>
      <c r="AR153" s="182" t="s">
        <v>144</v>
      </c>
      <c r="AT153" s="183" t="s">
        <v>75</v>
      </c>
      <c r="AU153" s="183" t="s">
        <v>76</v>
      </c>
      <c r="AY153" s="182" t="s">
        <v>134</v>
      </c>
      <c r="BK153" s="184">
        <f>BK154+BK167</f>
        <v>0</v>
      </c>
    </row>
    <row r="154" spans="1:65" s="12" customFormat="1" ht="22.9" customHeight="1">
      <c r="B154" s="171"/>
      <c r="C154" s="172"/>
      <c r="D154" s="173" t="s">
        <v>75</v>
      </c>
      <c r="E154" s="185" t="s">
        <v>1253</v>
      </c>
      <c r="F154" s="185" t="s">
        <v>1254</v>
      </c>
      <c r="G154" s="172"/>
      <c r="H154" s="172"/>
      <c r="I154" s="175"/>
      <c r="J154" s="186">
        <f>BK154</f>
        <v>0</v>
      </c>
      <c r="K154" s="172"/>
      <c r="L154" s="177"/>
      <c r="M154" s="178"/>
      <c r="N154" s="179"/>
      <c r="O154" s="179"/>
      <c r="P154" s="180">
        <f>SUM(P155:P166)</f>
        <v>0</v>
      </c>
      <c r="Q154" s="179"/>
      <c r="R154" s="180">
        <f>SUM(R155:R166)</f>
        <v>9.0395000000000007E-3</v>
      </c>
      <c r="S154" s="179"/>
      <c r="T154" s="181">
        <f>SUM(T155:T166)</f>
        <v>0</v>
      </c>
      <c r="AR154" s="182" t="s">
        <v>144</v>
      </c>
      <c r="AT154" s="183" t="s">
        <v>75</v>
      </c>
      <c r="AU154" s="183" t="s">
        <v>84</v>
      </c>
      <c r="AY154" s="182" t="s">
        <v>134</v>
      </c>
      <c r="BK154" s="184">
        <f>SUM(BK155:BK166)</f>
        <v>0</v>
      </c>
    </row>
    <row r="155" spans="1:65" s="2" customFormat="1" ht="37.9" customHeight="1">
      <c r="A155" s="34"/>
      <c r="B155" s="35"/>
      <c r="C155" s="241" t="s">
        <v>353</v>
      </c>
      <c r="D155" s="241" t="s">
        <v>251</v>
      </c>
      <c r="E155" s="242" t="s">
        <v>1448</v>
      </c>
      <c r="F155" s="243" t="s">
        <v>1449</v>
      </c>
      <c r="G155" s="244" t="s">
        <v>231</v>
      </c>
      <c r="H155" s="245">
        <v>5</v>
      </c>
      <c r="I155" s="246"/>
      <c r="J155" s="247">
        <f>ROUND(I155*H155,2)</f>
        <v>0</v>
      </c>
      <c r="K155" s="248"/>
      <c r="L155" s="39"/>
      <c r="M155" s="249" t="s">
        <v>1</v>
      </c>
      <c r="N155" s="250" t="s">
        <v>41</v>
      </c>
      <c r="O155" s="7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535</v>
      </c>
      <c r="AT155" s="200" t="s">
        <v>251</v>
      </c>
      <c r="AU155" s="200" t="s">
        <v>86</v>
      </c>
      <c r="AY155" s="17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84</v>
      </c>
      <c r="BK155" s="201">
        <f>ROUND(I155*H155,2)</f>
        <v>0</v>
      </c>
      <c r="BL155" s="17" t="s">
        <v>535</v>
      </c>
      <c r="BM155" s="200" t="s">
        <v>1450</v>
      </c>
    </row>
    <row r="156" spans="1:65" s="14" customFormat="1" ht="11.25">
      <c r="B156" s="213"/>
      <c r="C156" s="214"/>
      <c r="D156" s="204" t="s">
        <v>169</v>
      </c>
      <c r="E156" s="215" t="s">
        <v>1</v>
      </c>
      <c r="F156" s="216" t="s">
        <v>1205</v>
      </c>
      <c r="G156" s="214"/>
      <c r="H156" s="217">
        <v>5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169</v>
      </c>
      <c r="AU156" s="223" t="s">
        <v>86</v>
      </c>
      <c r="AV156" s="14" t="s">
        <v>86</v>
      </c>
      <c r="AW156" s="14" t="s">
        <v>32</v>
      </c>
      <c r="AX156" s="14" t="s">
        <v>84</v>
      </c>
      <c r="AY156" s="223" t="s">
        <v>134</v>
      </c>
    </row>
    <row r="157" spans="1:65" s="2" customFormat="1" ht="16.5" customHeight="1">
      <c r="A157" s="34"/>
      <c r="B157" s="35"/>
      <c r="C157" s="187" t="s">
        <v>359</v>
      </c>
      <c r="D157" s="187" t="s">
        <v>136</v>
      </c>
      <c r="E157" s="188" t="s">
        <v>1451</v>
      </c>
      <c r="F157" s="189" t="s">
        <v>1452</v>
      </c>
      <c r="G157" s="190" t="s">
        <v>356</v>
      </c>
      <c r="H157" s="191">
        <v>5.4169999999999998</v>
      </c>
      <c r="I157" s="192"/>
      <c r="J157" s="193">
        <f>ROUND(I157*H157,2)</f>
        <v>0</v>
      </c>
      <c r="K157" s="194"/>
      <c r="L157" s="195"/>
      <c r="M157" s="196" t="s">
        <v>1</v>
      </c>
      <c r="N157" s="197" t="s">
        <v>41</v>
      </c>
      <c r="O157" s="71"/>
      <c r="P157" s="198">
        <f>O157*H157</f>
        <v>0</v>
      </c>
      <c r="Q157" s="198">
        <v>1E-3</v>
      </c>
      <c r="R157" s="198">
        <f>Q157*H157</f>
        <v>5.4169999999999999E-3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1200</v>
      </c>
      <c r="AT157" s="200" t="s">
        <v>136</v>
      </c>
      <c r="AU157" s="200" t="s">
        <v>86</v>
      </c>
      <c r="AY157" s="17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84</v>
      </c>
      <c r="BK157" s="201">
        <f>ROUND(I157*H157,2)</f>
        <v>0</v>
      </c>
      <c r="BL157" s="17" t="s">
        <v>1200</v>
      </c>
      <c r="BM157" s="200" t="s">
        <v>1453</v>
      </c>
    </row>
    <row r="158" spans="1:65" s="14" customFormat="1" ht="11.25">
      <c r="B158" s="213"/>
      <c r="C158" s="214"/>
      <c r="D158" s="204" t="s">
        <v>169</v>
      </c>
      <c r="E158" s="215" t="s">
        <v>1</v>
      </c>
      <c r="F158" s="216" t="s">
        <v>1454</v>
      </c>
      <c r="G158" s="214"/>
      <c r="H158" s="217">
        <v>5.4169999999999998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169</v>
      </c>
      <c r="AU158" s="223" t="s">
        <v>86</v>
      </c>
      <c r="AV158" s="14" t="s">
        <v>86</v>
      </c>
      <c r="AW158" s="14" t="s">
        <v>32</v>
      </c>
      <c r="AX158" s="14" t="s">
        <v>84</v>
      </c>
      <c r="AY158" s="223" t="s">
        <v>134</v>
      </c>
    </row>
    <row r="159" spans="1:65" s="2" customFormat="1" ht="24.2" customHeight="1">
      <c r="A159" s="34"/>
      <c r="B159" s="35"/>
      <c r="C159" s="241" t="s">
        <v>364</v>
      </c>
      <c r="D159" s="241" t="s">
        <v>251</v>
      </c>
      <c r="E159" s="242" t="s">
        <v>1295</v>
      </c>
      <c r="F159" s="243" t="s">
        <v>1296</v>
      </c>
      <c r="G159" s="244" t="s">
        <v>167</v>
      </c>
      <c r="H159" s="245">
        <v>1</v>
      </c>
      <c r="I159" s="246"/>
      <c r="J159" s="247">
        <f>ROUND(I159*H159,2)</f>
        <v>0</v>
      </c>
      <c r="K159" s="248"/>
      <c r="L159" s="39"/>
      <c r="M159" s="249" t="s">
        <v>1</v>
      </c>
      <c r="N159" s="250" t="s">
        <v>41</v>
      </c>
      <c r="O159" s="7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535</v>
      </c>
      <c r="AT159" s="200" t="s">
        <v>251</v>
      </c>
      <c r="AU159" s="200" t="s">
        <v>86</v>
      </c>
      <c r="AY159" s="17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84</v>
      </c>
      <c r="BK159" s="201">
        <f>ROUND(I159*H159,2)</f>
        <v>0</v>
      </c>
      <c r="BL159" s="17" t="s">
        <v>535</v>
      </c>
      <c r="BM159" s="200" t="s">
        <v>1455</v>
      </c>
    </row>
    <row r="160" spans="1:65" s="2" customFormat="1" ht="24.2" customHeight="1">
      <c r="A160" s="34"/>
      <c r="B160" s="35"/>
      <c r="C160" s="241" t="s">
        <v>369</v>
      </c>
      <c r="D160" s="241" t="s">
        <v>251</v>
      </c>
      <c r="E160" s="242" t="s">
        <v>1301</v>
      </c>
      <c r="F160" s="243" t="s">
        <v>1302</v>
      </c>
      <c r="G160" s="244" t="s">
        <v>167</v>
      </c>
      <c r="H160" s="245">
        <v>1</v>
      </c>
      <c r="I160" s="246"/>
      <c r="J160" s="247">
        <f>ROUND(I160*H160,2)</f>
        <v>0</v>
      </c>
      <c r="K160" s="248"/>
      <c r="L160" s="39"/>
      <c r="M160" s="249" t="s">
        <v>1</v>
      </c>
      <c r="N160" s="250" t="s">
        <v>41</v>
      </c>
      <c r="O160" s="71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535</v>
      </c>
      <c r="AT160" s="200" t="s">
        <v>251</v>
      </c>
      <c r="AU160" s="200" t="s">
        <v>86</v>
      </c>
      <c r="AY160" s="17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84</v>
      </c>
      <c r="BK160" s="201">
        <f>ROUND(I160*H160,2)</f>
        <v>0</v>
      </c>
      <c r="BL160" s="17" t="s">
        <v>535</v>
      </c>
      <c r="BM160" s="200" t="s">
        <v>1456</v>
      </c>
    </row>
    <row r="161" spans="1:65" s="2" customFormat="1" ht="16.5" customHeight="1">
      <c r="A161" s="34"/>
      <c r="B161" s="35"/>
      <c r="C161" s="241" t="s">
        <v>373</v>
      </c>
      <c r="D161" s="241" t="s">
        <v>251</v>
      </c>
      <c r="E161" s="242" t="s">
        <v>1304</v>
      </c>
      <c r="F161" s="243" t="s">
        <v>1305</v>
      </c>
      <c r="G161" s="244" t="s">
        <v>167</v>
      </c>
      <c r="H161" s="245">
        <v>1</v>
      </c>
      <c r="I161" s="246"/>
      <c r="J161" s="247">
        <f>ROUND(I161*H161,2)</f>
        <v>0</v>
      </c>
      <c r="K161" s="248"/>
      <c r="L161" s="39"/>
      <c r="M161" s="249" t="s">
        <v>1</v>
      </c>
      <c r="N161" s="250" t="s">
        <v>41</v>
      </c>
      <c r="O161" s="71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0" t="s">
        <v>535</v>
      </c>
      <c r="AT161" s="200" t="s">
        <v>251</v>
      </c>
      <c r="AU161" s="200" t="s">
        <v>86</v>
      </c>
      <c r="AY161" s="17" t="s">
        <v>134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84</v>
      </c>
      <c r="BK161" s="201">
        <f>ROUND(I161*H161,2)</f>
        <v>0</v>
      </c>
      <c r="BL161" s="17" t="s">
        <v>535</v>
      </c>
      <c r="BM161" s="200" t="s">
        <v>1457</v>
      </c>
    </row>
    <row r="162" spans="1:65" s="2" customFormat="1" ht="16.5" customHeight="1">
      <c r="A162" s="34"/>
      <c r="B162" s="35"/>
      <c r="C162" s="187" t="s">
        <v>377</v>
      </c>
      <c r="D162" s="187" t="s">
        <v>136</v>
      </c>
      <c r="E162" s="188" t="s">
        <v>1307</v>
      </c>
      <c r="F162" s="189" t="s">
        <v>1308</v>
      </c>
      <c r="G162" s="190" t="s">
        <v>167</v>
      </c>
      <c r="H162" s="191">
        <v>1</v>
      </c>
      <c r="I162" s="192"/>
      <c r="J162" s="193">
        <f>ROUND(I162*H162,2)</f>
        <v>0</v>
      </c>
      <c r="K162" s="194"/>
      <c r="L162" s="195"/>
      <c r="M162" s="196" t="s">
        <v>1</v>
      </c>
      <c r="N162" s="197" t="s">
        <v>41</v>
      </c>
      <c r="O162" s="71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1261</v>
      </c>
      <c r="AT162" s="200" t="s">
        <v>136</v>
      </c>
      <c r="AU162" s="200" t="s">
        <v>86</v>
      </c>
      <c r="AY162" s="17" t="s">
        <v>134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84</v>
      </c>
      <c r="BK162" s="201">
        <f>ROUND(I162*H162,2)</f>
        <v>0</v>
      </c>
      <c r="BL162" s="17" t="s">
        <v>535</v>
      </c>
      <c r="BM162" s="200" t="s">
        <v>1458</v>
      </c>
    </row>
    <row r="163" spans="1:65" s="2" customFormat="1" ht="24.2" customHeight="1">
      <c r="A163" s="34"/>
      <c r="B163" s="35"/>
      <c r="C163" s="241" t="s">
        <v>229</v>
      </c>
      <c r="D163" s="241" t="s">
        <v>251</v>
      </c>
      <c r="E163" s="242" t="s">
        <v>1323</v>
      </c>
      <c r="F163" s="243" t="s">
        <v>1324</v>
      </c>
      <c r="G163" s="244" t="s">
        <v>231</v>
      </c>
      <c r="H163" s="245">
        <v>5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41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535</v>
      </c>
      <c r="AT163" s="200" t="s">
        <v>251</v>
      </c>
      <c r="AU163" s="200" t="s">
        <v>86</v>
      </c>
      <c r="AY163" s="17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84</v>
      </c>
      <c r="BK163" s="201">
        <f>ROUND(I163*H163,2)</f>
        <v>0</v>
      </c>
      <c r="BL163" s="17" t="s">
        <v>535</v>
      </c>
      <c r="BM163" s="200" t="s">
        <v>1459</v>
      </c>
    </row>
    <row r="164" spans="1:65" s="14" customFormat="1" ht="11.25">
      <c r="B164" s="213"/>
      <c r="C164" s="214"/>
      <c r="D164" s="204" t="s">
        <v>169</v>
      </c>
      <c r="E164" s="215" t="s">
        <v>1205</v>
      </c>
      <c r="F164" s="216" t="s">
        <v>133</v>
      </c>
      <c r="G164" s="214"/>
      <c r="H164" s="217">
        <v>5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169</v>
      </c>
      <c r="AU164" s="223" t="s">
        <v>86</v>
      </c>
      <c r="AV164" s="14" t="s">
        <v>86</v>
      </c>
      <c r="AW164" s="14" t="s">
        <v>32</v>
      </c>
      <c r="AX164" s="14" t="s">
        <v>84</v>
      </c>
      <c r="AY164" s="223" t="s">
        <v>134</v>
      </c>
    </row>
    <row r="165" spans="1:65" s="2" customFormat="1" ht="16.5" customHeight="1">
      <c r="A165" s="34"/>
      <c r="B165" s="35"/>
      <c r="C165" s="187" t="s">
        <v>386</v>
      </c>
      <c r="D165" s="187" t="s">
        <v>136</v>
      </c>
      <c r="E165" s="188" t="s">
        <v>1327</v>
      </c>
      <c r="F165" s="189" t="s">
        <v>1328</v>
      </c>
      <c r="G165" s="190" t="s">
        <v>231</v>
      </c>
      <c r="H165" s="191">
        <v>5.75</v>
      </c>
      <c r="I165" s="192"/>
      <c r="J165" s="193">
        <f>ROUND(I165*H165,2)</f>
        <v>0</v>
      </c>
      <c r="K165" s="194"/>
      <c r="L165" s="195"/>
      <c r="M165" s="196" t="s">
        <v>1</v>
      </c>
      <c r="N165" s="197" t="s">
        <v>41</v>
      </c>
      <c r="O165" s="71"/>
      <c r="P165" s="198">
        <f>O165*H165</f>
        <v>0</v>
      </c>
      <c r="Q165" s="198">
        <v>6.3000000000000003E-4</v>
      </c>
      <c r="R165" s="198">
        <f>Q165*H165</f>
        <v>3.6225000000000003E-3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1200</v>
      </c>
      <c r="AT165" s="200" t="s">
        <v>136</v>
      </c>
      <c r="AU165" s="200" t="s">
        <v>86</v>
      </c>
      <c r="AY165" s="17" t="s">
        <v>134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84</v>
      </c>
      <c r="BK165" s="201">
        <f>ROUND(I165*H165,2)</f>
        <v>0</v>
      </c>
      <c r="BL165" s="17" t="s">
        <v>1200</v>
      </c>
      <c r="BM165" s="200" t="s">
        <v>1460</v>
      </c>
    </row>
    <row r="166" spans="1:65" s="14" customFormat="1" ht="11.25">
      <c r="B166" s="213"/>
      <c r="C166" s="214"/>
      <c r="D166" s="204" t="s">
        <v>169</v>
      </c>
      <c r="E166" s="215" t="s">
        <v>1</v>
      </c>
      <c r="F166" s="216" t="s">
        <v>1461</v>
      </c>
      <c r="G166" s="214"/>
      <c r="H166" s="217">
        <v>5.75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169</v>
      </c>
      <c r="AU166" s="223" t="s">
        <v>86</v>
      </c>
      <c r="AV166" s="14" t="s">
        <v>86</v>
      </c>
      <c r="AW166" s="14" t="s">
        <v>32</v>
      </c>
      <c r="AX166" s="14" t="s">
        <v>84</v>
      </c>
      <c r="AY166" s="223" t="s">
        <v>134</v>
      </c>
    </row>
    <row r="167" spans="1:65" s="12" customFormat="1" ht="22.9" customHeight="1">
      <c r="B167" s="171"/>
      <c r="C167" s="172"/>
      <c r="D167" s="173" t="s">
        <v>75</v>
      </c>
      <c r="E167" s="185" t="s">
        <v>1187</v>
      </c>
      <c r="F167" s="185" t="s">
        <v>1188</v>
      </c>
      <c r="G167" s="172"/>
      <c r="H167" s="172"/>
      <c r="I167" s="175"/>
      <c r="J167" s="186">
        <f>BK167</f>
        <v>0</v>
      </c>
      <c r="K167" s="172"/>
      <c r="L167" s="177"/>
      <c r="M167" s="178"/>
      <c r="N167" s="179"/>
      <c r="O167" s="179"/>
      <c r="P167" s="180">
        <f>SUM(P168:P183)</f>
        <v>0</v>
      </c>
      <c r="Q167" s="179"/>
      <c r="R167" s="180">
        <f>SUM(R168:R183)</f>
        <v>1.017709</v>
      </c>
      <c r="S167" s="179"/>
      <c r="T167" s="181">
        <f>SUM(T168:T183)</f>
        <v>0</v>
      </c>
      <c r="AR167" s="182" t="s">
        <v>144</v>
      </c>
      <c r="AT167" s="183" t="s">
        <v>75</v>
      </c>
      <c r="AU167" s="183" t="s">
        <v>84</v>
      </c>
      <c r="AY167" s="182" t="s">
        <v>134</v>
      </c>
      <c r="BK167" s="184">
        <f>SUM(BK168:BK183)</f>
        <v>0</v>
      </c>
    </row>
    <row r="168" spans="1:65" s="2" customFormat="1" ht="24.2" customHeight="1">
      <c r="A168" s="34"/>
      <c r="B168" s="35"/>
      <c r="C168" s="241" t="s">
        <v>391</v>
      </c>
      <c r="D168" s="241" t="s">
        <v>251</v>
      </c>
      <c r="E168" s="242" t="s">
        <v>1331</v>
      </c>
      <c r="F168" s="243" t="s">
        <v>1332</v>
      </c>
      <c r="G168" s="244" t="s">
        <v>1333</v>
      </c>
      <c r="H168" s="245">
        <v>5.0000000000000001E-3</v>
      </c>
      <c r="I168" s="246"/>
      <c r="J168" s="247">
        <f>ROUND(I168*H168,2)</f>
        <v>0</v>
      </c>
      <c r="K168" s="248"/>
      <c r="L168" s="39"/>
      <c r="M168" s="249" t="s">
        <v>1</v>
      </c>
      <c r="N168" s="250" t="s">
        <v>41</v>
      </c>
      <c r="O168" s="71"/>
      <c r="P168" s="198">
        <f>O168*H168</f>
        <v>0</v>
      </c>
      <c r="Q168" s="198">
        <v>8.8000000000000005E-3</v>
      </c>
      <c r="R168" s="198">
        <f>Q168*H168</f>
        <v>4.4000000000000006E-5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535</v>
      </c>
      <c r="AT168" s="200" t="s">
        <v>251</v>
      </c>
      <c r="AU168" s="200" t="s">
        <v>86</v>
      </c>
      <c r="AY168" s="17" t="s">
        <v>134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84</v>
      </c>
      <c r="BK168" s="201">
        <f>ROUND(I168*H168,2)</f>
        <v>0</v>
      </c>
      <c r="BL168" s="17" t="s">
        <v>535</v>
      </c>
      <c r="BM168" s="200" t="s">
        <v>1462</v>
      </c>
    </row>
    <row r="169" spans="1:65" s="14" customFormat="1" ht="11.25">
      <c r="B169" s="213"/>
      <c r="C169" s="214"/>
      <c r="D169" s="204" t="s">
        <v>169</v>
      </c>
      <c r="E169" s="215" t="s">
        <v>1</v>
      </c>
      <c r="F169" s="216" t="s">
        <v>1463</v>
      </c>
      <c r="G169" s="214"/>
      <c r="H169" s="217">
        <v>5.0000000000000001E-3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169</v>
      </c>
      <c r="AU169" s="223" t="s">
        <v>86</v>
      </c>
      <c r="AV169" s="14" t="s">
        <v>86</v>
      </c>
      <c r="AW169" s="14" t="s">
        <v>32</v>
      </c>
      <c r="AX169" s="14" t="s">
        <v>84</v>
      </c>
      <c r="AY169" s="223" t="s">
        <v>134</v>
      </c>
    </row>
    <row r="170" spans="1:65" s="2" customFormat="1" ht="24.2" customHeight="1">
      <c r="A170" s="34"/>
      <c r="B170" s="35"/>
      <c r="C170" s="241" t="s">
        <v>396</v>
      </c>
      <c r="D170" s="241" t="s">
        <v>251</v>
      </c>
      <c r="E170" s="242" t="s">
        <v>1351</v>
      </c>
      <c r="F170" s="243" t="s">
        <v>1352</v>
      </c>
      <c r="G170" s="244" t="s">
        <v>231</v>
      </c>
      <c r="H170" s="245">
        <v>5</v>
      </c>
      <c r="I170" s="246"/>
      <c r="J170" s="247">
        <f>ROUND(I170*H170,2)</f>
        <v>0</v>
      </c>
      <c r="K170" s="248"/>
      <c r="L170" s="39"/>
      <c r="M170" s="249" t="s">
        <v>1</v>
      </c>
      <c r="N170" s="250" t="s">
        <v>41</v>
      </c>
      <c r="O170" s="71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535</v>
      </c>
      <c r="AT170" s="200" t="s">
        <v>251</v>
      </c>
      <c r="AU170" s="200" t="s">
        <v>86</v>
      </c>
      <c r="AY170" s="17" t="s">
        <v>134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84</v>
      </c>
      <c r="BK170" s="201">
        <f>ROUND(I170*H170,2)</f>
        <v>0</v>
      </c>
      <c r="BL170" s="17" t="s">
        <v>535</v>
      </c>
      <c r="BM170" s="200" t="s">
        <v>1464</v>
      </c>
    </row>
    <row r="171" spans="1:65" s="14" customFormat="1" ht="11.25">
      <c r="B171" s="213"/>
      <c r="C171" s="214"/>
      <c r="D171" s="204" t="s">
        <v>169</v>
      </c>
      <c r="E171" s="215" t="s">
        <v>1</v>
      </c>
      <c r="F171" s="216" t="s">
        <v>1205</v>
      </c>
      <c r="G171" s="214"/>
      <c r="H171" s="217">
        <v>5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169</v>
      </c>
      <c r="AU171" s="223" t="s">
        <v>86</v>
      </c>
      <c r="AV171" s="14" t="s">
        <v>86</v>
      </c>
      <c r="AW171" s="14" t="s">
        <v>32</v>
      </c>
      <c r="AX171" s="14" t="s">
        <v>84</v>
      </c>
      <c r="AY171" s="223" t="s">
        <v>134</v>
      </c>
    </row>
    <row r="172" spans="1:65" s="2" customFormat="1" ht="24.2" customHeight="1">
      <c r="A172" s="34"/>
      <c r="B172" s="35"/>
      <c r="C172" s="241" t="s">
        <v>400</v>
      </c>
      <c r="D172" s="241" t="s">
        <v>251</v>
      </c>
      <c r="E172" s="242" t="s">
        <v>1354</v>
      </c>
      <c r="F172" s="243" t="s">
        <v>1355</v>
      </c>
      <c r="G172" s="244" t="s">
        <v>231</v>
      </c>
      <c r="H172" s="245">
        <v>5</v>
      </c>
      <c r="I172" s="246"/>
      <c r="J172" s="247">
        <f>ROUND(I172*H172,2)</f>
        <v>0</v>
      </c>
      <c r="K172" s="248"/>
      <c r="L172" s="39"/>
      <c r="M172" s="249" t="s">
        <v>1</v>
      </c>
      <c r="N172" s="250" t="s">
        <v>41</v>
      </c>
      <c r="O172" s="71"/>
      <c r="P172" s="198">
        <f>O172*H172</f>
        <v>0</v>
      </c>
      <c r="Q172" s="198">
        <v>0.20300000000000001</v>
      </c>
      <c r="R172" s="198">
        <f>Q172*H172</f>
        <v>1.0150000000000001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535</v>
      </c>
      <c r="AT172" s="200" t="s">
        <v>251</v>
      </c>
      <c r="AU172" s="200" t="s">
        <v>86</v>
      </c>
      <c r="AY172" s="17" t="s">
        <v>134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84</v>
      </c>
      <c r="BK172" s="201">
        <f>ROUND(I172*H172,2)</f>
        <v>0</v>
      </c>
      <c r="BL172" s="17" t="s">
        <v>535</v>
      </c>
      <c r="BM172" s="200" t="s">
        <v>1465</v>
      </c>
    </row>
    <row r="173" spans="1:65" s="14" customFormat="1" ht="11.25">
      <c r="B173" s="213"/>
      <c r="C173" s="214"/>
      <c r="D173" s="204" t="s">
        <v>169</v>
      </c>
      <c r="E173" s="215" t="s">
        <v>1</v>
      </c>
      <c r="F173" s="216" t="s">
        <v>1205</v>
      </c>
      <c r="G173" s="214"/>
      <c r="H173" s="217">
        <v>5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169</v>
      </c>
      <c r="AU173" s="223" t="s">
        <v>86</v>
      </c>
      <c r="AV173" s="14" t="s">
        <v>86</v>
      </c>
      <c r="AW173" s="14" t="s">
        <v>32</v>
      </c>
      <c r="AX173" s="14" t="s">
        <v>84</v>
      </c>
      <c r="AY173" s="223" t="s">
        <v>134</v>
      </c>
    </row>
    <row r="174" spans="1:65" s="2" customFormat="1" ht="24.2" customHeight="1">
      <c r="A174" s="34"/>
      <c r="B174" s="35"/>
      <c r="C174" s="241" t="s">
        <v>404</v>
      </c>
      <c r="D174" s="241" t="s">
        <v>251</v>
      </c>
      <c r="E174" s="242" t="s">
        <v>1360</v>
      </c>
      <c r="F174" s="243" t="s">
        <v>1361</v>
      </c>
      <c r="G174" s="244" t="s">
        <v>231</v>
      </c>
      <c r="H174" s="245">
        <v>5</v>
      </c>
      <c r="I174" s="246"/>
      <c r="J174" s="247">
        <f>ROUND(I174*H174,2)</f>
        <v>0</v>
      </c>
      <c r="K174" s="248"/>
      <c r="L174" s="39"/>
      <c r="M174" s="249" t="s">
        <v>1</v>
      </c>
      <c r="N174" s="250" t="s">
        <v>41</v>
      </c>
      <c r="O174" s="71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535</v>
      </c>
      <c r="AT174" s="200" t="s">
        <v>251</v>
      </c>
      <c r="AU174" s="200" t="s">
        <v>86</v>
      </c>
      <c r="AY174" s="17" t="s">
        <v>134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84</v>
      </c>
      <c r="BK174" s="201">
        <f>ROUND(I174*H174,2)</f>
        <v>0</v>
      </c>
      <c r="BL174" s="17" t="s">
        <v>535</v>
      </c>
      <c r="BM174" s="200" t="s">
        <v>1466</v>
      </c>
    </row>
    <row r="175" spans="1:65" s="14" customFormat="1" ht="11.25">
      <c r="B175" s="213"/>
      <c r="C175" s="214"/>
      <c r="D175" s="204" t="s">
        <v>169</v>
      </c>
      <c r="E175" s="215" t="s">
        <v>1</v>
      </c>
      <c r="F175" s="216" t="s">
        <v>1205</v>
      </c>
      <c r="G175" s="214"/>
      <c r="H175" s="217">
        <v>5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169</v>
      </c>
      <c r="AU175" s="223" t="s">
        <v>86</v>
      </c>
      <c r="AV175" s="14" t="s">
        <v>86</v>
      </c>
      <c r="AW175" s="14" t="s">
        <v>32</v>
      </c>
      <c r="AX175" s="14" t="s">
        <v>84</v>
      </c>
      <c r="AY175" s="223" t="s">
        <v>134</v>
      </c>
    </row>
    <row r="176" spans="1:65" s="2" customFormat="1" ht="16.5" customHeight="1">
      <c r="A176" s="34"/>
      <c r="B176" s="35"/>
      <c r="C176" s="187" t="s">
        <v>410</v>
      </c>
      <c r="D176" s="187" t="s">
        <v>136</v>
      </c>
      <c r="E176" s="188" t="s">
        <v>1363</v>
      </c>
      <c r="F176" s="189" t="s">
        <v>1364</v>
      </c>
      <c r="G176" s="190" t="s">
        <v>231</v>
      </c>
      <c r="H176" s="191">
        <v>5.5</v>
      </c>
      <c r="I176" s="192"/>
      <c r="J176" s="193">
        <f>ROUND(I176*H176,2)</f>
        <v>0</v>
      </c>
      <c r="K176" s="194"/>
      <c r="L176" s="195"/>
      <c r="M176" s="196" t="s">
        <v>1</v>
      </c>
      <c r="N176" s="197" t="s">
        <v>41</v>
      </c>
      <c r="O176" s="71"/>
      <c r="P176" s="198">
        <f>O176*H176</f>
        <v>0</v>
      </c>
      <c r="Q176" s="198">
        <v>4.2999999999999999E-4</v>
      </c>
      <c r="R176" s="198">
        <f>Q176*H176</f>
        <v>2.3649999999999999E-3</v>
      </c>
      <c r="S176" s="198">
        <v>0</v>
      </c>
      <c r="T176" s="199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1200</v>
      </c>
      <c r="AT176" s="200" t="s">
        <v>136</v>
      </c>
      <c r="AU176" s="200" t="s">
        <v>86</v>
      </c>
      <c r="AY176" s="17" t="s">
        <v>134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84</v>
      </c>
      <c r="BK176" s="201">
        <f>ROUND(I176*H176,2)</f>
        <v>0</v>
      </c>
      <c r="BL176" s="17" t="s">
        <v>1200</v>
      </c>
      <c r="BM176" s="200" t="s">
        <v>1467</v>
      </c>
    </row>
    <row r="177" spans="1:65" s="14" customFormat="1" ht="11.25">
      <c r="B177" s="213"/>
      <c r="C177" s="214"/>
      <c r="D177" s="204" t="s">
        <v>169</v>
      </c>
      <c r="E177" s="215" t="s">
        <v>1</v>
      </c>
      <c r="F177" s="216" t="s">
        <v>1468</v>
      </c>
      <c r="G177" s="214"/>
      <c r="H177" s="217">
        <v>5.5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169</v>
      </c>
      <c r="AU177" s="223" t="s">
        <v>86</v>
      </c>
      <c r="AV177" s="14" t="s">
        <v>86</v>
      </c>
      <c r="AW177" s="14" t="s">
        <v>32</v>
      </c>
      <c r="AX177" s="14" t="s">
        <v>84</v>
      </c>
      <c r="AY177" s="223" t="s">
        <v>134</v>
      </c>
    </row>
    <row r="178" spans="1:65" s="2" customFormat="1" ht="24.2" customHeight="1">
      <c r="A178" s="34"/>
      <c r="B178" s="35"/>
      <c r="C178" s="241" t="s">
        <v>415</v>
      </c>
      <c r="D178" s="241" t="s">
        <v>251</v>
      </c>
      <c r="E178" s="242" t="s">
        <v>1368</v>
      </c>
      <c r="F178" s="243" t="s">
        <v>1369</v>
      </c>
      <c r="G178" s="244" t="s">
        <v>231</v>
      </c>
      <c r="H178" s="245">
        <v>5</v>
      </c>
      <c r="I178" s="246"/>
      <c r="J178" s="247">
        <f>ROUND(I178*H178,2)</f>
        <v>0</v>
      </c>
      <c r="K178" s="248"/>
      <c r="L178" s="39"/>
      <c r="M178" s="249" t="s">
        <v>1</v>
      </c>
      <c r="N178" s="250" t="s">
        <v>41</v>
      </c>
      <c r="O178" s="71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0" t="s">
        <v>535</v>
      </c>
      <c r="AT178" s="200" t="s">
        <v>251</v>
      </c>
      <c r="AU178" s="200" t="s">
        <v>86</v>
      </c>
      <c r="AY178" s="17" t="s">
        <v>134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84</v>
      </c>
      <c r="BK178" s="201">
        <f>ROUND(I178*H178,2)</f>
        <v>0</v>
      </c>
      <c r="BL178" s="17" t="s">
        <v>535</v>
      </c>
      <c r="BM178" s="200" t="s">
        <v>1469</v>
      </c>
    </row>
    <row r="179" spans="1:65" s="14" customFormat="1" ht="11.25">
      <c r="B179" s="213"/>
      <c r="C179" s="214"/>
      <c r="D179" s="204" t="s">
        <v>169</v>
      </c>
      <c r="E179" s="215" t="s">
        <v>1</v>
      </c>
      <c r="F179" s="216" t="s">
        <v>1205</v>
      </c>
      <c r="G179" s="214"/>
      <c r="H179" s="217">
        <v>5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169</v>
      </c>
      <c r="AU179" s="223" t="s">
        <v>86</v>
      </c>
      <c r="AV179" s="14" t="s">
        <v>86</v>
      </c>
      <c r="AW179" s="14" t="s">
        <v>32</v>
      </c>
      <c r="AX179" s="14" t="s">
        <v>84</v>
      </c>
      <c r="AY179" s="223" t="s">
        <v>134</v>
      </c>
    </row>
    <row r="180" spans="1:65" s="2" customFormat="1" ht="21.75" customHeight="1">
      <c r="A180" s="34"/>
      <c r="B180" s="35"/>
      <c r="C180" s="241" t="s">
        <v>420</v>
      </c>
      <c r="D180" s="241" t="s">
        <v>251</v>
      </c>
      <c r="E180" s="242" t="s">
        <v>1371</v>
      </c>
      <c r="F180" s="243" t="s">
        <v>1372</v>
      </c>
      <c r="G180" s="244" t="s">
        <v>210</v>
      </c>
      <c r="H180" s="245">
        <v>10</v>
      </c>
      <c r="I180" s="246"/>
      <c r="J180" s="247">
        <f>ROUND(I180*H180,2)</f>
        <v>0</v>
      </c>
      <c r="K180" s="248"/>
      <c r="L180" s="39"/>
      <c r="M180" s="249" t="s">
        <v>1</v>
      </c>
      <c r="N180" s="250" t="s">
        <v>41</v>
      </c>
      <c r="O180" s="71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535</v>
      </c>
      <c r="AT180" s="200" t="s">
        <v>251</v>
      </c>
      <c r="AU180" s="200" t="s">
        <v>86</v>
      </c>
      <c r="AY180" s="17" t="s">
        <v>134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84</v>
      </c>
      <c r="BK180" s="201">
        <f>ROUND(I180*H180,2)</f>
        <v>0</v>
      </c>
      <c r="BL180" s="17" t="s">
        <v>535</v>
      </c>
      <c r="BM180" s="200" t="s">
        <v>1470</v>
      </c>
    </row>
    <row r="181" spans="1:65" s="14" customFormat="1" ht="11.25">
      <c r="B181" s="213"/>
      <c r="C181" s="214"/>
      <c r="D181" s="204" t="s">
        <v>169</v>
      </c>
      <c r="E181" s="215" t="s">
        <v>1</v>
      </c>
      <c r="F181" s="216" t="s">
        <v>1471</v>
      </c>
      <c r="G181" s="214"/>
      <c r="H181" s="217">
        <v>10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169</v>
      </c>
      <c r="AU181" s="223" t="s">
        <v>86</v>
      </c>
      <c r="AV181" s="14" t="s">
        <v>86</v>
      </c>
      <c r="AW181" s="14" t="s">
        <v>32</v>
      </c>
      <c r="AX181" s="14" t="s">
        <v>84</v>
      </c>
      <c r="AY181" s="223" t="s">
        <v>134</v>
      </c>
    </row>
    <row r="182" spans="1:65" s="2" customFormat="1" ht="16.5" customHeight="1">
      <c r="A182" s="34"/>
      <c r="B182" s="35"/>
      <c r="C182" s="241" t="s">
        <v>425</v>
      </c>
      <c r="D182" s="241" t="s">
        <v>251</v>
      </c>
      <c r="E182" s="242" t="s">
        <v>1375</v>
      </c>
      <c r="F182" s="243" t="s">
        <v>1376</v>
      </c>
      <c r="G182" s="244" t="s">
        <v>231</v>
      </c>
      <c r="H182" s="245">
        <v>5</v>
      </c>
      <c r="I182" s="246"/>
      <c r="J182" s="247">
        <f>ROUND(I182*H182,2)</f>
        <v>0</v>
      </c>
      <c r="K182" s="248"/>
      <c r="L182" s="39"/>
      <c r="M182" s="249" t="s">
        <v>1</v>
      </c>
      <c r="N182" s="250" t="s">
        <v>41</v>
      </c>
      <c r="O182" s="71"/>
      <c r="P182" s="198">
        <f>O182*H182</f>
        <v>0</v>
      </c>
      <c r="Q182" s="198">
        <v>6.0000000000000002E-5</v>
      </c>
      <c r="R182" s="198">
        <f>Q182*H182</f>
        <v>3.0000000000000003E-4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535</v>
      </c>
      <c r="AT182" s="200" t="s">
        <v>251</v>
      </c>
      <c r="AU182" s="200" t="s">
        <v>86</v>
      </c>
      <c r="AY182" s="17" t="s">
        <v>134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84</v>
      </c>
      <c r="BK182" s="201">
        <f>ROUND(I182*H182,2)</f>
        <v>0</v>
      </c>
      <c r="BL182" s="17" t="s">
        <v>535</v>
      </c>
      <c r="BM182" s="200" t="s">
        <v>1472</v>
      </c>
    </row>
    <row r="183" spans="1:65" s="14" customFormat="1" ht="11.25">
      <c r="B183" s="213"/>
      <c r="C183" s="214"/>
      <c r="D183" s="204" t="s">
        <v>169</v>
      </c>
      <c r="E183" s="215" t="s">
        <v>1</v>
      </c>
      <c r="F183" s="216" t="s">
        <v>1205</v>
      </c>
      <c r="G183" s="214"/>
      <c r="H183" s="217">
        <v>5</v>
      </c>
      <c r="I183" s="218"/>
      <c r="J183" s="214"/>
      <c r="K183" s="214"/>
      <c r="L183" s="219"/>
      <c r="M183" s="253"/>
      <c r="N183" s="254"/>
      <c r="O183" s="254"/>
      <c r="P183" s="254"/>
      <c r="Q183" s="254"/>
      <c r="R183" s="254"/>
      <c r="S183" s="254"/>
      <c r="T183" s="255"/>
      <c r="AT183" s="223" t="s">
        <v>169</v>
      </c>
      <c r="AU183" s="223" t="s">
        <v>86</v>
      </c>
      <c r="AV183" s="14" t="s">
        <v>86</v>
      </c>
      <c r="AW183" s="14" t="s">
        <v>32</v>
      </c>
      <c r="AX183" s="14" t="s">
        <v>84</v>
      </c>
      <c r="AY183" s="223" t="s">
        <v>134</v>
      </c>
    </row>
    <row r="184" spans="1:65" s="2" customFormat="1" ht="6.95" customHeight="1">
      <c r="A184" s="34"/>
      <c r="B184" s="54"/>
      <c r="C184" s="55"/>
      <c r="D184" s="55"/>
      <c r="E184" s="55"/>
      <c r="F184" s="55"/>
      <c r="G184" s="55"/>
      <c r="H184" s="55"/>
      <c r="I184" s="55"/>
      <c r="J184" s="55"/>
      <c r="K184" s="55"/>
      <c r="L184" s="39"/>
      <c r="M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sheetProtection algorithmName="SHA-512" hashValue="8I/gdnf+xMEfthkDd9kefttfmlU5baVBraxrkHJVDm+nRuKF5jDHIkrrIm6D9oPzN35J+EfE6+hxKvKShtannw==" saltValue="lPsOy//X2UFf3QG0vIQaYNK3zAyT87026rqW4NcIJSZu8f0dq3/eDnHUOwvYJ70tIk12lL7uRg09PV9ysDZuhg==" spinCount="100000" sheet="1" objects="1" scenarios="1" formatColumns="0" formatRows="0" autoFilter="0"/>
  <autoFilter ref="C121:K18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6"/>
  <sheetViews>
    <sheetView showGridLines="0" tabSelected="1" topLeftCell="A605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107</v>
      </c>
      <c r="AZ2" s="240" t="s">
        <v>780</v>
      </c>
      <c r="BA2" s="240" t="s">
        <v>780</v>
      </c>
      <c r="BB2" s="240" t="s">
        <v>217</v>
      </c>
      <c r="BC2" s="240" t="s">
        <v>1473</v>
      </c>
      <c r="BD2" s="240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  <c r="AZ3" s="240" t="s">
        <v>1474</v>
      </c>
      <c r="BA3" s="240" t="s">
        <v>1474</v>
      </c>
      <c r="BB3" s="240" t="s">
        <v>231</v>
      </c>
      <c r="BC3" s="240" t="s">
        <v>1475</v>
      </c>
      <c r="BD3" s="240" t="s">
        <v>86</v>
      </c>
    </row>
    <row r="4" spans="1:56" s="1" customFormat="1" ht="24.95" customHeight="1">
      <c r="B4" s="20"/>
      <c r="D4" s="110" t="s">
        <v>108</v>
      </c>
      <c r="L4" s="20"/>
      <c r="M4" s="111" t="s">
        <v>10</v>
      </c>
      <c r="AT4" s="17" t="s">
        <v>4</v>
      </c>
      <c r="AZ4" s="240" t="s">
        <v>212</v>
      </c>
      <c r="BA4" s="240" t="s">
        <v>212</v>
      </c>
      <c r="BB4" s="240" t="s">
        <v>210</v>
      </c>
      <c r="BC4" s="240" t="s">
        <v>1476</v>
      </c>
      <c r="BD4" s="240" t="s">
        <v>86</v>
      </c>
    </row>
    <row r="5" spans="1:56" s="1" customFormat="1" ht="6.95" customHeight="1">
      <c r="B5" s="20"/>
      <c r="L5" s="20"/>
      <c r="AZ5" s="240" t="s">
        <v>784</v>
      </c>
      <c r="BA5" s="240" t="s">
        <v>784</v>
      </c>
      <c r="BB5" s="240" t="s">
        <v>217</v>
      </c>
      <c r="BC5" s="240" t="s">
        <v>1477</v>
      </c>
      <c r="BD5" s="240" t="s">
        <v>86</v>
      </c>
    </row>
    <row r="6" spans="1:56" s="1" customFormat="1" ht="12" customHeight="1">
      <c r="B6" s="20"/>
      <c r="D6" s="112" t="s">
        <v>16</v>
      </c>
      <c r="L6" s="20"/>
      <c r="AZ6" s="240" t="s">
        <v>1478</v>
      </c>
      <c r="BA6" s="240" t="s">
        <v>1478</v>
      </c>
      <c r="BB6" s="240" t="s">
        <v>217</v>
      </c>
      <c r="BC6" s="240" t="s">
        <v>1479</v>
      </c>
      <c r="BD6" s="240" t="s">
        <v>86</v>
      </c>
    </row>
    <row r="7" spans="1:56" s="1" customFormat="1" ht="16.5" customHeight="1">
      <c r="B7" s="20"/>
      <c r="E7" s="313" t="str">
        <f>'Rekapitulace stavby'!K6</f>
        <v>Rekonstrukce hřiště na ul. Dolní, Ostrava-Zábřeh – areál V Zálomu</v>
      </c>
      <c r="F7" s="314"/>
      <c r="G7" s="314"/>
      <c r="H7" s="314"/>
      <c r="L7" s="20"/>
      <c r="AZ7" s="240" t="s">
        <v>1480</v>
      </c>
      <c r="BA7" s="240" t="s">
        <v>1480</v>
      </c>
      <c r="BB7" s="240" t="s">
        <v>217</v>
      </c>
      <c r="BC7" s="240" t="s">
        <v>1481</v>
      </c>
      <c r="BD7" s="240" t="s">
        <v>86</v>
      </c>
    </row>
    <row r="8" spans="1:56" s="2" customFormat="1" ht="12" customHeight="1">
      <c r="A8" s="34"/>
      <c r="B8" s="39"/>
      <c r="C8" s="34"/>
      <c r="D8" s="112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40" t="s">
        <v>214</v>
      </c>
      <c r="BA8" s="240" t="s">
        <v>214</v>
      </c>
      <c r="BB8" s="240" t="s">
        <v>217</v>
      </c>
      <c r="BC8" s="240" t="s">
        <v>1482</v>
      </c>
      <c r="BD8" s="240" t="s">
        <v>86</v>
      </c>
    </row>
    <row r="9" spans="1:56" s="2" customFormat="1" ht="16.5" customHeight="1">
      <c r="A9" s="34"/>
      <c r="B9" s="39"/>
      <c r="C9" s="34"/>
      <c r="D9" s="34"/>
      <c r="E9" s="315" t="s">
        <v>1483</v>
      </c>
      <c r="F9" s="316"/>
      <c r="G9" s="316"/>
      <c r="H9" s="31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40" t="s">
        <v>1484</v>
      </c>
      <c r="BA9" s="240" t="s">
        <v>1484</v>
      </c>
      <c r="BB9" s="240" t="s">
        <v>217</v>
      </c>
      <c r="BC9" s="240" t="s">
        <v>1485</v>
      </c>
      <c r="BD9" s="240" t="s">
        <v>86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40" t="s">
        <v>788</v>
      </c>
      <c r="BA10" s="240" t="s">
        <v>788</v>
      </c>
      <c r="BB10" s="240" t="s">
        <v>217</v>
      </c>
      <c r="BC10" s="240" t="s">
        <v>1486</v>
      </c>
      <c r="BD10" s="240" t="s">
        <v>86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40" t="s">
        <v>216</v>
      </c>
      <c r="BA11" s="240" t="s">
        <v>216</v>
      </c>
      <c r="BB11" s="240" t="s">
        <v>217</v>
      </c>
      <c r="BC11" s="240" t="s">
        <v>1487</v>
      </c>
      <c r="BD11" s="240" t="s">
        <v>86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8. 1. 2022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240" t="s">
        <v>1488</v>
      </c>
      <c r="BA12" s="240" t="s">
        <v>1488</v>
      </c>
      <c r="BB12" s="240" t="s">
        <v>210</v>
      </c>
      <c r="BC12" s="240" t="s">
        <v>1489</v>
      </c>
      <c r="BD12" s="240" t="s">
        <v>86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240" t="s">
        <v>1490</v>
      </c>
      <c r="BA13" s="240" t="s">
        <v>1490</v>
      </c>
      <c r="BB13" s="240" t="s">
        <v>210</v>
      </c>
      <c r="BC13" s="240" t="s">
        <v>1491</v>
      </c>
      <c r="BD13" s="240" t="s">
        <v>86</v>
      </c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240" t="s">
        <v>1492</v>
      </c>
      <c r="BA14" s="240" t="s">
        <v>1492</v>
      </c>
      <c r="BB14" s="240" t="s">
        <v>210</v>
      </c>
      <c r="BC14" s="240" t="s">
        <v>1493</v>
      </c>
      <c r="BD14" s="240" t="s">
        <v>86</v>
      </c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240" t="s">
        <v>1494</v>
      </c>
      <c r="BA15" s="240" t="s">
        <v>1494</v>
      </c>
      <c r="BB15" s="240" t="s">
        <v>210</v>
      </c>
      <c r="BC15" s="240" t="s">
        <v>1495</v>
      </c>
      <c r="BD15" s="240" t="s">
        <v>86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240" t="s">
        <v>1496</v>
      </c>
      <c r="BA16" s="240" t="s">
        <v>1496</v>
      </c>
      <c r="BB16" s="240" t="s">
        <v>210</v>
      </c>
      <c r="BC16" s="240" t="s">
        <v>1497</v>
      </c>
      <c r="BD16" s="240" t="s">
        <v>86</v>
      </c>
    </row>
    <row r="17" spans="1:56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240" t="s">
        <v>1498</v>
      </c>
      <c r="BA17" s="240" t="s">
        <v>1498</v>
      </c>
      <c r="BB17" s="240" t="s">
        <v>210</v>
      </c>
      <c r="BC17" s="240" t="s">
        <v>1499</v>
      </c>
      <c r="BD17" s="240" t="s">
        <v>86</v>
      </c>
    </row>
    <row r="18" spans="1:56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240" t="s">
        <v>1500</v>
      </c>
      <c r="BA18" s="240" t="s">
        <v>1500</v>
      </c>
      <c r="BB18" s="240" t="s">
        <v>210</v>
      </c>
      <c r="BC18" s="240" t="s">
        <v>1501</v>
      </c>
      <c r="BD18" s="240" t="s">
        <v>86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240" t="s">
        <v>1502</v>
      </c>
      <c r="BA19" s="240" t="s">
        <v>1502</v>
      </c>
      <c r="BB19" s="240" t="s">
        <v>210</v>
      </c>
      <c r="BC19" s="240" t="s">
        <v>1503</v>
      </c>
      <c r="BD19" s="240" t="s">
        <v>86</v>
      </c>
    </row>
    <row r="20" spans="1:56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240" t="s">
        <v>1504</v>
      </c>
      <c r="BA20" s="240" t="s">
        <v>1504</v>
      </c>
      <c r="BB20" s="240" t="s">
        <v>210</v>
      </c>
      <c r="BC20" s="240" t="s">
        <v>1505</v>
      </c>
      <c r="BD20" s="240" t="s">
        <v>86</v>
      </c>
    </row>
    <row r="21" spans="1:56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240" t="s">
        <v>1205</v>
      </c>
      <c r="BA21" s="240" t="s">
        <v>1205</v>
      </c>
      <c r="BB21" s="240" t="s">
        <v>231</v>
      </c>
      <c r="BC21" s="240" t="s">
        <v>1506</v>
      </c>
      <c r="BD21" s="240" t="s">
        <v>86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240" t="s">
        <v>1208</v>
      </c>
      <c r="BA22" s="240" t="s">
        <v>1208</v>
      </c>
      <c r="BB22" s="240" t="s">
        <v>231</v>
      </c>
      <c r="BC22" s="240" t="s">
        <v>609</v>
      </c>
      <c r="BD22" s="240" t="s">
        <v>86</v>
      </c>
    </row>
    <row r="23" spans="1:56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240" t="s">
        <v>1210</v>
      </c>
      <c r="BA23" s="240" t="s">
        <v>1210</v>
      </c>
      <c r="BB23" s="240" t="s">
        <v>231</v>
      </c>
      <c r="BC23" s="240" t="s">
        <v>661</v>
      </c>
      <c r="BD23" s="240" t="s">
        <v>86</v>
      </c>
    </row>
    <row r="24" spans="1:56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240" t="s">
        <v>1507</v>
      </c>
      <c r="BA24" s="240" t="s">
        <v>1507</v>
      </c>
      <c r="BB24" s="240" t="s">
        <v>231</v>
      </c>
      <c r="BC24" s="240" t="s">
        <v>327</v>
      </c>
      <c r="BD24" s="240" t="s">
        <v>86</v>
      </c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240" t="s">
        <v>1508</v>
      </c>
      <c r="BA25" s="240" t="s">
        <v>1508</v>
      </c>
      <c r="BB25" s="240" t="s">
        <v>231</v>
      </c>
      <c r="BC25" s="240" t="s">
        <v>340</v>
      </c>
      <c r="BD25" s="240" t="s">
        <v>86</v>
      </c>
    </row>
    <row r="26" spans="1:56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240" t="s">
        <v>1509</v>
      </c>
      <c r="BA26" s="240" t="s">
        <v>1509</v>
      </c>
      <c r="BB26" s="240" t="s">
        <v>231</v>
      </c>
      <c r="BC26" s="240" t="s">
        <v>327</v>
      </c>
      <c r="BD26" s="240" t="s">
        <v>86</v>
      </c>
    </row>
    <row r="27" spans="1:56" s="8" customFormat="1" ht="16.5" customHeight="1">
      <c r="A27" s="115"/>
      <c r="B27" s="116"/>
      <c r="C27" s="115"/>
      <c r="D27" s="115"/>
      <c r="E27" s="319" t="s">
        <v>1</v>
      </c>
      <c r="F27" s="319"/>
      <c r="G27" s="319"/>
      <c r="H27" s="31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Z27" s="256" t="s">
        <v>1510</v>
      </c>
      <c r="BA27" s="256" t="s">
        <v>1510</v>
      </c>
      <c r="BB27" s="256" t="s">
        <v>231</v>
      </c>
      <c r="BC27" s="256" t="s">
        <v>205</v>
      </c>
      <c r="BD27" s="256" t="s">
        <v>86</v>
      </c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ROUND(J145,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ROUND((SUM(BE145:BE625)),  2)</f>
        <v>0</v>
      </c>
      <c r="G33" s="34"/>
      <c r="H33" s="34"/>
      <c r="I33" s="124">
        <v>0.21</v>
      </c>
      <c r="J33" s="123">
        <f>ROUND(((SUM(BE145:BE625))*I33),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ROUND((SUM(BF145:BF625)),  2)</f>
        <v>0</v>
      </c>
      <c r="G34" s="34"/>
      <c r="H34" s="34"/>
      <c r="I34" s="124">
        <v>0.15</v>
      </c>
      <c r="J34" s="123">
        <f>ROUND(((SUM(BF145:BF625))*I34),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ROUND((SUM(BG145:BG625)),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ROUND((SUM(BH145:BH625)),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ROUND((SUM(BI145:BI625)),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Rekonstrukce hřiště na ul. Dolní, Ostrava-Zábřeh – areál V Zálomu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007 - SO 701 OBJEKT ZÁZEMÍ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areál V Zálomu</v>
      </c>
      <c r="G89" s="36"/>
      <c r="H89" s="36"/>
      <c r="I89" s="29" t="s">
        <v>22</v>
      </c>
      <c r="J89" s="66" t="str">
        <f>IF(J12="","",J12)</f>
        <v>8. 1. 2022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112</v>
      </c>
      <c r="D94" s="144"/>
      <c r="E94" s="144"/>
      <c r="F94" s="144"/>
      <c r="G94" s="144"/>
      <c r="H94" s="144"/>
      <c r="I94" s="144"/>
      <c r="J94" s="145" t="s">
        <v>113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114</v>
      </c>
      <c r="D96" s="36"/>
      <c r="E96" s="36"/>
      <c r="F96" s="36"/>
      <c r="G96" s="36"/>
      <c r="H96" s="36"/>
      <c r="I96" s="36"/>
      <c r="J96" s="84">
        <f>J145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2:12" s="9" customFormat="1" ht="24.95" customHeight="1">
      <c r="B97" s="147"/>
      <c r="C97" s="148"/>
      <c r="D97" s="149" t="s">
        <v>116</v>
      </c>
      <c r="E97" s="150"/>
      <c r="F97" s="150"/>
      <c r="G97" s="150"/>
      <c r="H97" s="150"/>
      <c r="I97" s="150"/>
      <c r="J97" s="151">
        <f>J146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241</v>
      </c>
      <c r="E98" s="156"/>
      <c r="F98" s="156"/>
      <c r="G98" s="156"/>
      <c r="H98" s="156"/>
      <c r="I98" s="156"/>
      <c r="J98" s="157">
        <f>J147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242</v>
      </c>
      <c r="E99" s="156"/>
      <c r="F99" s="156"/>
      <c r="G99" s="156"/>
      <c r="H99" s="156"/>
      <c r="I99" s="156"/>
      <c r="J99" s="157">
        <f>J178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243</v>
      </c>
      <c r="E100" s="156"/>
      <c r="F100" s="156"/>
      <c r="G100" s="156"/>
      <c r="H100" s="156"/>
      <c r="I100" s="156"/>
      <c r="J100" s="157">
        <f>J206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244</v>
      </c>
      <c r="E101" s="156"/>
      <c r="F101" s="156"/>
      <c r="G101" s="156"/>
      <c r="H101" s="156"/>
      <c r="I101" s="156"/>
      <c r="J101" s="157">
        <f>J224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1511</v>
      </c>
      <c r="E102" s="156"/>
      <c r="F102" s="156"/>
      <c r="G102" s="156"/>
      <c r="H102" s="156"/>
      <c r="I102" s="156"/>
      <c r="J102" s="157">
        <f>J240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246</v>
      </c>
      <c r="E103" s="156"/>
      <c r="F103" s="156"/>
      <c r="G103" s="156"/>
      <c r="H103" s="156"/>
      <c r="I103" s="156"/>
      <c r="J103" s="157">
        <f>J272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247</v>
      </c>
      <c r="E104" s="156"/>
      <c r="F104" s="156"/>
      <c r="G104" s="156"/>
      <c r="H104" s="156"/>
      <c r="I104" s="156"/>
      <c r="J104" s="157">
        <f>J275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249</v>
      </c>
      <c r="E105" s="156"/>
      <c r="F105" s="156"/>
      <c r="G105" s="156"/>
      <c r="H105" s="156"/>
      <c r="I105" s="156"/>
      <c r="J105" s="157">
        <f>J291</f>
        <v>0</v>
      </c>
      <c r="K105" s="154"/>
      <c r="L105" s="158"/>
    </row>
    <row r="106" spans="2:12" s="9" customFormat="1" ht="24.95" customHeight="1">
      <c r="B106" s="147"/>
      <c r="C106" s="148"/>
      <c r="D106" s="149" t="s">
        <v>901</v>
      </c>
      <c r="E106" s="150"/>
      <c r="F106" s="150"/>
      <c r="G106" s="150"/>
      <c r="H106" s="150"/>
      <c r="I106" s="150"/>
      <c r="J106" s="151">
        <f>J293</f>
        <v>0</v>
      </c>
      <c r="K106" s="148"/>
      <c r="L106" s="152"/>
    </row>
    <row r="107" spans="2:12" s="10" customFormat="1" ht="19.899999999999999" customHeight="1">
      <c r="B107" s="153"/>
      <c r="C107" s="154"/>
      <c r="D107" s="155" t="s">
        <v>1512</v>
      </c>
      <c r="E107" s="156"/>
      <c r="F107" s="156"/>
      <c r="G107" s="156"/>
      <c r="H107" s="156"/>
      <c r="I107" s="156"/>
      <c r="J107" s="157">
        <f>J294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1513</v>
      </c>
      <c r="E108" s="156"/>
      <c r="F108" s="156"/>
      <c r="G108" s="156"/>
      <c r="H108" s="156"/>
      <c r="I108" s="156"/>
      <c r="J108" s="157">
        <f>J311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1514</v>
      </c>
      <c r="E109" s="156"/>
      <c r="F109" s="156"/>
      <c r="G109" s="156"/>
      <c r="H109" s="156"/>
      <c r="I109" s="156"/>
      <c r="J109" s="157">
        <f>J316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1515</v>
      </c>
      <c r="E110" s="156"/>
      <c r="F110" s="156"/>
      <c r="G110" s="156"/>
      <c r="H110" s="156"/>
      <c r="I110" s="156"/>
      <c r="J110" s="157">
        <f>J333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902</v>
      </c>
      <c r="E111" s="156"/>
      <c r="F111" s="156"/>
      <c r="G111" s="156"/>
      <c r="H111" s="156"/>
      <c r="I111" s="156"/>
      <c r="J111" s="157">
        <f>J358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1516</v>
      </c>
      <c r="E112" s="156"/>
      <c r="F112" s="156"/>
      <c r="G112" s="156"/>
      <c r="H112" s="156"/>
      <c r="I112" s="156"/>
      <c r="J112" s="157">
        <f>J370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1517</v>
      </c>
      <c r="E113" s="156"/>
      <c r="F113" s="156"/>
      <c r="G113" s="156"/>
      <c r="H113" s="156"/>
      <c r="I113" s="156"/>
      <c r="J113" s="157">
        <f>J386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1212</v>
      </c>
      <c r="E114" s="156"/>
      <c r="F114" s="156"/>
      <c r="G114" s="156"/>
      <c r="H114" s="156"/>
      <c r="I114" s="156"/>
      <c r="J114" s="157">
        <f>J388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1518</v>
      </c>
      <c r="E115" s="156"/>
      <c r="F115" s="156"/>
      <c r="G115" s="156"/>
      <c r="H115" s="156"/>
      <c r="I115" s="156"/>
      <c r="J115" s="157">
        <f>J437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1519</v>
      </c>
      <c r="E116" s="156"/>
      <c r="F116" s="156"/>
      <c r="G116" s="156"/>
      <c r="H116" s="156"/>
      <c r="I116" s="156"/>
      <c r="J116" s="157">
        <f>J441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1520</v>
      </c>
      <c r="E117" s="156"/>
      <c r="F117" s="156"/>
      <c r="G117" s="156"/>
      <c r="H117" s="156"/>
      <c r="I117" s="156"/>
      <c r="J117" s="157">
        <f>J476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1521</v>
      </c>
      <c r="E118" s="156"/>
      <c r="F118" s="156"/>
      <c r="G118" s="156"/>
      <c r="H118" s="156"/>
      <c r="I118" s="156"/>
      <c r="J118" s="157">
        <f>J479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1522</v>
      </c>
      <c r="E119" s="156"/>
      <c r="F119" s="156"/>
      <c r="G119" s="156"/>
      <c r="H119" s="156"/>
      <c r="I119" s="156"/>
      <c r="J119" s="157">
        <f>J490</f>
        <v>0</v>
      </c>
      <c r="K119" s="154"/>
      <c r="L119" s="158"/>
    </row>
    <row r="120" spans="1:31" s="10" customFormat="1" ht="19.899999999999999" customHeight="1">
      <c r="B120" s="153"/>
      <c r="C120" s="154"/>
      <c r="D120" s="155" t="s">
        <v>1523</v>
      </c>
      <c r="E120" s="156"/>
      <c r="F120" s="156"/>
      <c r="G120" s="156"/>
      <c r="H120" s="156"/>
      <c r="I120" s="156"/>
      <c r="J120" s="157">
        <f>J532</f>
        <v>0</v>
      </c>
      <c r="K120" s="154"/>
      <c r="L120" s="158"/>
    </row>
    <row r="121" spans="1:31" s="10" customFormat="1" ht="19.899999999999999" customHeight="1">
      <c r="B121" s="153"/>
      <c r="C121" s="154"/>
      <c r="D121" s="155" t="s">
        <v>1524</v>
      </c>
      <c r="E121" s="156"/>
      <c r="F121" s="156"/>
      <c r="G121" s="156"/>
      <c r="H121" s="156"/>
      <c r="I121" s="156"/>
      <c r="J121" s="157">
        <f>J538</f>
        <v>0</v>
      </c>
      <c r="K121" s="154"/>
      <c r="L121" s="158"/>
    </row>
    <row r="122" spans="1:31" s="10" customFormat="1" ht="19.899999999999999" customHeight="1">
      <c r="B122" s="153"/>
      <c r="C122" s="154"/>
      <c r="D122" s="155" t="s">
        <v>1525</v>
      </c>
      <c r="E122" s="156"/>
      <c r="F122" s="156"/>
      <c r="G122" s="156"/>
      <c r="H122" s="156"/>
      <c r="I122" s="156"/>
      <c r="J122" s="157">
        <f>J549</f>
        <v>0</v>
      </c>
      <c r="K122" s="154"/>
      <c r="L122" s="158"/>
    </row>
    <row r="123" spans="1:31" s="10" customFormat="1" ht="19.899999999999999" customHeight="1">
      <c r="B123" s="153"/>
      <c r="C123" s="154"/>
      <c r="D123" s="155" t="s">
        <v>1526</v>
      </c>
      <c r="E123" s="156"/>
      <c r="F123" s="156"/>
      <c r="G123" s="156"/>
      <c r="H123" s="156"/>
      <c r="I123" s="156"/>
      <c r="J123" s="157">
        <f>J559</f>
        <v>0</v>
      </c>
      <c r="K123" s="154"/>
      <c r="L123" s="158"/>
    </row>
    <row r="124" spans="1:31" s="9" customFormat="1" ht="24.95" customHeight="1">
      <c r="B124" s="147"/>
      <c r="C124" s="148"/>
      <c r="D124" s="149" t="s">
        <v>1098</v>
      </c>
      <c r="E124" s="150"/>
      <c r="F124" s="150"/>
      <c r="G124" s="150"/>
      <c r="H124" s="150"/>
      <c r="I124" s="150"/>
      <c r="J124" s="151">
        <f>J586</f>
        <v>0</v>
      </c>
      <c r="K124" s="148"/>
      <c r="L124" s="152"/>
    </row>
    <row r="125" spans="1:31" s="10" customFormat="1" ht="19.899999999999999" customHeight="1">
      <c r="B125" s="153"/>
      <c r="C125" s="154"/>
      <c r="D125" s="155" t="s">
        <v>1213</v>
      </c>
      <c r="E125" s="156"/>
      <c r="F125" s="156"/>
      <c r="G125" s="156"/>
      <c r="H125" s="156"/>
      <c r="I125" s="156"/>
      <c r="J125" s="157">
        <f>J587</f>
        <v>0</v>
      </c>
      <c r="K125" s="154"/>
      <c r="L125" s="158"/>
    </row>
    <row r="126" spans="1:31" s="2" customFormat="1" ht="21.7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31" spans="1:31" s="2" customFormat="1" ht="6.95" customHeight="1">
      <c r="A131" s="34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31" s="2" customFormat="1" ht="24.95" customHeight="1">
      <c r="A132" s="34"/>
      <c r="B132" s="35"/>
      <c r="C132" s="23" t="s">
        <v>118</v>
      </c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31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31" s="2" customFormat="1" ht="12" customHeight="1">
      <c r="A134" s="34"/>
      <c r="B134" s="35"/>
      <c r="C134" s="29" t="s">
        <v>16</v>
      </c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16.5" customHeight="1">
      <c r="A135" s="34"/>
      <c r="B135" s="35"/>
      <c r="C135" s="36"/>
      <c r="D135" s="36"/>
      <c r="E135" s="320" t="str">
        <f>E7</f>
        <v>Rekonstrukce hřiště na ul. Dolní, Ostrava-Zábřeh – areál V Zálomu</v>
      </c>
      <c r="F135" s="321"/>
      <c r="G135" s="321"/>
      <c r="H135" s="321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12" customHeight="1">
      <c r="A136" s="34"/>
      <c r="B136" s="35"/>
      <c r="C136" s="29" t="s">
        <v>109</v>
      </c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6.5" customHeight="1">
      <c r="A137" s="34"/>
      <c r="B137" s="35"/>
      <c r="C137" s="36"/>
      <c r="D137" s="36"/>
      <c r="E137" s="272" t="str">
        <f>E9</f>
        <v>007 - SO 701 OBJEKT ZÁZEMÍ</v>
      </c>
      <c r="F137" s="322"/>
      <c r="G137" s="322"/>
      <c r="H137" s="322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6.95" customHeight="1">
      <c r="A138" s="34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2" customHeight="1">
      <c r="A139" s="34"/>
      <c r="B139" s="35"/>
      <c r="C139" s="29" t="s">
        <v>20</v>
      </c>
      <c r="D139" s="36"/>
      <c r="E139" s="36"/>
      <c r="F139" s="27" t="str">
        <f>F12</f>
        <v>areál V Zálomu</v>
      </c>
      <c r="G139" s="36"/>
      <c r="H139" s="36"/>
      <c r="I139" s="29" t="s">
        <v>22</v>
      </c>
      <c r="J139" s="66" t="str">
        <f>IF(J12="","",J12)</f>
        <v>8. 1. 2022</v>
      </c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6.95" customHeight="1">
      <c r="A140" s="34"/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25.7" customHeight="1">
      <c r="A141" s="34"/>
      <c r="B141" s="35"/>
      <c r="C141" s="29" t="s">
        <v>24</v>
      </c>
      <c r="D141" s="36"/>
      <c r="E141" s="36"/>
      <c r="F141" s="27" t="str">
        <f>E15</f>
        <v>Městský obvod Ostrava – Jih</v>
      </c>
      <c r="G141" s="36"/>
      <c r="H141" s="36"/>
      <c r="I141" s="29" t="s">
        <v>30</v>
      </c>
      <c r="J141" s="32" t="str">
        <f>E21</f>
        <v>FILDMAN PROJEKT s.r.o.</v>
      </c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25.7" customHeight="1">
      <c r="A142" s="34"/>
      <c r="B142" s="35"/>
      <c r="C142" s="29" t="s">
        <v>28</v>
      </c>
      <c r="D142" s="36"/>
      <c r="E142" s="36"/>
      <c r="F142" s="27" t="str">
        <f>IF(E18="","",E18)</f>
        <v>Vyplň údaj</v>
      </c>
      <c r="G142" s="36"/>
      <c r="H142" s="36"/>
      <c r="I142" s="29" t="s">
        <v>33</v>
      </c>
      <c r="J142" s="32" t="str">
        <f>E24</f>
        <v>Ing. Bc. Roman Fildán</v>
      </c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0.35" customHeight="1">
      <c r="A143" s="34"/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11" customFormat="1" ht="29.25" customHeight="1">
      <c r="A144" s="159"/>
      <c r="B144" s="160"/>
      <c r="C144" s="161" t="s">
        <v>119</v>
      </c>
      <c r="D144" s="162" t="s">
        <v>61</v>
      </c>
      <c r="E144" s="162" t="s">
        <v>57</v>
      </c>
      <c r="F144" s="162" t="s">
        <v>58</v>
      </c>
      <c r="G144" s="162" t="s">
        <v>120</v>
      </c>
      <c r="H144" s="162" t="s">
        <v>121</v>
      </c>
      <c r="I144" s="162" t="s">
        <v>122</v>
      </c>
      <c r="J144" s="163" t="s">
        <v>113</v>
      </c>
      <c r="K144" s="164" t="s">
        <v>123</v>
      </c>
      <c r="L144" s="165"/>
      <c r="M144" s="75" t="s">
        <v>1</v>
      </c>
      <c r="N144" s="76" t="s">
        <v>40</v>
      </c>
      <c r="O144" s="76" t="s">
        <v>124</v>
      </c>
      <c r="P144" s="76" t="s">
        <v>125</v>
      </c>
      <c r="Q144" s="76" t="s">
        <v>126</v>
      </c>
      <c r="R144" s="76" t="s">
        <v>127</v>
      </c>
      <c r="S144" s="76" t="s">
        <v>128</v>
      </c>
      <c r="T144" s="77" t="s">
        <v>129</v>
      </c>
      <c r="U144" s="159"/>
      <c r="V144" s="159"/>
      <c r="W144" s="159"/>
      <c r="X144" s="159"/>
      <c r="Y144" s="159"/>
      <c r="Z144" s="159"/>
      <c r="AA144" s="159"/>
      <c r="AB144" s="159"/>
      <c r="AC144" s="159"/>
      <c r="AD144" s="159"/>
      <c r="AE144" s="159"/>
    </row>
    <row r="145" spans="1:65" s="2" customFormat="1" ht="22.9" customHeight="1">
      <c r="A145" s="34"/>
      <c r="B145" s="35"/>
      <c r="C145" s="82" t="s">
        <v>130</v>
      </c>
      <c r="D145" s="36"/>
      <c r="E145" s="36"/>
      <c r="F145" s="36"/>
      <c r="G145" s="36"/>
      <c r="H145" s="36"/>
      <c r="I145" s="36"/>
      <c r="J145" s="166">
        <f>BK145</f>
        <v>0</v>
      </c>
      <c r="K145" s="36"/>
      <c r="L145" s="39"/>
      <c r="M145" s="78"/>
      <c r="N145" s="167"/>
      <c r="O145" s="79"/>
      <c r="P145" s="168">
        <f>P146+P293+P586</f>
        <v>0</v>
      </c>
      <c r="Q145" s="79"/>
      <c r="R145" s="168">
        <f>R146+R293+R586</f>
        <v>163.74037324000003</v>
      </c>
      <c r="S145" s="79"/>
      <c r="T145" s="169">
        <f>T146+T293+T586</f>
        <v>0.3785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75</v>
      </c>
      <c r="AU145" s="17" t="s">
        <v>115</v>
      </c>
      <c r="BK145" s="170">
        <f>BK146+BK293+BK586</f>
        <v>0</v>
      </c>
    </row>
    <row r="146" spans="1:65" s="12" customFormat="1" ht="25.9" customHeight="1">
      <c r="B146" s="171"/>
      <c r="C146" s="172"/>
      <c r="D146" s="173" t="s">
        <v>75</v>
      </c>
      <c r="E146" s="174" t="s">
        <v>131</v>
      </c>
      <c r="F146" s="174" t="s">
        <v>132</v>
      </c>
      <c r="G146" s="172"/>
      <c r="H146" s="172"/>
      <c r="I146" s="175"/>
      <c r="J146" s="176">
        <f>BK146</f>
        <v>0</v>
      </c>
      <c r="K146" s="172"/>
      <c r="L146" s="177"/>
      <c r="M146" s="178"/>
      <c r="N146" s="179"/>
      <c r="O146" s="179"/>
      <c r="P146" s="180">
        <f>P147+P178+P206+P224+P240+P272+P275+P291</f>
        <v>0</v>
      </c>
      <c r="Q146" s="179"/>
      <c r="R146" s="180">
        <f>R147+R178+R206+R224+R240+R272+R275+R291</f>
        <v>154.28084449000002</v>
      </c>
      <c r="S146" s="179"/>
      <c r="T146" s="181">
        <f>T147+T178+T206+T224+T240+T272+T275+T291</f>
        <v>0.3785</v>
      </c>
      <c r="AR146" s="182" t="s">
        <v>84</v>
      </c>
      <c r="AT146" s="183" t="s">
        <v>75</v>
      </c>
      <c r="AU146" s="183" t="s">
        <v>76</v>
      </c>
      <c r="AY146" s="182" t="s">
        <v>134</v>
      </c>
      <c r="BK146" s="184">
        <f>BK147+BK178+BK206+BK224+BK240+BK272+BK275+BK291</f>
        <v>0</v>
      </c>
    </row>
    <row r="147" spans="1:65" s="12" customFormat="1" ht="22.9" customHeight="1">
      <c r="B147" s="171"/>
      <c r="C147" s="172"/>
      <c r="D147" s="173" t="s">
        <v>75</v>
      </c>
      <c r="E147" s="185" t="s">
        <v>84</v>
      </c>
      <c r="F147" s="185" t="s">
        <v>250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SUM(P148:P177)</f>
        <v>0</v>
      </c>
      <c r="Q147" s="179"/>
      <c r="R147" s="180">
        <f>SUM(R148:R177)</f>
        <v>51.713999999999999</v>
      </c>
      <c r="S147" s="179"/>
      <c r="T147" s="181">
        <f>SUM(T148:T177)</f>
        <v>0</v>
      </c>
      <c r="AR147" s="182" t="s">
        <v>84</v>
      </c>
      <c r="AT147" s="183" t="s">
        <v>75</v>
      </c>
      <c r="AU147" s="183" t="s">
        <v>84</v>
      </c>
      <c r="AY147" s="182" t="s">
        <v>134</v>
      </c>
      <c r="BK147" s="184">
        <f>SUM(BK148:BK177)</f>
        <v>0</v>
      </c>
    </row>
    <row r="148" spans="1:65" s="2" customFormat="1" ht="21.75" customHeight="1">
      <c r="A148" s="34"/>
      <c r="B148" s="35"/>
      <c r="C148" s="241" t="s">
        <v>84</v>
      </c>
      <c r="D148" s="241" t="s">
        <v>251</v>
      </c>
      <c r="E148" s="242" t="s">
        <v>287</v>
      </c>
      <c r="F148" s="243" t="s">
        <v>288</v>
      </c>
      <c r="G148" s="244" t="s">
        <v>217</v>
      </c>
      <c r="H148" s="245">
        <v>31.552</v>
      </c>
      <c r="I148" s="246"/>
      <c r="J148" s="247">
        <f>ROUND(I148*H148,2)</f>
        <v>0</v>
      </c>
      <c r="K148" s="248"/>
      <c r="L148" s="39"/>
      <c r="M148" s="249" t="s">
        <v>1</v>
      </c>
      <c r="N148" s="250" t="s">
        <v>41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140</v>
      </c>
      <c r="AT148" s="200" t="s">
        <v>251</v>
      </c>
      <c r="AU148" s="200" t="s">
        <v>86</v>
      </c>
      <c r="AY148" s="17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84</v>
      </c>
      <c r="BK148" s="201">
        <f>ROUND(I148*H148,2)</f>
        <v>0</v>
      </c>
      <c r="BL148" s="17" t="s">
        <v>140</v>
      </c>
      <c r="BM148" s="200" t="s">
        <v>1527</v>
      </c>
    </row>
    <row r="149" spans="1:65" s="13" customFormat="1" ht="11.25">
      <c r="B149" s="202"/>
      <c r="C149" s="203"/>
      <c r="D149" s="204" t="s">
        <v>169</v>
      </c>
      <c r="E149" s="205" t="s">
        <v>1</v>
      </c>
      <c r="F149" s="206" t="s">
        <v>1528</v>
      </c>
      <c r="G149" s="203"/>
      <c r="H149" s="205" t="s">
        <v>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169</v>
      </c>
      <c r="AU149" s="212" t="s">
        <v>86</v>
      </c>
      <c r="AV149" s="13" t="s">
        <v>84</v>
      </c>
      <c r="AW149" s="13" t="s">
        <v>32</v>
      </c>
      <c r="AX149" s="13" t="s">
        <v>76</v>
      </c>
      <c r="AY149" s="212" t="s">
        <v>134</v>
      </c>
    </row>
    <row r="150" spans="1:65" s="14" customFormat="1" ht="11.25">
      <c r="B150" s="213"/>
      <c r="C150" s="214"/>
      <c r="D150" s="204" t="s">
        <v>169</v>
      </c>
      <c r="E150" s="215" t="s">
        <v>237</v>
      </c>
      <c r="F150" s="216" t="s">
        <v>1529</v>
      </c>
      <c r="G150" s="214"/>
      <c r="H150" s="217">
        <v>31.552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169</v>
      </c>
      <c r="AU150" s="223" t="s">
        <v>86</v>
      </c>
      <c r="AV150" s="14" t="s">
        <v>86</v>
      </c>
      <c r="AW150" s="14" t="s">
        <v>32</v>
      </c>
      <c r="AX150" s="14" t="s">
        <v>84</v>
      </c>
      <c r="AY150" s="223" t="s">
        <v>134</v>
      </c>
    </row>
    <row r="151" spans="1:65" s="2" customFormat="1" ht="33" customHeight="1">
      <c r="A151" s="34"/>
      <c r="B151" s="35"/>
      <c r="C151" s="241" t="s">
        <v>86</v>
      </c>
      <c r="D151" s="241" t="s">
        <v>251</v>
      </c>
      <c r="E151" s="242" t="s">
        <v>1530</v>
      </c>
      <c r="F151" s="243" t="s">
        <v>1531</v>
      </c>
      <c r="G151" s="244" t="s">
        <v>217</v>
      </c>
      <c r="H151" s="245">
        <v>19.428999999999998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41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140</v>
      </c>
      <c r="AT151" s="200" t="s">
        <v>251</v>
      </c>
      <c r="AU151" s="200" t="s">
        <v>86</v>
      </c>
      <c r="AY151" s="17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84</v>
      </c>
      <c r="BK151" s="201">
        <f>ROUND(I151*H151,2)</f>
        <v>0</v>
      </c>
      <c r="BL151" s="17" t="s">
        <v>140</v>
      </c>
      <c r="BM151" s="200" t="s">
        <v>1532</v>
      </c>
    </row>
    <row r="152" spans="1:65" s="14" customFormat="1" ht="11.25">
      <c r="B152" s="213"/>
      <c r="C152" s="214"/>
      <c r="D152" s="204" t="s">
        <v>169</v>
      </c>
      <c r="E152" s="215" t="s">
        <v>1</v>
      </c>
      <c r="F152" s="216" t="s">
        <v>1533</v>
      </c>
      <c r="G152" s="214"/>
      <c r="H152" s="217">
        <v>11.544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169</v>
      </c>
      <c r="AU152" s="223" t="s">
        <v>86</v>
      </c>
      <c r="AV152" s="14" t="s">
        <v>86</v>
      </c>
      <c r="AW152" s="14" t="s">
        <v>32</v>
      </c>
      <c r="AX152" s="14" t="s">
        <v>76</v>
      </c>
      <c r="AY152" s="223" t="s">
        <v>134</v>
      </c>
    </row>
    <row r="153" spans="1:65" s="14" customFormat="1" ht="11.25">
      <c r="B153" s="213"/>
      <c r="C153" s="214"/>
      <c r="D153" s="204" t="s">
        <v>169</v>
      </c>
      <c r="E153" s="215" t="s">
        <v>1</v>
      </c>
      <c r="F153" s="216" t="s">
        <v>1534</v>
      </c>
      <c r="G153" s="214"/>
      <c r="H153" s="217">
        <v>7.8849999999999998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169</v>
      </c>
      <c r="AU153" s="223" t="s">
        <v>86</v>
      </c>
      <c r="AV153" s="14" t="s">
        <v>86</v>
      </c>
      <c r="AW153" s="14" t="s">
        <v>32</v>
      </c>
      <c r="AX153" s="14" t="s">
        <v>76</v>
      </c>
      <c r="AY153" s="223" t="s">
        <v>134</v>
      </c>
    </row>
    <row r="154" spans="1:65" s="15" customFormat="1" ht="11.25">
      <c r="B154" s="224"/>
      <c r="C154" s="225"/>
      <c r="D154" s="204" t="s">
        <v>169</v>
      </c>
      <c r="E154" s="226" t="s">
        <v>214</v>
      </c>
      <c r="F154" s="227" t="s">
        <v>173</v>
      </c>
      <c r="G154" s="225"/>
      <c r="H154" s="228">
        <v>19.428999999999998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169</v>
      </c>
      <c r="AU154" s="234" t="s">
        <v>86</v>
      </c>
      <c r="AV154" s="15" t="s">
        <v>140</v>
      </c>
      <c r="AW154" s="15" t="s">
        <v>32</v>
      </c>
      <c r="AX154" s="15" t="s">
        <v>84</v>
      </c>
      <c r="AY154" s="234" t="s">
        <v>134</v>
      </c>
    </row>
    <row r="155" spans="1:65" s="2" customFormat="1" ht="33" customHeight="1">
      <c r="A155" s="34"/>
      <c r="B155" s="35"/>
      <c r="C155" s="241" t="s">
        <v>144</v>
      </c>
      <c r="D155" s="241" t="s">
        <v>251</v>
      </c>
      <c r="E155" s="242" t="s">
        <v>1535</v>
      </c>
      <c r="F155" s="243" t="s">
        <v>1536</v>
      </c>
      <c r="G155" s="244" t="s">
        <v>217</v>
      </c>
      <c r="H155" s="245">
        <v>25.384</v>
      </c>
      <c r="I155" s="246"/>
      <c r="J155" s="247">
        <f>ROUND(I155*H155,2)</f>
        <v>0</v>
      </c>
      <c r="K155" s="248"/>
      <c r="L155" s="39"/>
      <c r="M155" s="249" t="s">
        <v>1</v>
      </c>
      <c r="N155" s="250" t="s">
        <v>41</v>
      </c>
      <c r="O155" s="7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140</v>
      </c>
      <c r="AT155" s="200" t="s">
        <v>251</v>
      </c>
      <c r="AU155" s="200" t="s">
        <v>86</v>
      </c>
      <c r="AY155" s="17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84</v>
      </c>
      <c r="BK155" s="201">
        <f>ROUND(I155*H155,2)</f>
        <v>0</v>
      </c>
      <c r="BL155" s="17" t="s">
        <v>140</v>
      </c>
      <c r="BM155" s="200" t="s">
        <v>1537</v>
      </c>
    </row>
    <row r="156" spans="1:65" s="13" customFormat="1" ht="11.25">
      <c r="B156" s="202"/>
      <c r="C156" s="203"/>
      <c r="D156" s="204" t="s">
        <v>169</v>
      </c>
      <c r="E156" s="205" t="s">
        <v>1</v>
      </c>
      <c r="F156" s="206" t="s">
        <v>1528</v>
      </c>
      <c r="G156" s="203"/>
      <c r="H156" s="205" t="s">
        <v>1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169</v>
      </c>
      <c r="AU156" s="212" t="s">
        <v>86</v>
      </c>
      <c r="AV156" s="13" t="s">
        <v>84</v>
      </c>
      <c r="AW156" s="13" t="s">
        <v>32</v>
      </c>
      <c r="AX156" s="13" t="s">
        <v>76</v>
      </c>
      <c r="AY156" s="212" t="s">
        <v>134</v>
      </c>
    </row>
    <row r="157" spans="1:65" s="14" customFormat="1" ht="11.25">
      <c r="B157" s="213"/>
      <c r="C157" s="214"/>
      <c r="D157" s="204" t="s">
        <v>169</v>
      </c>
      <c r="E157" s="215" t="s">
        <v>780</v>
      </c>
      <c r="F157" s="216" t="s">
        <v>1538</v>
      </c>
      <c r="G157" s="214"/>
      <c r="H157" s="217">
        <v>25.384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169</v>
      </c>
      <c r="AU157" s="223" t="s">
        <v>86</v>
      </c>
      <c r="AV157" s="14" t="s">
        <v>86</v>
      </c>
      <c r="AW157" s="14" t="s">
        <v>32</v>
      </c>
      <c r="AX157" s="14" t="s">
        <v>84</v>
      </c>
      <c r="AY157" s="223" t="s">
        <v>134</v>
      </c>
    </row>
    <row r="158" spans="1:65" s="2" customFormat="1" ht="24.2" customHeight="1">
      <c r="A158" s="34"/>
      <c r="B158" s="35"/>
      <c r="C158" s="241" t="s">
        <v>140</v>
      </c>
      <c r="D158" s="241" t="s">
        <v>251</v>
      </c>
      <c r="E158" s="242" t="s">
        <v>1539</v>
      </c>
      <c r="F158" s="243" t="s">
        <v>1540</v>
      </c>
      <c r="G158" s="244" t="s">
        <v>217</v>
      </c>
      <c r="H158" s="245">
        <v>1.26</v>
      </c>
      <c r="I158" s="246"/>
      <c r="J158" s="247">
        <f>ROUND(I158*H158,2)</f>
        <v>0</v>
      </c>
      <c r="K158" s="248"/>
      <c r="L158" s="39"/>
      <c r="M158" s="249" t="s">
        <v>1</v>
      </c>
      <c r="N158" s="250" t="s">
        <v>41</v>
      </c>
      <c r="O158" s="7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140</v>
      </c>
      <c r="AT158" s="200" t="s">
        <v>251</v>
      </c>
      <c r="AU158" s="200" t="s">
        <v>86</v>
      </c>
      <c r="AY158" s="17" t="s">
        <v>134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84</v>
      </c>
      <c r="BK158" s="201">
        <f>ROUND(I158*H158,2)</f>
        <v>0</v>
      </c>
      <c r="BL158" s="17" t="s">
        <v>140</v>
      </c>
      <c r="BM158" s="200" t="s">
        <v>1541</v>
      </c>
    </row>
    <row r="159" spans="1:65" s="13" customFormat="1" ht="11.25">
      <c r="B159" s="202"/>
      <c r="C159" s="203"/>
      <c r="D159" s="204" t="s">
        <v>169</v>
      </c>
      <c r="E159" s="205" t="s">
        <v>1</v>
      </c>
      <c r="F159" s="206" t="s">
        <v>1542</v>
      </c>
      <c r="G159" s="203"/>
      <c r="H159" s="205" t="s">
        <v>1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169</v>
      </c>
      <c r="AU159" s="212" t="s">
        <v>86</v>
      </c>
      <c r="AV159" s="13" t="s">
        <v>84</v>
      </c>
      <c r="AW159" s="13" t="s">
        <v>32</v>
      </c>
      <c r="AX159" s="13" t="s">
        <v>76</v>
      </c>
      <c r="AY159" s="212" t="s">
        <v>134</v>
      </c>
    </row>
    <row r="160" spans="1:65" s="14" customFormat="1" ht="11.25">
      <c r="B160" s="213"/>
      <c r="C160" s="214"/>
      <c r="D160" s="204" t="s">
        <v>169</v>
      </c>
      <c r="E160" s="215" t="s">
        <v>1484</v>
      </c>
      <c r="F160" s="216" t="s">
        <v>1543</v>
      </c>
      <c r="G160" s="214"/>
      <c r="H160" s="217">
        <v>1.26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169</v>
      </c>
      <c r="AU160" s="223" t="s">
        <v>86</v>
      </c>
      <c r="AV160" s="14" t="s">
        <v>86</v>
      </c>
      <c r="AW160" s="14" t="s">
        <v>32</v>
      </c>
      <c r="AX160" s="14" t="s">
        <v>84</v>
      </c>
      <c r="AY160" s="223" t="s">
        <v>134</v>
      </c>
    </row>
    <row r="161" spans="1:65" s="2" customFormat="1" ht="37.9" customHeight="1">
      <c r="A161" s="34"/>
      <c r="B161" s="35"/>
      <c r="C161" s="241" t="s">
        <v>133</v>
      </c>
      <c r="D161" s="241" t="s">
        <v>251</v>
      </c>
      <c r="E161" s="242" t="s">
        <v>323</v>
      </c>
      <c r="F161" s="243" t="s">
        <v>324</v>
      </c>
      <c r="G161" s="244" t="s">
        <v>217</v>
      </c>
      <c r="H161" s="245">
        <v>46.073</v>
      </c>
      <c r="I161" s="246"/>
      <c r="J161" s="247">
        <f>ROUND(I161*H161,2)</f>
        <v>0</v>
      </c>
      <c r="K161" s="248"/>
      <c r="L161" s="39"/>
      <c r="M161" s="249" t="s">
        <v>1</v>
      </c>
      <c r="N161" s="250" t="s">
        <v>41</v>
      </c>
      <c r="O161" s="71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0" t="s">
        <v>140</v>
      </c>
      <c r="AT161" s="200" t="s">
        <v>251</v>
      </c>
      <c r="AU161" s="200" t="s">
        <v>86</v>
      </c>
      <c r="AY161" s="17" t="s">
        <v>134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84</v>
      </c>
      <c r="BK161" s="201">
        <f>ROUND(I161*H161,2)</f>
        <v>0</v>
      </c>
      <c r="BL161" s="17" t="s">
        <v>140</v>
      </c>
      <c r="BM161" s="200" t="s">
        <v>1544</v>
      </c>
    </row>
    <row r="162" spans="1:65" s="14" customFormat="1" ht="11.25">
      <c r="B162" s="213"/>
      <c r="C162" s="214"/>
      <c r="D162" s="204" t="s">
        <v>169</v>
      </c>
      <c r="E162" s="215" t="s">
        <v>216</v>
      </c>
      <c r="F162" s="216" t="s">
        <v>1545</v>
      </c>
      <c r="G162" s="214"/>
      <c r="H162" s="217">
        <v>46.073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169</v>
      </c>
      <c r="AU162" s="223" t="s">
        <v>86</v>
      </c>
      <c r="AV162" s="14" t="s">
        <v>86</v>
      </c>
      <c r="AW162" s="14" t="s">
        <v>32</v>
      </c>
      <c r="AX162" s="14" t="s">
        <v>84</v>
      </c>
      <c r="AY162" s="223" t="s">
        <v>134</v>
      </c>
    </row>
    <row r="163" spans="1:65" s="2" customFormat="1" ht="24.2" customHeight="1">
      <c r="A163" s="34"/>
      <c r="B163" s="35"/>
      <c r="C163" s="241" t="s">
        <v>152</v>
      </c>
      <c r="D163" s="241" t="s">
        <v>251</v>
      </c>
      <c r="E163" s="242" t="s">
        <v>328</v>
      </c>
      <c r="F163" s="243" t="s">
        <v>329</v>
      </c>
      <c r="G163" s="244" t="s">
        <v>217</v>
      </c>
      <c r="H163" s="245">
        <v>46.073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41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140</v>
      </c>
      <c r="AT163" s="200" t="s">
        <v>251</v>
      </c>
      <c r="AU163" s="200" t="s">
        <v>86</v>
      </c>
      <c r="AY163" s="17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84</v>
      </c>
      <c r="BK163" s="201">
        <f>ROUND(I163*H163,2)</f>
        <v>0</v>
      </c>
      <c r="BL163" s="17" t="s">
        <v>140</v>
      </c>
      <c r="BM163" s="200" t="s">
        <v>1546</v>
      </c>
    </row>
    <row r="164" spans="1:65" s="14" customFormat="1" ht="11.25">
      <c r="B164" s="213"/>
      <c r="C164" s="214"/>
      <c r="D164" s="204" t="s">
        <v>169</v>
      </c>
      <c r="E164" s="215" t="s">
        <v>1</v>
      </c>
      <c r="F164" s="216" t="s">
        <v>216</v>
      </c>
      <c r="G164" s="214"/>
      <c r="H164" s="217">
        <v>46.073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169</v>
      </c>
      <c r="AU164" s="223" t="s">
        <v>86</v>
      </c>
      <c r="AV164" s="14" t="s">
        <v>86</v>
      </c>
      <c r="AW164" s="14" t="s">
        <v>32</v>
      </c>
      <c r="AX164" s="14" t="s">
        <v>84</v>
      </c>
      <c r="AY164" s="223" t="s">
        <v>134</v>
      </c>
    </row>
    <row r="165" spans="1:65" s="2" customFormat="1" ht="16.5" customHeight="1">
      <c r="A165" s="34"/>
      <c r="B165" s="35"/>
      <c r="C165" s="241" t="s">
        <v>155</v>
      </c>
      <c r="D165" s="241" t="s">
        <v>251</v>
      </c>
      <c r="E165" s="242" t="s">
        <v>331</v>
      </c>
      <c r="F165" s="243" t="s">
        <v>332</v>
      </c>
      <c r="G165" s="244" t="s">
        <v>217</v>
      </c>
      <c r="H165" s="245">
        <v>46.073</v>
      </c>
      <c r="I165" s="246"/>
      <c r="J165" s="247">
        <f>ROUND(I165*H165,2)</f>
        <v>0</v>
      </c>
      <c r="K165" s="248"/>
      <c r="L165" s="39"/>
      <c r="M165" s="249" t="s">
        <v>1</v>
      </c>
      <c r="N165" s="250" t="s">
        <v>41</v>
      </c>
      <c r="O165" s="71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140</v>
      </c>
      <c r="AT165" s="200" t="s">
        <v>251</v>
      </c>
      <c r="AU165" s="200" t="s">
        <v>86</v>
      </c>
      <c r="AY165" s="17" t="s">
        <v>134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84</v>
      </c>
      <c r="BK165" s="201">
        <f>ROUND(I165*H165,2)</f>
        <v>0</v>
      </c>
      <c r="BL165" s="17" t="s">
        <v>140</v>
      </c>
      <c r="BM165" s="200" t="s">
        <v>1547</v>
      </c>
    </row>
    <row r="166" spans="1:65" s="14" customFormat="1" ht="11.25">
      <c r="B166" s="213"/>
      <c r="C166" s="214"/>
      <c r="D166" s="204" t="s">
        <v>169</v>
      </c>
      <c r="E166" s="215" t="s">
        <v>1</v>
      </c>
      <c r="F166" s="216" t="s">
        <v>216</v>
      </c>
      <c r="G166" s="214"/>
      <c r="H166" s="217">
        <v>46.073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169</v>
      </c>
      <c r="AU166" s="223" t="s">
        <v>86</v>
      </c>
      <c r="AV166" s="14" t="s">
        <v>86</v>
      </c>
      <c r="AW166" s="14" t="s">
        <v>32</v>
      </c>
      <c r="AX166" s="14" t="s">
        <v>84</v>
      </c>
      <c r="AY166" s="223" t="s">
        <v>134</v>
      </c>
    </row>
    <row r="167" spans="1:65" s="2" customFormat="1" ht="33" customHeight="1">
      <c r="A167" s="34"/>
      <c r="B167" s="35"/>
      <c r="C167" s="241" t="s">
        <v>139</v>
      </c>
      <c r="D167" s="241" t="s">
        <v>251</v>
      </c>
      <c r="E167" s="242" t="s">
        <v>335</v>
      </c>
      <c r="F167" s="243" t="s">
        <v>336</v>
      </c>
      <c r="G167" s="244" t="s">
        <v>337</v>
      </c>
      <c r="H167" s="245">
        <v>78.323999999999998</v>
      </c>
      <c r="I167" s="246"/>
      <c r="J167" s="247">
        <f>ROUND(I167*H167,2)</f>
        <v>0</v>
      </c>
      <c r="K167" s="248"/>
      <c r="L167" s="39"/>
      <c r="M167" s="249" t="s">
        <v>1</v>
      </c>
      <c r="N167" s="250" t="s">
        <v>41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140</v>
      </c>
      <c r="AT167" s="200" t="s">
        <v>251</v>
      </c>
      <c r="AU167" s="200" t="s">
        <v>86</v>
      </c>
      <c r="AY167" s="17" t="s">
        <v>134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84</v>
      </c>
      <c r="BK167" s="201">
        <f>ROUND(I167*H167,2)</f>
        <v>0</v>
      </c>
      <c r="BL167" s="17" t="s">
        <v>140</v>
      </c>
      <c r="BM167" s="200" t="s">
        <v>1548</v>
      </c>
    </row>
    <row r="168" spans="1:65" s="14" customFormat="1" ht="11.25">
      <c r="B168" s="213"/>
      <c r="C168" s="214"/>
      <c r="D168" s="204" t="s">
        <v>169</v>
      </c>
      <c r="E168" s="215" t="s">
        <v>1</v>
      </c>
      <c r="F168" s="216" t="s">
        <v>339</v>
      </c>
      <c r="G168" s="214"/>
      <c r="H168" s="217">
        <v>78.323999999999998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169</v>
      </c>
      <c r="AU168" s="223" t="s">
        <v>86</v>
      </c>
      <c r="AV168" s="14" t="s">
        <v>86</v>
      </c>
      <c r="AW168" s="14" t="s">
        <v>32</v>
      </c>
      <c r="AX168" s="14" t="s">
        <v>84</v>
      </c>
      <c r="AY168" s="223" t="s">
        <v>134</v>
      </c>
    </row>
    <row r="169" spans="1:65" s="2" customFormat="1" ht="24.2" customHeight="1">
      <c r="A169" s="34"/>
      <c r="B169" s="35"/>
      <c r="C169" s="241" t="s">
        <v>160</v>
      </c>
      <c r="D169" s="241" t="s">
        <v>251</v>
      </c>
      <c r="E169" s="242" t="s">
        <v>811</v>
      </c>
      <c r="F169" s="243" t="s">
        <v>812</v>
      </c>
      <c r="G169" s="244" t="s">
        <v>217</v>
      </c>
      <c r="H169" s="245">
        <v>18.899999999999999</v>
      </c>
      <c r="I169" s="246"/>
      <c r="J169" s="247">
        <f>ROUND(I169*H169,2)</f>
        <v>0</v>
      </c>
      <c r="K169" s="248"/>
      <c r="L169" s="39"/>
      <c r="M169" s="249" t="s">
        <v>1</v>
      </c>
      <c r="N169" s="250" t="s">
        <v>41</v>
      </c>
      <c r="O169" s="71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0" t="s">
        <v>140</v>
      </c>
      <c r="AT169" s="200" t="s">
        <v>251</v>
      </c>
      <c r="AU169" s="200" t="s">
        <v>86</v>
      </c>
      <c r="AY169" s="17" t="s">
        <v>134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84</v>
      </c>
      <c r="BK169" s="201">
        <f>ROUND(I169*H169,2)</f>
        <v>0</v>
      </c>
      <c r="BL169" s="17" t="s">
        <v>140</v>
      </c>
      <c r="BM169" s="200" t="s">
        <v>1549</v>
      </c>
    </row>
    <row r="170" spans="1:65" s="14" customFormat="1" ht="11.25">
      <c r="B170" s="213"/>
      <c r="C170" s="214"/>
      <c r="D170" s="204" t="s">
        <v>169</v>
      </c>
      <c r="E170" s="215" t="s">
        <v>788</v>
      </c>
      <c r="F170" s="216" t="s">
        <v>1550</v>
      </c>
      <c r="G170" s="214"/>
      <c r="H170" s="217">
        <v>18.899999999999999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169</v>
      </c>
      <c r="AU170" s="223" t="s">
        <v>86</v>
      </c>
      <c r="AV170" s="14" t="s">
        <v>86</v>
      </c>
      <c r="AW170" s="14" t="s">
        <v>32</v>
      </c>
      <c r="AX170" s="14" t="s">
        <v>84</v>
      </c>
      <c r="AY170" s="223" t="s">
        <v>134</v>
      </c>
    </row>
    <row r="171" spans="1:65" s="2" customFormat="1" ht="24.2" customHeight="1">
      <c r="A171" s="34"/>
      <c r="B171" s="35"/>
      <c r="C171" s="241" t="s">
        <v>164</v>
      </c>
      <c r="D171" s="241" t="s">
        <v>251</v>
      </c>
      <c r="E171" s="242" t="s">
        <v>341</v>
      </c>
      <c r="F171" s="243" t="s">
        <v>342</v>
      </c>
      <c r="G171" s="244" t="s">
        <v>217</v>
      </c>
      <c r="H171" s="245">
        <v>6.6710000000000003</v>
      </c>
      <c r="I171" s="246"/>
      <c r="J171" s="247">
        <f>ROUND(I171*H171,2)</f>
        <v>0</v>
      </c>
      <c r="K171" s="248"/>
      <c r="L171" s="39"/>
      <c r="M171" s="249" t="s">
        <v>1</v>
      </c>
      <c r="N171" s="250" t="s">
        <v>41</v>
      </c>
      <c r="O171" s="71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140</v>
      </c>
      <c r="AT171" s="200" t="s">
        <v>251</v>
      </c>
      <c r="AU171" s="200" t="s">
        <v>86</v>
      </c>
      <c r="AY171" s="17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84</v>
      </c>
      <c r="BK171" s="201">
        <f>ROUND(I171*H171,2)</f>
        <v>0</v>
      </c>
      <c r="BL171" s="17" t="s">
        <v>140</v>
      </c>
      <c r="BM171" s="200" t="s">
        <v>1551</v>
      </c>
    </row>
    <row r="172" spans="1:65" s="14" customFormat="1" ht="11.25">
      <c r="B172" s="213"/>
      <c r="C172" s="214"/>
      <c r="D172" s="204" t="s">
        <v>169</v>
      </c>
      <c r="E172" s="215" t="s">
        <v>784</v>
      </c>
      <c r="F172" s="216" t="s">
        <v>1552</v>
      </c>
      <c r="G172" s="214"/>
      <c r="H172" s="217">
        <v>6.6710000000000003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169</v>
      </c>
      <c r="AU172" s="223" t="s">
        <v>86</v>
      </c>
      <c r="AV172" s="14" t="s">
        <v>86</v>
      </c>
      <c r="AW172" s="14" t="s">
        <v>32</v>
      </c>
      <c r="AX172" s="14" t="s">
        <v>84</v>
      </c>
      <c r="AY172" s="223" t="s">
        <v>134</v>
      </c>
    </row>
    <row r="173" spans="1:65" s="2" customFormat="1" ht="16.5" customHeight="1">
      <c r="A173" s="34"/>
      <c r="B173" s="35"/>
      <c r="C173" s="187" t="s">
        <v>174</v>
      </c>
      <c r="D173" s="187" t="s">
        <v>136</v>
      </c>
      <c r="E173" s="188" t="s">
        <v>817</v>
      </c>
      <c r="F173" s="189" t="s">
        <v>818</v>
      </c>
      <c r="G173" s="190" t="s">
        <v>337</v>
      </c>
      <c r="H173" s="191">
        <v>35.909999999999997</v>
      </c>
      <c r="I173" s="192"/>
      <c r="J173" s="193">
        <f>ROUND(I173*H173,2)</f>
        <v>0</v>
      </c>
      <c r="K173" s="194"/>
      <c r="L173" s="195"/>
      <c r="M173" s="196" t="s">
        <v>1</v>
      </c>
      <c r="N173" s="197" t="s">
        <v>41</v>
      </c>
      <c r="O173" s="71"/>
      <c r="P173" s="198">
        <f>O173*H173</f>
        <v>0</v>
      </c>
      <c r="Q173" s="198">
        <v>1</v>
      </c>
      <c r="R173" s="198">
        <f>Q173*H173</f>
        <v>35.909999999999997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139</v>
      </c>
      <c r="AT173" s="200" t="s">
        <v>136</v>
      </c>
      <c r="AU173" s="200" t="s">
        <v>86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84</v>
      </c>
      <c r="BK173" s="201">
        <f>ROUND(I173*H173,2)</f>
        <v>0</v>
      </c>
      <c r="BL173" s="17" t="s">
        <v>140</v>
      </c>
      <c r="BM173" s="200" t="s">
        <v>1553</v>
      </c>
    </row>
    <row r="174" spans="1:65" s="14" customFormat="1" ht="11.25">
      <c r="B174" s="213"/>
      <c r="C174" s="214"/>
      <c r="D174" s="204" t="s">
        <v>169</v>
      </c>
      <c r="E174" s="215" t="s">
        <v>1</v>
      </c>
      <c r="F174" s="216" t="s">
        <v>925</v>
      </c>
      <c r="G174" s="214"/>
      <c r="H174" s="217">
        <v>35.909999999999997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169</v>
      </c>
      <c r="AU174" s="223" t="s">
        <v>86</v>
      </c>
      <c r="AV174" s="14" t="s">
        <v>86</v>
      </c>
      <c r="AW174" s="14" t="s">
        <v>32</v>
      </c>
      <c r="AX174" s="14" t="s">
        <v>84</v>
      </c>
      <c r="AY174" s="223" t="s">
        <v>134</v>
      </c>
    </row>
    <row r="175" spans="1:65" s="2" customFormat="1" ht="16.5" customHeight="1">
      <c r="A175" s="34"/>
      <c r="B175" s="35"/>
      <c r="C175" s="187" t="s">
        <v>178</v>
      </c>
      <c r="D175" s="187" t="s">
        <v>136</v>
      </c>
      <c r="E175" s="188" t="s">
        <v>1554</v>
      </c>
      <c r="F175" s="189" t="s">
        <v>1555</v>
      </c>
      <c r="G175" s="190" t="s">
        <v>337</v>
      </c>
      <c r="H175" s="191">
        <v>15.804</v>
      </c>
      <c r="I175" s="192"/>
      <c r="J175" s="193">
        <f>ROUND(I175*H175,2)</f>
        <v>0</v>
      </c>
      <c r="K175" s="194"/>
      <c r="L175" s="195"/>
      <c r="M175" s="196" t="s">
        <v>1</v>
      </c>
      <c r="N175" s="197" t="s">
        <v>41</v>
      </c>
      <c r="O175" s="71"/>
      <c r="P175" s="198">
        <f>O175*H175</f>
        <v>0</v>
      </c>
      <c r="Q175" s="198">
        <v>1</v>
      </c>
      <c r="R175" s="198">
        <f>Q175*H175</f>
        <v>15.804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139</v>
      </c>
      <c r="AT175" s="200" t="s">
        <v>136</v>
      </c>
      <c r="AU175" s="200" t="s">
        <v>86</v>
      </c>
      <c r="AY175" s="17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84</v>
      </c>
      <c r="BK175" s="201">
        <f>ROUND(I175*H175,2)</f>
        <v>0</v>
      </c>
      <c r="BL175" s="17" t="s">
        <v>140</v>
      </c>
      <c r="BM175" s="200" t="s">
        <v>1556</v>
      </c>
    </row>
    <row r="176" spans="1:65" s="14" customFormat="1" ht="11.25">
      <c r="B176" s="213"/>
      <c r="C176" s="214"/>
      <c r="D176" s="204" t="s">
        <v>169</v>
      </c>
      <c r="E176" s="215" t="s">
        <v>1</v>
      </c>
      <c r="F176" s="216" t="s">
        <v>824</v>
      </c>
      <c r="G176" s="214"/>
      <c r="H176" s="217">
        <v>13.342000000000001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169</v>
      </c>
      <c r="AU176" s="223" t="s">
        <v>86</v>
      </c>
      <c r="AV176" s="14" t="s">
        <v>86</v>
      </c>
      <c r="AW176" s="14" t="s">
        <v>32</v>
      </c>
      <c r="AX176" s="14" t="s">
        <v>84</v>
      </c>
      <c r="AY176" s="223" t="s">
        <v>134</v>
      </c>
    </row>
    <row r="177" spans="1:65" s="14" customFormat="1" ht="11.25">
      <c r="B177" s="213"/>
      <c r="C177" s="214"/>
      <c r="D177" s="204" t="s">
        <v>169</v>
      </c>
      <c r="E177" s="214"/>
      <c r="F177" s="216" t="s">
        <v>1557</v>
      </c>
      <c r="G177" s="214"/>
      <c r="H177" s="217">
        <v>15.804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169</v>
      </c>
      <c r="AU177" s="223" t="s">
        <v>86</v>
      </c>
      <c r="AV177" s="14" t="s">
        <v>86</v>
      </c>
      <c r="AW177" s="14" t="s">
        <v>4</v>
      </c>
      <c r="AX177" s="14" t="s">
        <v>84</v>
      </c>
      <c r="AY177" s="223" t="s">
        <v>134</v>
      </c>
    </row>
    <row r="178" spans="1:65" s="12" customFormat="1" ht="22.9" customHeight="1">
      <c r="B178" s="171"/>
      <c r="C178" s="172"/>
      <c r="D178" s="173" t="s">
        <v>75</v>
      </c>
      <c r="E178" s="185" t="s">
        <v>86</v>
      </c>
      <c r="F178" s="185" t="s">
        <v>441</v>
      </c>
      <c r="G178" s="172"/>
      <c r="H178" s="172"/>
      <c r="I178" s="175"/>
      <c r="J178" s="186">
        <f>BK178</f>
        <v>0</v>
      </c>
      <c r="K178" s="172"/>
      <c r="L178" s="177"/>
      <c r="M178" s="178"/>
      <c r="N178" s="179"/>
      <c r="O178" s="179"/>
      <c r="P178" s="180">
        <f>SUM(P179:P205)</f>
        <v>0</v>
      </c>
      <c r="Q178" s="179"/>
      <c r="R178" s="180">
        <f>SUM(R179:R205)</f>
        <v>63.598670329999997</v>
      </c>
      <c r="S178" s="179"/>
      <c r="T178" s="181">
        <f>SUM(T179:T205)</f>
        <v>0</v>
      </c>
      <c r="AR178" s="182" t="s">
        <v>84</v>
      </c>
      <c r="AT178" s="183" t="s">
        <v>75</v>
      </c>
      <c r="AU178" s="183" t="s">
        <v>84</v>
      </c>
      <c r="AY178" s="182" t="s">
        <v>134</v>
      </c>
      <c r="BK178" s="184">
        <f>SUM(BK179:BK205)</f>
        <v>0</v>
      </c>
    </row>
    <row r="179" spans="1:65" s="2" customFormat="1" ht="24.2" customHeight="1">
      <c r="A179" s="34"/>
      <c r="B179" s="35"/>
      <c r="C179" s="241" t="s">
        <v>182</v>
      </c>
      <c r="D179" s="241" t="s">
        <v>251</v>
      </c>
      <c r="E179" s="242" t="s">
        <v>1558</v>
      </c>
      <c r="F179" s="243" t="s">
        <v>1559</v>
      </c>
      <c r="G179" s="244" t="s">
        <v>231</v>
      </c>
      <c r="H179" s="245">
        <v>55.59</v>
      </c>
      <c r="I179" s="246"/>
      <c r="J179" s="247">
        <f>ROUND(I179*H179,2)</f>
        <v>0</v>
      </c>
      <c r="K179" s="248"/>
      <c r="L179" s="39"/>
      <c r="M179" s="249" t="s">
        <v>1</v>
      </c>
      <c r="N179" s="250" t="s">
        <v>41</v>
      </c>
      <c r="O179" s="71"/>
      <c r="P179" s="198">
        <f>O179*H179</f>
        <v>0</v>
      </c>
      <c r="Q179" s="198">
        <v>4.8999999999999998E-4</v>
      </c>
      <c r="R179" s="198">
        <f>Q179*H179</f>
        <v>2.7239100000000002E-2</v>
      </c>
      <c r="S179" s="198">
        <v>0</v>
      </c>
      <c r="T179" s="199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0" t="s">
        <v>140</v>
      </c>
      <c r="AT179" s="200" t="s">
        <v>251</v>
      </c>
      <c r="AU179" s="200" t="s">
        <v>86</v>
      </c>
      <c r="AY179" s="17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84</v>
      </c>
      <c r="BK179" s="201">
        <f>ROUND(I179*H179,2)</f>
        <v>0</v>
      </c>
      <c r="BL179" s="17" t="s">
        <v>140</v>
      </c>
      <c r="BM179" s="200" t="s">
        <v>1560</v>
      </c>
    </row>
    <row r="180" spans="1:65" s="13" customFormat="1" ht="11.25">
      <c r="B180" s="202"/>
      <c r="C180" s="203"/>
      <c r="D180" s="204" t="s">
        <v>169</v>
      </c>
      <c r="E180" s="205" t="s">
        <v>1</v>
      </c>
      <c r="F180" s="206" t="s">
        <v>1528</v>
      </c>
      <c r="G180" s="203"/>
      <c r="H180" s="205" t="s">
        <v>1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169</v>
      </c>
      <c r="AU180" s="212" t="s">
        <v>86</v>
      </c>
      <c r="AV180" s="13" t="s">
        <v>84</v>
      </c>
      <c r="AW180" s="13" t="s">
        <v>32</v>
      </c>
      <c r="AX180" s="13" t="s">
        <v>76</v>
      </c>
      <c r="AY180" s="212" t="s">
        <v>134</v>
      </c>
    </row>
    <row r="181" spans="1:65" s="14" customFormat="1" ht="11.25">
      <c r="B181" s="213"/>
      <c r="C181" s="214"/>
      <c r="D181" s="204" t="s">
        <v>169</v>
      </c>
      <c r="E181" s="215" t="s">
        <v>1474</v>
      </c>
      <c r="F181" s="216" t="s">
        <v>1561</v>
      </c>
      <c r="G181" s="214"/>
      <c r="H181" s="217">
        <v>55.59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169</v>
      </c>
      <c r="AU181" s="223" t="s">
        <v>86</v>
      </c>
      <c r="AV181" s="14" t="s">
        <v>86</v>
      </c>
      <c r="AW181" s="14" t="s">
        <v>32</v>
      </c>
      <c r="AX181" s="14" t="s">
        <v>84</v>
      </c>
      <c r="AY181" s="223" t="s">
        <v>134</v>
      </c>
    </row>
    <row r="182" spans="1:65" s="2" customFormat="1" ht="24.2" customHeight="1">
      <c r="A182" s="34"/>
      <c r="B182" s="35"/>
      <c r="C182" s="241" t="s">
        <v>186</v>
      </c>
      <c r="D182" s="241" t="s">
        <v>251</v>
      </c>
      <c r="E182" s="242" t="s">
        <v>1562</v>
      </c>
      <c r="F182" s="243" t="s">
        <v>1563</v>
      </c>
      <c r="G182" s="244" t="s">
        <v>210</v>
      </c>
      <c r="H182" s="245">
        <v>138.24</v>
      </c>
      <c r="I182" s="246"/>
      <c r="J182" s="247">
        <f>ROUND(I182*H182,2)</f>
        <v>0</v>
      </c>
      <c r="K182" s="248"/>
      <c r="L182" s="39"/>
      <c r="M182" s="249" t="s">
        <v>1</v>
      </c>
      <c r="N182" s="250" t="s">
        <v>41</v>
      </c>
      <c r="O182" s="71"/>
      <c r="P182" s="198">
        <f>O182*H182</f>
        <v>0</v>
      </c>
      <c r="Q182" s="198">
        <v>1E-4</v>
      </c>
      <c r="R182" s="198">
        <f>Q182*H182</f>
        <v>1.3824000000000001E-2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140</v>
      </c>
      <c r="AT182" s="200" t="s">
        <v>251</v>
      </c>
      <c r="AU182" s="200" t="s">
        <v>86</v>
      </c>
      <c r="AY182" s="17" t="s">
        <v>134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84</v>
      </c>
      <c r="BK182" s="201">
        <f>ROUND(I182*H182,2)</f>
        <v>0</v>
      </c>
      <c r="BL182" s="17" t="s">
        <v>140</v>
      </c>
      <c r="BM182" s="200" t="s">
        <v>1564</v>
      </c>
    </row>
    <row r="183" spans="1:65" s="14" customFormat="1" ht="11.25">
      <c r="B183" s="213"/>
      <c r="C183" s="214"/>
      <c r="D183" s="204" t="s">
        <v>169</v>
      </c>
      <c r="E183" s="215" t="s">
        <v>212</v>
      </c>
      <c r="F183" s="216" t="s">
        <v>1565</v>
      </c>
      <c r="G183" s="214"/>
      <c r="H183" s="217">
        <v>138.24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169</v>
      </c>
      <c r="AU183" s="223" t="s">
        <v>86</v>
      </c>
      <c r="AV183" s="14" t="s">
        <v>86</v>
      </c>
      <c r="AW183" s="14" t="s">
        <v>32</v>
      </c>
      <c r="AX183" s="14" t="s">
        <v>84</v>
      </c>
      <c r="AY183" s="223" t="s">
        <v>134</v>
      </c>
    </row>
    <row r="184" spans="1:65" s="2" customFormat="1" ht="24.2" customHeight="1">
      <c r="A184" s="34"/>
      <c r="B184" s="35"/>
      <c r="C184" s="187" t="s">
        <v>8</v>
      </c>
      <c r="D184" s="187" t="s">
        <v>136</v>
      </c>
      <c r="E184" s="188" t="s">
        <v>452</v>
      </c>
      <c r="F184" s="189" t="s">
        <v>453</v>
      </c>
      <c r="G184" s="190" t="s">
        <v>210</v>
      </c>
      <c r="H184" s="191">
        <v>165.88800000000001</v>
      </c>
      <c r="I184" s="192"/>
      <c r="J184" s="193">
        <f>ROUND(I184*H184,2)</f>
        <v>0</v>
      </c>
      <c r="K184" s="194"/>
      <c r="L184" s="195"/>
      <c r="M184" s="196" t="s">
        <v>1</v>
      </c>
      <c r="N184" s="197" t="s">
        <v>41</v>
      </c>
      <c r="O184" s="71"/>
      <c r="P184" s="198">
        <f>O184*H184</f>
        <v>0</v>
      </c>
      <c r="Q184" s="198">
        <v>2.9999999999999997E-4</v>
      </c>
      <c r="R184" s="198">
        <f>Q184*H184</f>
        <v>4.9766399999999995E-2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139</v>
      </c>
      <c r="AT184" s="200" t="s">
        <v>136</v>
      </c>
      <c r="AU184" s="200" t="s">
        <v>86</v>
      </c>
      <c r="AY184" s="17" t="s">
        <v>134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84</v>
      </c>
      <c r="BK184" s="201">
        <f>ROUND(I184*H184,2)</f>
        <v>0</v>
      </c>
      <c r="BL184" s="17" t="s">
        <v>140</v>
      </c>
      <c r="BM184" s="200" t="s">
        <v>1566</v>
      </c>
    </row>
    <row r="185" spans="1:65" s="14" customFormat="1" ht="11.25">
      <c r="B185" s="213"/>
      <c r="C185" s="214"/>
      <c r="D185" s="204" t="s">
        <v>169</v>
      </c>
      <c r="E185" s="215" t="s">
        <v>1</v>
      </c>
      <c r="F185" s="216" t="s">
        <v>455</v>
      </c>
      <c r="G185" s="214"/>
      <c r="H185" s="217">
        <v>165.88800000000001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169</v>
      </c>
      <c r="AU185" s="223" t="s">
        <v>86</v>
      </c>
      <c r="AV185" s="14" t="s">
        <v>86</v>
      </c>
      <c r="AW185" s="14" t="s">
        <v>32</v>
      </c>
      <c r="AX185" s="14" t="s">
        <v>84</v>
      </c>
      <c r="AY185" s="223" t="s">
        <v>134</v>
      </c>
    </row>
    <row r="186" spans="1:65" s="2" customFormat="1" ht="16.5" customHeight="1">
      <c r="A186" s="34"/>
      <c r="B186" s="35"/>
      <c r="C186" s="241" t="s">
        <v>193</v>
      </c>
      <c r="D186" s="241" t="s">
        <v>251</v>
      </c>
      <c r="E186" s="242" t="s">
        <v>1567</v>
      </c>
      <c r="F186" s="243" t="s">
        <v>1568</v>
      </c>
      <c r="G186" s="244" t="s">
        <v>217</v>
      </c>
      <c r="H186" s="245">
        <v>6.8230000000000004</v>
      </c>
      <c r="I186" s="246"/>
      <c r="J186" s="247">
        <f>ROUND(I186*H186,2)</f>
        <v>0</v>
      </c>
      <c r="K186" s="248"/>
      <c r="L186" s="39"/>
      <c r="M186" s="249" t="s">
        <v>1</v>
      </c>
      <c r="N186" s="250" t="s">
        <v>41</v>
      </c>
      <c r="O186" s="71"/>
      <c r="P186" s="198">
        <f>O186*H186</f>
        <v>0</v>
      </c>
      <c r="Q186" s="198">
        <v>2.45329</v>
      </c>
      <c r="R186" s="198">
        <f>Q186*H186</f>
        <v>16.73879767</v>
      </c>
      <c r="S186" s="198">
        <v>0</v>
      </c>
      <c r="T186" s="199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140</v>
      </c>
      <c r="AT186" s="200" t="s">
        <v>251</v>
      </c>
      <c r="AU186" s="200" t="s">
        <v>86</v>
      </c>
      <c r="AY186" s="17" t="s">
        <v>134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84</v>
      </c>
      <c r="BK186" s="201">
        <f>ROUND(I186*H186,2)</f>
        <v>0</v>
      </c>
      <c r="BL186" s="17" t="s">
        <v>140</v>
      </c>
      <c r="BM186" s="200" t="s">
        <v>1569</v>
      </c>
    </row>
    <row r="187" spans="1:65" s="13" customFormat="1" ht="11.25">
      <c r="B187" s="202"/>
      <c r="C187" s="203"/>
      <c r="D187" s="204" t="s">
        <v>169</v>
      </c>
      <c r="E187" s="205" t="s">
        <v>1</v>
      </c>
      <c r="F187" s="206" t="s">
        <v>1528</v>
      </c>
      <c r="G187" s="203"/>
      <c r="H187" s="205" t="s">
        <v>1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169</v>
      </c>
      <c r="AU187" s="212" t="s">
        <v>86</v>
      </c>
      <c r="AV187" s="13" t="s">
        <v>84</v>
      </c>
      <c r="AW187" s="13" t="s">
        <v>32</v>
      </c>
      <c r="AX187" s="13" t="s">
        <v>76</v>
      </c>
      <c r="AY187" s="212" t="s">
        <v>134</v>
      </c>
    </row>
    <row r="188" spans="1:65" s="14" customFormat="1" ht="11.25">
      <c r="B188" s="213"/>
      <c r="C188" s="214"/>
      <c r="D188" s="204" t="s">
        <v>169</v>
      </c>
      <c r="E188" s="215" t="s">
        <v>1570</v>
      </c>
      <c r="F188" s="216" t="s">
        <v>1571</v>
      </c>
      <c r="G188" s="214"/>
      <c r="H188" s="217">
        <v>6.8230000000000004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169</v>
      </c>
      <c r="AU188" s="223" t="s">
        <v>86</v>
      </c>
      <c r="AV188" s="14" t="s">
        <v>86</v>
      </c>
      <c r="AW188" s="14" t="s">
        <v>32</v>
      </c>
      <c r="AX188" s="14" t="s">
        <v>84</v>
      </c>
      <c r="AY188" s="223" t="s">
        <v>134</v>
      </c>
    </row>
    <row r="189" spans="1:65" s="2" customFormat="1" ht="16.5" customHeight="1">
      <c r="A189" s="34"/>
      <c r="B189" s="35"/>
      <c r="C189" s="241" t="s">
        <v>197</v>
      </c>
      <c r="D189" s="241" t="s">
        <v>251</v>
      </c>
      <c r="E189" s="242" t="s">
        <v>466</v>
      </c>
      <c r="F189" s="243" t="s">
        <v>467</v>
      </c>
      <c r="G189" s="244" t="s">
        <v>210</v>
      </c>
      <c r="H189" s="245">
        <v>3.452</v>
      </c>
      <c r="I189" s="246"/>
      <c r="J189" s="247">
        <f>ROUND(I189*H189,2)</f>
        <v>0</v>
      </c>
      <c r="K189" s="248"/>
      <c r="L189" s="39"/>
      <c r="M189" s="249" t="s">
        <v>1</v>
      </c>
      <c r="N189" s="250" t="s">
        <v>41</v>
      </c>
      <c r="O189" s="71"/>
      <c r="P189" s="198">
        <f>O189*H189</f>
        <v>0</v>
      </c>
      <c r="Q189" s="198">
        <v>2.47E-3</v>
      </c>
      <c r="R189" s="198">
        <f>Q189*H189</f>
        <v>8.5264399999999997E-3</v>
      </c>
      <c r="S189" s="198">
        <v>0</v>
      </c>
      <c r="T189" s="199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0" t="s">
        <v>140</v>
      </c>
      <c r="AT189" s="200" t="s">
        <v>251</v>
      </c>
      <c r="AU189" s="200" t="s">
        <v>86</v>
      </c>
      <c r="AY189" s="17" t="s">
        <v>134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7" t="s">
        <v>84</v>
      </c>
      <c r="BK189" s="201">
        <f>ROUND(I189*H189,2)</f>
        <v>0</v>
      </c>
      <c r="BL189" s="17" t="s">
        <v>140</v>
      </c>
      <c r="BM189" s="200" t="s">
        <v>1572</v>
      </c>
    </row>
    <row r="190" spans="1:65" s="14" customFormat="1" ht="11.25">
      <c r="B190" s="213"/>
      <c r="C190" s="214"/>
      <c r="D190" s="204" t="s">
        <v>169</v>
      </c>
      <c r="E190" s="215" t="s">
        <v>1</v>
      </c>
      <c r="F190" s="216" t="s">
        <v>1573</v>
      </c>
      <c r="G190" s="214"/>
      <c r="H190" s="217">
        <v>3.452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169</v>
      </c>
      <c r="AU190" s="223" t="s">
        <v>86</v>
      </c>
      <c r="AV190" s="14" t="s">
        <v>86</v>
      </c>
      <c r="AW190" s="14" t="s">
        <v>32</v>
      </c>
      <c r="AX190" s="14" t="s">
        <v>84</v>
      </c>
      <c r="AY190" s="223" t="s">
        <v>134</v>
      </c>
    </row>
    <row r="191" spans="1:65" s="2" customFormat="1" ht="16.5" customHeight="1">
      <c r="A191" s="34"/>
      <c r="B191" s="35"/>
      <c r="C191" s="241" t="s">
        <v>201</v>
      </c>
      <c r="D191" s="241" t="s">
        <v>251</v>
      </c>
      <c r="E191" s="242" t="s">
        <v>471</v>
      </c>
      <c r="F191" s="243" t="s">
        <v>472</v>
      </c>
      <c r="G191" s="244" t="s">
        <v>210</v>
      </c>
      <c r="H191" s="245">
        <v>3.452</v>
      </c>
      <c r="I191" s="246"/>
      <c r="J191" s="247">
        <f>ROUND(I191*H191,2)</f>
        <v>0</v>
      </c>
      <c r="K191" s="248"/>
      <c r="L191" s="39"/>
      <c r="M191" s="249" t="s">
        <v>1</v>
      </c>
      <c r="N191" s="250" t="s">
        <v>41</v>
      </c>
      <c r="O191" s="71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0" t="s">
        <v>140</v>
      </c>
      <c r="AT191" s="200" t="s">
        <v>251</v>
      </c>
      <c r="AU191" s="200" t="s">
        <v>86</v>
      </c>
      <c r="AY191" s="17" t="s">
        <v>134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84</v>
      </c>
      <c r="BK191" s="201">
        <f>ROUND(I191*H191,2)</f>
        <v>0</v>
      </c>
      <c r="BL191" s="17" t="s">
        <v>140</v>
      </c>
      <c r="BM191" s="200" t="s">
        <v>1574</v>
      </c>
    </row>
    <row r="192" spans="1:65" s="2" customFormat="1" ht="16.5" customHeight="1">
      <c r="A192" s="34"/>
      <c r="B192" s="35"/>
      <c r="C192" s="241" t="s">
        <v>205</v>
      </c>
      <c r="D192" s="241" t="s">
        <v>251</v>
      </c>
      <c r="E192" s="242" t="s">
        <v>475</v>
      </c>
      <c r="F192" s="243" t="s">
        <v>476</v>
      </c>
      <c r="G192" s="244" t="s">
        <v>337</v>
      </c>
      <c r="H192" s="245">
        <v>0.36399999999999999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41</v>
      </c>
      <c r="O192" s="71"/>
      <c r="P192" s="198">
        <f>O192*H192</f>
        <v>0</v>
      </c>
      <c r="Q192" s="198">
        <v>1.06277</v>
      </c>
      <c r="R192" s="198">
        <f>Q192*H192</f>
        <v>0.38684827999999999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140</v>
      </c>
      <c r="AT192" s="200" t="s">
        <v>251</v>
      </c>
      <c r="AU192" s="200" t="s">
        <v>86</v>
      </c>
      <c r="AY192" s="17" t="s">
        <v>134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84</v>
      </c>
      <c r="BK192" s="201">
        <f>ROUND(I192*H192,2)</f>
        <v>0</v>
      </c>
      <c r="BL192" s="17" t="s">
        <v>140</v>
      </c>
      <c r="BM192" s="200" t="s">
        <v>1575</v>
      </c>
    </row>
    <row r="193" spans="1:65" s="14" customFormat="1" ht="11.25">
      <c r="B193" s="213"/>
      <c r="C193" s="214"/>
      <c r="D193" s="204" t="s">
        <v>169</v>
      </c>
      <c r="E193" s="215" t="s">
        <v>1</v>
      </c>
      <c r="F193" s="216" t="s">
        <v>1576</v>
      </c>
      <c r="G193" s="214"/>
      <c r="H193" s="217">
        <v>0.36399999999999999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169</v>
      </c>
      <c r="AU193" s="223" t="s">
        <v>86</v>
      </c>
      <c r="AV193" s="14" t="s">
        <v>86</v>
      </c>
      <c r="AW193" s="14" t="s">
        <v>32</v>
      </c>
      <c r="AX193" s="14" t="s">
        <v>84</v>
      </c>
      <c r="AY193" s="223" t="s">
        <v>134</v>
      </c>
    </row>
    <row r="194" spans="1:65" s="2" customFormat="1" ht="16.5" customHeight="1">
      <c r="A194" s="34"/>
      <c r="B194" s="35"/>
      <c r="C194" s="241" t="s">
        <v>327</v>
      </c>
      <c r="D194" s="241" t="s">
        <v>251</v>
      </c>
      <c r="E194" s="242" t="s">
        <v>1577</v>
      </c>
      <c r="F194" s="243" t="s">
        <v>1578</v>
      </c>
      <c r="G194" s="244" t="s">
        <v>217</v>
      </c>
      <c r="H194" s="245">
        <v>19.751999999999999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41</v>
      </c>
      <c r="O194" s="71"/>
      <c r="P194" s="198">
        <f>O194*H194</f>
        <v>0</v>
      </c>
      <c r="Q194" s="198">
        <v>2.2563399999999998</v>
      </c>
      <c r="R194" s="198">
        <f>Q194*H194</f>
        <v>44.567227679999995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140</v>
      </c>
      <c r="AT194" s="200" t="s">
        <v>251</v>
      </c>
      <c r="AU194" s="200" t="s">
        <v>86</v>
      </c>
      <c r="AY194" s="17" t="s">
        <v>134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84</v>
      </c>
      <c r="BK194" s="201">
        <f>ROUND(I194*H194,2)</f>
        <v>0</v>
      </c>
      <c r="BL194" s="17" t="s">
        <v>140</v>
      </c>
      <c r="BM194" s="200" t="s">
        <v>1579</v>
      </c>
    </row>
    <row r="195" spans="1:65" s="13" customFormat="1" ht="11.25">
      <c r="B195" s="202"/>
      <c r="C195" s="203"/>
      <c r="D195" s="204" t="s">
        <v>169</v>
      </c>
      <c r="E195" s="205" t="s">
        <v>1</v>
      </c>
      <c r="F195" s="206" t="s">
        <v>1528</v>
      </c>
      <c r="G195" s="203"/>
      <c r="H195" s="205" t="s">
        <v>1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169</v>
      </c>
      <c r="AU195" s="212" t="s">
        <v>86</v>
      </c>
      <c r="AV195" s="13" t="s">
        <v>84</v>
      </c>
      <c r="AW195" s="13" t="s">
        <v>32</v>
      </c>
      <c r="AX195" s="13" t="s">
        <v>76</v>
      </c>
      <c r="AY195" s="212" t="s">
        <v>134</v>
      </c>
    </row>
    <row r="196" spans="1:65" s="14" customFormat="1" ht="11.25">
      <c r="B196" s="213"/>
      <c r="C196" s="214"/>
      <c r="D196" s="204" t="s">
        <v>169</v>
      </c>
      <c r="E196" s="215" t="s">
        <v>1480</v>
      </c>
      <c r="F196" s="216" t="s">
        <v>1580</v>
      </c>
      <c r="G196" s="214"/>
      <c r="H196" s="217">
        <v>19.751999999999999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169</v>
      </c>
      <c r="AU196" s="223" t="s">
        <v>86</v>
      </c>
      <c r="AV196" s="14" t="s">
        <v>86</v>
      </c>
      <c r="AW196" s="14" t="s">
        <v>32</v>
      </c>
      <c r="AX196" s="14" t="s">
        <v>84</v>
      </c>
      <c r="AY196" s="223" t="s">
        <v>134</v>
      </c>
    </row>
    <row r="197" spans="1:65" s="2" customFormat="1" ht="16.5" customHeight="1">
      <c r="A197" s="34"/>
      <c r="B197" s="35"/>
      <c r="C197" s="241" t="s">
        <v>7</v>
      </c>
      <c r="D197" s="241" t="s">
        <v>251</v>
      </c>
      <c r="E197" s="242" t="s">
        <v>1581</v>
      </c>
      <c r="F197" s="243" t="s">
        <v>1582</v>
      </c>
      <c r="G197" s="244" t="s">
        <v>210</v>
      </c>
      <c r="H197" s="245">
        <v>39.503999999999998</v>
      </c>
      <c r="I197" s="246"/>
      <c r="J197" s="247">
        <f>ROUND(I197*H197,2)</f>
        <v>0</v>
      </c>
      <c r="K197" s="248"/>
      <c r="L197" s="39"/>
      <c r="M197" s="249" t="s">
        <v>1</v>
      </c>
      <c r="N197" s="250" t="s">
        <v>41</v>
      </c>
      <c r="O197" s="71"/>
      <c r="P197" s="198">
        <f>O197*H197</f>
        <v>0</v>
      </c>
      <c r="Q197" s="198">
        <v>2.6900000000000001E-3</v>
      </c>
      <c r="R197" s="198">
        <f>Q197*H197</f>
        <v>0.10626576</v>
      </c>
      <c r="S197" s="198">
        <v>0</v>
      </c>
      <c r="T197" s="19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140</v>
      </c>
      <c r="AT197" s="200" t="s">
        <v>251</v>
      </c>
      <c r="AU197" s="200" t="s">
        <v>86</v>
      </c>
      <c r="AY197" s="17" t="s">
        <v>134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84</v>
      </c>
      <c r="BK197" s="201">
        <f>ROUND(I197*H197,2)</f>
        <v>0</v>
      </c>
      <c r="BL197" s="17" t="s">
        <v>140</v>
      </c>
      <c r="BM197" s="200" t="s">
        <v>1583</v>
      </c>
    </row>
    <row r="198" spans="1:65" s="14" customFormat="1" ht="11.25">
      <c r="B198" s="213"/>
      <c r="C198" s="214"/>
      <c r="D198" s="204" t="s">
        <v>169</v>
      </c>
      <c r="E198" s="215" t="s">
        <v>1</v>
      </c>
      <c r="F198" s="216" t="s">
        <v>1584</v>
      </c>
      <c r="G198" s="214"/>
      <c r="H198" s="217">
        <v>39.503999999999998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169</v>
      </c>
      <c r="AU198" s="223" t="s">
        <v>86</v>
      </c>
      <c r="AV198" s="14" t="s">
        <v>86</v>
      </c>
      <c r="AW198" s="14" t="s">
        <v>32</v>
      </c>
      <c r="AX198" s="14" t="s">
        <v>84</v>
      </c>
      <c r="AY198" s="223" t="s">
        <v>134</v>
      </c>
    </row>
    <row r="199" spans="1:65" s="2" customFormat="1" ht="16.5" customHeight="1">
      <c r="A199" s="34"/>
      <c r="B199" s="35"/>
      <c r="C199" s="241" t="s">
        <v>334</v>
      </c>
      <c r="D199" s="241" t="s">
        <v>251</v>
      </c>
      <c r="E199" s="242" t="s">
        <v>1585</v>
      </c>
      <c r="F199" s="243" t="s">
        <v>1586</v>
      </c>
      <c r="G199" s="244" t="s">
        <v>210</v>
      </c>
      <c r="H199" s="245">
        <v>39.503999999999998</v>
      </c>
      <c r="I199" s="246"/>
      <c r="J199" s="247">
        <f>ROUND(I199*H199,2)</f>
        <v>0</v>
      </c>
      <c r="K199" s="248"/>
      <c r="L199" s="39"/>
      <c r="M199" s="249" t="s">
        <v>1</v>
      </c>
      <c r="N199" s="250" t="s">
        <v>41</v>
      </c>
      <c r="O199" s="71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0" t="s">
        <v>140</v>
      </c>
      <c r="AT199" s="200" t="s">
        <v>251</v>
      </c>
      <c r="AU199" s="200" t="s">
        <v>86</v>
      </c>
      <c r="AY199" s="17" t="s">
        <v>134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7" t="s">
        <v>84</v>
      </c>
      <c r="BK199" s="201">
        <f>ROUND(I199*H199,2)</f>
        <v>0</v>
      </c>
      <c r="BL199" s="17" t="s">
        <v>140</v>
      </c>
      <c r="BM199" s="200" t="s">
        <v>1587</v>
      </c>
    </row>
    <row r="200" spans="1:65" s="2" customFormat="1" ht="16.5" customHeight="1">
      <c r="A200" s="34"/>
      <c r="B200" s="35"/>
      <c r="C200" s="241" t="s">
        <v>340</v>
      </c>
      <c r="D200" s="241" t="s">
        <v>251</v>
      </c>
      <c r="E200" s="242" t="s">
        <v>1588</v>
      </c>
      <c r="F200" s="243" t="s">
        <v>1589</v>
      </c>
      <c r="G200" s="244" t="s">
        <v>217</v>
      </c>
      <c r="H200" s="245">
        <v>0.75</v>
      </c>
      <c r="I200" s="246"/>
      <c r="J200" s="247">
        <f>ROUND(I200*H200,2)</f>
        <v>0</v>
      </c>
      <c r="K200" s="248"/>
      <c r="L200" s="39"/>
      <c r="M200" s="249" t="s">
        <v>1</v>
      </c>
      <c r="N200" s="250" t="s">
        <v>41</v>
      </c>
      <c r="O200" s="71"/>
      <c r="P200" s="198">
        <f>O200*H200</f>
        <v>0</v>
      </c>
      <c r="Q200" s="198">
        <v>2.2563399999999998</v>
      </c>
      <c r="R200" s="198">
        <f>Q200*H200</f>
        <v>1.6922549999999998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140</v>
      </c>
      <c r="AT200" s="200" t="s">
        <v>251</v>
      </c>
      <c r="AU200" s="200" t="s">
        <v>86</v>
      </c>
      <c r="AY200" s="17" t="s">
        <v>134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84</v>
      </c>
      <c r="BK200" s="201">
        <f>ROUND(I200*H200,2)</f>
        <v>0</v>
      </c>
      <c r="BL200" s="17" t="s">
        <v>140</v>
      </c>
      <c r="BM200" s="200" t="s">
        <v>1590</v>
      </c>
    </row>
    <row r="201" spans="1:65" s="13" customFormat="1" ht="11.25">
      <c r="B201" s="202"/>
      <c r="C201" s="203"/>
      <c r="D201" s="204" t="s">
        <v>169</v>
      </c>
      <c r="E201" s="205" t="s">
        <v>1</v>
      </c>
      <c r="F201" s="206" t="s">
        <v>1591</v>
      </c>
      <c r="G201" s="203"/>
      <c r="H201" s="205" t="s">
        <v>1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169</v>
      </c>
      <c r="AU201" s="212" t="s">
        <v>86</v>
      </c>
      <c r="AV201" s="13" t="s">
        <v>84</v>
      </c>
      <c r="AW201" s="13" t="s">
        <v>32</v>
      </c>
      <c r="AX201" s="13" t="s">
        <v>76</v>
      </c>
      <c r="AY201" s="212" t="s">
        <v>134</v>
      </c>
    </row>
    <row r="202" spans="1:65" s="14" customFormat="1" ht="11.25">
      <c r="B202" s="213"/>
      <c r="C202" s="214"/>
      <c r="D202" s="204" t="s">
        <v>169</v>
      </c>
      <c r="E202" s="215" t="s">
        <v>1478</v>
      </c>
      <c r="F202" s="216" t="s">
        <v>1592</v>
      </c>
      <c r="G202" s="214"/>
      <c r="H202" s="217">
        <v>0.75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169</v>
      </c>
      <c r="AU202" s="223" t="s">
        <v>86</v>
      </c>
      <c r="AV202" s="14" t="s">
        <v>86</v>
      </c>
      <c r="AW202" s="14" t="s">
        <v>32</v>
      </c>
      <c r="AX202" s="14" t="s">
        <v>84</v>
      </c>
      <c r="AY202" s="223" t="s">
        <v>134</v>
      </c>
    </row>
    <row r="203" spans="1:65" s="2" customFormat="1" ht="16.5" customHeight="1">
      <c r="A203" s="34"/>
      <c r="B203" s="35"/>
      <c r="C203" s="241" t="s">
        <v>345</v>
      </c>
      <c r="D203" s="241" t="s">
        <v>251</v>
      </c>
      <c r="E203" s="242" t="s">
        <v>492</v>
      </c>
      <c r="F203" s="243" t="s">
        <v>493</v>
      </c>
      <c r="G203" s="244" t="s">
        <v>210</v>
      </c>
      <c r="H203" s="245">
        <v>3</v>
      </c>
      <c r="I203" s="246"/>
      <c r="J203" s="247">
        <f>ROUND(I203*H203,2)</f>
        <v>0</v>
      </c>
      <c r="K203" s="248"/>
      <c r="L203" s="39"/>
      <c r="M203" s="249" t="s">
        <v>1</v>
      </c>
      <c r="N203" s="250" t="s">
        <v>41</v>
      </c>
      <c r="O203" s="71"/>
      <c r="P203" s="198">
        <f>O203*H203</f>
        <v>0</v>
      </c>
      <c r="Q203" s="198">
        <v>2.64E-3</v>
      </c>
      <c r="R203" s="198">
        <f>Q203*H203</f>
        <v>7.92E-3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140</v>
      </c>
      <c r="AT203" s="200" t="s">
        <v>251</v>
      </c>
      <c r="AU203" s="200" t="s">
        <v>86</v>
      </c>
      <c r="AY203" s="17" t="s">
        <v>134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84</v>
      </c>
      <c r="BK203" s="201">
        <f>ROUND(I203*H203,2)</f>
        <v>0</v>
      </c>
      <c r="BL203" s="17" t="s">
        <v>140</v>
      </c>
      <c r="BM203" s="200" t="s">
        <v>1593</v>
      </c>
    </row>
    <row r="204" spans="1:65" s="14" customFormat="1" ht="11.25">
      <c r="B204" s="213"/>
      <c r="C204" s="214"/>
      <c r="D204" s="204" t="s">
        <v>169</v>
      </c>
      <c r="E204" s="215" t="s">
        <v>1</v>
      </c>
      <c r="F204" s="216" t="s">
        <v>1594</v>
      </c>
      <c r="G204" s="214"/>
      <c r="H204" s="217">
        <v>3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169</v>
      </c>
      <c r="AU204" s="223" t="s">
        <v>86</v>
      </c>
      <c r="AV204" s="14" t="s">
        <v>86</v>
      </c>
      <c r="AW204" s="14" t="s">
        <v>32</v>
      </c>
      <c r="AX204" s="14" t="s">
        <v>84</v>
      </c>
      <c r="AY204" s="223" t="s">
        <v>134</v>
      </c>
    </row>
    <row r="205" spans="1:65" s="2" customFormat="1" ht="16.5" customHeight="1">
      <c r="A205" s="34"/>
      <c r="B205" s="35"/>
      <c r="C205" s="241" t="s">
        <v>349</v>
      </c>
      <c r="D205" s="241" t="s">
        <v>251</v>
      </c>
      <c r="E205" s="242" t="s">
        <v>498</v>
      </c>
      <c r="F205" s="243" t="s">
        <v>499</v>
      </c>
      <c r="G205" s="244" t="s">
        <v>210</v>
      </c>
      <c r="H205" s="245">
        <v>3</v>
      </c>
      <c r="I205" s="246"/>
      <c r="J205" s="247">
        <f>ROUND(I205*H205,2)</f>
        <v>0</v>
      </c>
      <c r="K205" s="248"/>
      <c r="L205" s="39"/>
      <c r="M205" s="249" t="s">
        <v>1</v>
      </c>
      <c r="N205" s="250" t="s">
        <v>41</v>
      </c>
      <c r="O205" s="71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0" t="s">
        <v>140</v>
      </c>
      <c r="AT205" s="200" t="s">
        <v>251</v>
      </c>
      <c r="AU205" s="200" t="s">
        <v>86</v>
      </c>
      <c r="AY205" s="17" t="s">
        <v>134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84</v>
      </c>
      <c r="BK205" s="201">
        <f>ROUND(I205*H205,2)</f>
        <v>0</v>
      </c>
      <c r="BL205" s="17" t="s">
        <v>140</v>
      </c>
      <c r="BM205" s="200" t="s">
        <v>1595</v>
      </c>
    </row>
    <row r="206" spans="1:65" s="12" customFormat="1" ht="22.9" customHeight="1">
      <c r="B206" s="171"/>
      <c r="C206" s="172"/>
      <c r="D206" s="173" t="s">
        <v>75</v>
      </c>
      <c r="E206" s="185" t="s">
        <v>144</v>
      </c>
      <c r="F206" s="185" t="s">
        <v>501</v>
      </c>
      <c r="G206" s="172"/>
      <c r="H206" s="172"/>
      <c r="I206" s="175"/>
      <c r="J206" s="186">
        <f>BK206</f>
        <v>0</v>
      </c>
      <c r="K206" s="172"/>
      <c r="L206" s="177"/>
      <c r="M206" s="178"/>
      <c r="N206" s="179"/>
      <c r="O206" s="179"/>
      <c r="P206" s="180">
        <f>SUM(P207:P223)</f>
        <v>0</v>
      </c>
      <c r="Q206" s="179"/>
      <c r="R206" s="180">
        <f>SUM(R207:R223)</f>
        <v>20.864281099999999</v>
      </c>
      <c r="S206" s="179"/>
      <c r="T206" s="181">
        <f>SUM(T207:T223)</f>
        <v>0</v>
      </c>
      <c r="AR206" s="182" t="s">
        <v>84</v>
      </c>
      <c r="AT206" s="183" t="s">
        <v>75</v>
      </c>
      <c r="AU206" s="183" t="s">
        <v>84</v>
      </c>
      <c r="AY206" s="182" t="s">
        <v>134</v>
      </c>
      <c r="BK206" s="184">
        <f>SUM(BK207:BK223)</f>
        <v>0</v>
      </c>
    </row>
    <row r="207" spans="1:65" s="2" customFormat="1" ht="24.2" customHeight="1">
      <c r="A207" s="34"/>
      <c r="B207" s="35"/>
      <c r="C207" s="241" t="s">
        <v>353</v>
      </c>
      <c r="D207" s="241" t="s">
        <v>251</v>
      </c>
      <c r="E207" s="242" t="s">
        <v>1596</v>
      </c>
      <c r="F207" s="243" t="s">
        <v>1597</v>
      </c>
      <c r="G207" s="244" t="s">
        <v>210</v>
      </c>
      <c r="H207" s="245">
        <v>12.48</v>
      </c>
      <c r="I207" s="246"/>
      <c r="J207" s="247">
        <f>ROUND(I207*H207,2)</f>
        <v>0</v>
      </c>
      <c r="K207" s="248"/>
      <c r="L207" s="39"/>
      <c r="M207" s="249" t="s">
        <v>1</v>
      </c>
      <c r="N207" s="250" t="s">
        <v>41</v>
      </c>
      <c r="O207" s="71"/>
      <c r="P207" s="198">
        <f>O207*H207</f>
        <v>0</v>
      </c>
      <c r="Q207" s="198">
        <v>0.15301000000000001</v>
      </c>
      <c r="R207" s="198">
        <f>Q207*H207</f>
        <v>1.9095648000000001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140</v>
      </c>
      <c r="AT207" s="200" t="s">
        <v>251</v>
      </c>
      <c r="AU207" s="200" t="s">
        <v>86</v>
      </c>
      <c r="AY207" s="17" t="s">
        <v>134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84</v>
      </c>
      <c r="BK207" s="201">
        <f>ROUND(I207*H207,2)</f>
        <v>0</v>
      </c>
      <c r="BL207" s="17" t="s">
        <v>140</v>
      </c>
      <c r="BM207" s="200" t="s">
        <v>1598</v>
      </c>
    </row>
    <row r="208" spans="1:65" s="14" customFormat="1" ht="11.25">
      <c r="B208" s="213"/>
      <c r="C208" s="214"/>
      <c r="D208" s="204" t="s">
        <v>169</v>
      </c>
      <c r="E208" s="215" t="s">
        <v>1494</v>
      </c>
      <c r="F208" s="216" t="s">
        <v>1599</v>
      </c>
      <c r="G208" s="214"/>
      <c r="H208" s="217">
        <v>12.48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169</v>
      </c>
      <c r="AU208" s="223" t="s">
        <v>86</v>
      </c>
      <c r="AV208" s="14" t="s">
        <v>86</v>
      </c>
      <c r="AW208" s="14" t="s">
        <v>32</v>
      </c>
      <c r="AX208" s="14" t="s">
        <v>84</v>
      </c>
      <c r="AY208" s="223" t="s">
        <v>134</v>
      </c>
    </row>
    <row r="209" spans="1:65" s="2" customFormat="1" ht="24.2" customHeight="1">
      <c r="A209" s="34"/>
      <c r="B209" s="35"/>
      <c r="C209" s="241" t="s">
        <v>359</v>
      </c>
      <c r="D209" s="241" t="s">
        <v>251</v>
      </c>
      <c r="E209" s="242" t="s">
        <v>1600</v>
      </c>
      <c r="F209" s="243" t="s">
        <v>1601</v>
      </c>
      <c r="G209" s="244" t="s">
        <v>210</v>
      </c>
      <c r="H209" s="245">
        <v>78.775000000000006</v>
      </c>
      <c r="I209" s="246"/>
      <c r="J209" s="247">
        <f>ROUND(I209*H209,2)</f>
        <v>0</v>
      </c>
      <c r="K209" s="248"/>
      <c r="L209" s="39"/>
      <c r="M209" s="249" t="s">
        <v>1</v>
      </c>
      <c r="N209" s="250" t="s">
        <v>41</v>
      </c>
      <c r="O209" s="71"/>
      <c r="P209" s="198">
        <f>O209*H209</f>
        <v>0</v>
      </c>
      <c r="Q209" s="198">
        <v>0.18085000000000001</v>
      </c>
      <c r="R209" s="198">
        <f>Q209*H209</f>
        <v>14.246458750000002</v>
      </c>
      <c r="S209" s="198">
        <v>0</v>
      </c>
      <c r="T209" s="199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0" t="s">
        <v>140</v>
      </c>
      <c r="AT209" s="200" t="s">
        <v>251</v>
      </c>
      <c r="AU209" s="200" t="s">
        <v>86</v>
      </c>
      <c r="AY209" s="17" t="s">
        <v>134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84</v>
      </c>
      <c r="BK209" s="201">
        <f>ROUND(I209*H209,2)</f>
        <v>0</v>
      </c>
      <c r="BL209" s="17" t="s">
        <v>140</v>
      </c>
      <c r="BM209" s="200" t="s">
        <v>1602</v>
      </c>
    </row>
    <row r="210" spans="1:65" s="14" customFormat="1" ht="11.25">
      <c r="B210" s="213"/>
      <c r="C210" s="214"/>
      <c r="D210" s="204" t="s">
        <v>169</v>
      </c>
      <c r="E210" s="215" t="s">
        <v>1</v>
      </c>
      <c r="F210" s="216" t="s">
        <v>1603</v>
      </c>
      <c r="G210" s="214"/>
      <c r="H210" s="217">
        <v>98.3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169</v>
      </c>
      <c r="AU210" s="223" t="s">
        <v>86</v>
      </c>
      <c r="AV210" s="14" t="s">
        <v>86</v>
      </c>
      <c r="AW210" s="14" t="s">
        <v>32</v>
      </c>
      <c r="AX210" s="14" t="s">
        <v>76</v>
      </c>
      <c r="AY210" s="223" t="s">
        <v>134</v>
      </c>
    </row>
    <row r="211" spans="1:65" s="14" customFormat="1" ht="11.25">
      <c r="B211" s="213"/>
      <c r="C211" s="214"/>
      <c r="D211" s="204" t="s">
        <v>169</v>
      </c>
      <c r="E211" s="215" t="s">
        <v>1</v>
      </c>
      <c r="F211" s="216" t="s">
        <v>1604</v>
      </c>
      <c r="G211" s="214"/>
      <c r="H211" s="217">
        <v>-17.2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169</v>
      </c>
      <c r="AU211" s="223" t="s">
        <v>86</v>
      </c>
      <c r="AV211" s="14" t="s">
        <v>86</v>
      </c>
      <c r="AW211" s="14" t="s">
        <v>32</v>
      </c>
      <c r="AX211" s="14" t="s">
        <v>76</v>
      </c>
      <c r="AY211" s="223" t="s">
        <v>134</v>
      </c>
    </row>
    <row r="212" spans="1:65" s="14" customFormat="1" ht="11.25">
      <c r="B212" s="213"/>
      <c r="C212" s="214"/>
      <c r="D212" s="204" t="s">
        <v>169</v>
      </c>
      <c r="E212" s="215" t="s">
        <v>1</v>
      </c>
      <c r="F212" s="216" t="s">
        <v>1605</v>
      </c>
      <c r="G212" s="214"/>
      <c r="H212" s="217">
        <v>-1.7849999999999999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169</v>
      </c>
      <c r="AU212" s="223" t="s">
        <v>86</v>
      </c>
      <c r="AV212" s="14" t="s">
        <v>86</v>
      </c>
      <c r="AW212" s="14" t="s">
        <v>32</v>
      </c>
      <c r="AX212" s="14" t="s">
        <v>76</v>
      </c>
      <c r="AY212" s="223" t="s">
        <v>134</v>
      </c>
    </row>
    <row r="213" spans="1:65" s="14" customFormat="1" ht="11.25">
      <c r="B213" s="213"/>
      <c r="C213" s="214"/>
      <c r="D213" s="204" t="s">
        <v>169</v>
      </c>
      <c r="E213" s="215" t="s">
        <v>1</v>
      </c>
      <c r="F213" s="216" t="s">
        <v>1606</v>
      </c>
      <c r="G213" s="214"/>
      <c r="H213" s="217">
        <v>-0.54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169</v>
      </c>
      <c r="AU213" s="223" t="s">
        <v>86</v>
      </c>
      <c r="AV213" s="14" t="s">
        <v>86</v>
      </c>
      <c r="AW213" s="14" t="s">
        <v>32</v>
      </c>
      <c r="AX213" s="14" t="s">
        <v>76</v>
      </c>
      <c r="AY213" s="223" t="s">
        <v>134</v>
      </c>
    </row>
    <row r="214" spans="1:65" s="15" customFormat="1" ht="11.25">
      <c r="B214" s="224"/>
      <c r="C214" s="225"/>
      <c r="D214" s="204" t="s">
        <v>169</v>
      </c>
      <c r="E214" s="226" t="s">
        <v>1492</v>
      </c>
      <c r="F214" s="227" t="s">
        <v>173</v>
      </c>
      <c r="G214" s="225"/>
      <c r="H214" s="228">
        <v>78.775000000000006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AT214" s="234" t="s">
        <v>169</v>
      </c>
      <c r="AU214" s="234" t="s">
        <v>86</v>
      </c>
      <c r="AV214" s="15" t="s">
        <v>140</v>
      </c>
      <c r="AW214" s="15" t="s">
        <v>32</v>
      </c>
      <c r="AX214" s="15" t="s">
        <v>84</v>
      </c>
      <c r="AY214" s="234" t="s">
        <v>134</v>
      </c>
    </row>
    <row r="215" spans="1:65" s="2" customFormat="1" ht="21.75" customHeight="1">
      <c r="A215" s="34"/>
      <c r="B215" s="35"/>
      <c r="C215" s="241" t="s">
        <v>364</v>
      </c>
      <c r="D215" s="241" t="s">
        <v>251</v>
      </c>
      <c r="E215" s="242" t="s">
        <v>1607</v>
      </c>
      <c r="F215" s="243" t="s">
        <v>1608</v>
      </c>
      <c r="G215" s="244" t="s">
        <v>167</v>
      </c>
      <c r="H215" s="245">
        <v>2</v>
      </c>
      <c r="I215" s="246"/>
      <c r="J215" s="247">
        <f>ROUND(I215*H215,2)</f>
        <v>0</v>
      </c>
      <c r="K215" s="248"/>
      <c r="L215" s="39"/>
      <c r="M215" s="249" t="s">
        <v>1</v>
      </c>
      <c r="N215" s="250" t="s">
        <v>41</v>
      </c>
      <c r="O215" s="71"/>
      <c r="P215" s="198">
        <f>O215*H215</f>
        <v>0</v>
      </c>
      <c r="Q215" s="198">
        <v>2.2780000000000002E-2</v>
      </c>
      <c r="R215" s="198">
        <f>Q215*H215</f>
        <v>4.5560000000000003E-2</v>
      </c>
      <c r="S215" s="198">
        <v>0</v>
      </c>
      <c r="T215" s="199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0" t="s">
        <v>140</v>
      </c>
      <c r="AT215" s="200" t="s">
        <v>251</v>
      </c>
      <c r="AU215" s="200" t="s">
        <v>86</v>
      </c>
      <c r="AY215" s="17" t="s">
        <v>134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84</v>
      </c>
      <c r="BK215" s="201">
        <f>ROUND(I215*H215,2)</f>
        <v>0</v>
      </c>
      <c r="BL215" s="17" t="s">
        <v>140</v>
      </c>
      <c r="BM215" s="200" t="s">
        <v>1609</v>
      </c>
    </row>
    <row r="216" spans="1:65" s="2" customFormat="1" ht="21.75" customHeight="1">
      <c r="A216" s="34"/>
      <c r="B216" s="35"/>
      <c r="C216" s="241" t="s">
        <v>369</v>
      </c>
      <c r="D216" s="241" t="s">
        <v>251</v>
      </c>
      <c r="E216" s="242" t="s">
        <v>1610</v>
      </c>
      <c r="F216" s="243" t="s">
        <v>1611</v>
      </c>
      <c r="G216" s="244" t="s">
        <v>167</v>
      </c>
      <c r="H216" s="245">
        <v>2</v>
      </c>
      <c r="I216" s="246"/>
      <c r="J216" s="247">
        <f>ROUND(I216*H216,2)</f>
        <v>0</v>
      </c>
      <c r="K216" s="248"/>
      <c r="L216" s="39"/>
      <c r="M216" s="249" t="s">
        <v>1</v>
      </c>
      <c r="N216" s="250" t="s">
        <v>41</v>
      </c>
      <c r="O216" s="71"/>
      <c r="P216" s="198">
        <f>O216*H216</f>
        <v>0</v>
      </c>
      <c r="Q216" s="198">
        <v>4.0550000000000003E-2</v>
      </c>
      <c r="R216" s="198">
        <f>Q216*H216</f>
        <v>8.1100000000000005E-2</v>
      </c>
      <c r="S216" s="198">
        <v>0</v>
      </c>
      <c r="T216" s="199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0" t="s">
        <v>140</v>
      </c>
      <c r="AT216" s="200" t="s">
        <v>251</v>
      </c>
      <c r="AU216" s="200" t="s">
        <v>86</v>
      </c>
      <c r="AY216" s="17" t="s">
        <v>134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7" t="s">
        <v>84</v>
      </c>
      <c r="BK216" s="201">
        <f>ROUND(I216*H216,2)</f>
        <v>0</v>
      </c>
      <c r="BL216" s="17" t="s">
        <v>140</v>
      </c>
      <c r="BM216" s="200" t="s">
        <v>1612</v>
      </c>
    </row>
    <row r="217" spans="1:65" s="2" customFormat="1" ht="21.75" customHeight="1">
      <c r="A217" s="34"/>
      <c r="B217" s="35"/>
      <c r="C217" s="241" t="s">
        <v>373</v>
      </c>
      <c r="D217" s="241" t="s">
        <v>251</v>
      </c>
      <c r="E217" s="242" t="s">
        <v>1613</v>
      </c>
      <c r="F217" s="243" t="s">
        <v>1614</v>
      </c>
      <c r="G217" s="244" t="s">
        <v>167</v>
      </c>
      <c r="H217" s="245">
        <v>9</v>
      </c>
      <c r="I217" s="246"/>
      <c r="J217" s="247">
        <f>ROUND(I217*H217,2)</f>
        <v>0</v>
      </c>
      <c r="K217" s="248"/>
      <c r="L217" s="39"/>
      <c r="M217" s="249" t="s">
        <v>1</v>
      </c>
      <c r="N217" s="250" t="s">
        <v>41</v>
      </c>
      <c r="O217" s="71"/>
      <c r="P217" s="198">
        <f>O217*H217</f>
        <v>0</v>
      </c>
      <c r="Q217" s="198">
        <v>5.4550000000000001E-2</v>
      </c>
      <c r="R217" s="198">
        <f>Q217*H217</f>
        <v>0.49095</v>
      </c>
      <c r="S217" s="198">
        <v>0</v>
      </c>
      <c r="T217" s="199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0" t="s">
        <v>140</v>
      </c>
      <c r="AT217" s="200" t="s">
        <v>251</v>
      </c>
      <c r="AU217" s="200" t="s">
        <v>86</v>
      </c>
      <c r="AY217" s="17" t="s">
        <v>134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84</v>
      </c>
      <c r="BK217" s="201">
        <f>ROUND(I217*H217,2)</f>
        <v>0</v>
      </c>
      <c r="BL217" s="17" t="s">
        <v>140</v>
      </c>
      <c r="BM217" s="200" t="s">
        <v>1615</v>
      </c>
    </row>
    <row r="218" spans="1:65" s="2" customFormat="1" ht="21.75" customHeight="1">
      <c r="A218" s="34"/>
      <c r="B218" s="35"/>
      <c r="C218" s="241" t="s">
        <v>377</v>
      </c>
      <c r="D218" s="241" t="s">
        <v>251</v>
      </c>
      <c r="E218" s="242" t="s">
        <v>1616</v>
      </c>
      <c r="F218" s="243" t="s">
        <v>1617</v>
      </c>
      <c r="G218" s="244" t="s">
        <v>167</v>
      </c>
      <c r="H218" s="245">
        <v>3</v>
      </c>
      <c r="I218" s="246"/>
      <c r="J218" s="247">
        <f>ROUND(I218*H218,2)</f>
        <v>0</v>
      </c>
      <c r="K218" s="248"/>
      <c r="L218" s="39"/>
      <c r="M218" s="249" t="s">
        <v>1</v>
      </c>
      <c r="N218" s="250" t="s">
        <v>41</v>
      </c>
      <c r="O218" s="71"/>
      <c r="P218" s="198">
        <f>O218*H218</f>
        <v>0</v>
      </c>
      <c r="Q218" s="198">
        <v>0.10904999999999999</v>
      </c>
      <c r="R218" s="198">
        <f>Q218*H218</f>
        <v>0.32715</v>
      </c>
      <c r="S218" s="198">
        <v>0</v>
      </c>
      <c r="T218" s="199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0" t="s">
        <v>140</v>
      </c>
      <c r="AT218" s="200" t="s">
        <v>251</v>
      </c>
      <c r="AU218" s="200" t="s">
        <v>86</v>
      </c>
      <c r="AY218" s="17" t="s">
        <v>134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7" t="s">
        <v>84</v>
      </c>
      <c r="BK218" s="201">
        <f>ROUND(I218*H218,2)</f>
        <v>0</v>
      </c>
      <c r="BL218" s="17" t="s">
        <v>140</v>
      </c>
      <c r="BM218" s="200" t="s">
        <v>1618</v>
      </c>
    </row>
    <row r="219" spans="1:65" s="2" customFormat="1" ht="24.2" customHeight="1">
      <c r="A219" s="34"/>
      <c r="B219" s="35"/>
      <c r="C219" s="241" t="s">
        <v>229</v>
      </c>
      <c r="D219" s="241" t="s">
        <v>251</v>
      </c>
      <c r="E219" s="242" t="s">
        <v>1619</v>
      </c>
      <c r="F219" s="243" t="s">
        <v>1620</v>
      </c>
      <c r="G219" s="244" t="s">
        <v>210</v>
      </c>
      <c r="H219" s="245">
        <v>43.104999999999997</v>
      </c>
      <c r="I219" s="246"/>
      <c r="J219" s="247">
        <f>ROUND(I219*H219,2)</f>
        <v>0</v>
      </c>
      <c r="K219" s="248"/>
      <c r="L219" s="39"/>
      <c r="M219" s="249" t="s">
        <v>1</v>
      </c>
      <c r="N219" s="250" t="s">
        <v>41</v>
      </c>
      <c r="O219" s="71"/>
      <c r="P219" s="198">
        <f>O219*H219</f>
        <v>0</v>
      </c>
      <c r="Q219" s="198">
        <v>8.7309999999999999E-2</v>
      </c>
      <c r="R219" s="198">
        <f>Q219*H219</f>
        <v>3.7634975499999999</v>
      </c>
      <c r="S219" s="198">
        <v>0</v>
      </c>
      <c r="T219" s="199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0" t="s">
        <v>140</v>
      </c>
      <c r="AT219" s="200" t="s">
        <v>251</v>
      </c>
      <c r="AU219" s="200" t="s">
        <v>86</v>
      </c>
      <c r="AY219" s="17" t="s">
        <v>134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7" t="s">
        <v>84</v>
      </c>
      <c r="BK219" s="201">
        <f>ROUND(I219*H219,2)</f>
        <v>0</v>
      </c>
      <c r="BL219" s="17" t="s">
        <v>140</v>
      </c>
      <c r="BM219" s="200" t="s">
        <v>1621</v>
      </c>
    </row>
    <row r="220" spans="1:65" s="14" customFormat="1" ht="11.25">
      <c r="B220" s="213"/>
      <c r="C220" s="214"/>
      <c r="D220" s="204" t="s">
        <v>169</v>
      </c>
      <c r="E220" s="215" t="s">
        <v>1</v>
      </c>
      <c r="F220" s="216" t="s">
        <v>1622</v>
      </c>
      <c r="G220" s="214"/>
      <c r="H220" s="217">
        <v>53.91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169</v>
      </c>
      <c r="AU220" s="223" t="s">
        <v>86</v>
      </c>
      <c r="AV220" s="14" t="s">
        <v>86</v>
      </c>
      <c r="AW220" s="14" t="s">
        <v>32</v>
      </c>
      <c r="AX220" s="14" t="s">
        <v>76</v>
      </c>
      <c r="AY220" s="223" t="s">
        <v>134</v>
      </c>
    </row>
    <row r="221" spans="1:65" s="14" customFormat="1" ht="11.25">
      <c r="B221" s="213"/>
      <c r="C221" s="214"/>
      <c r="D221" s="204" t="s">
        <v>169</v>
      </c>
      <c r="E221" s="215" t="s">
        <v>1</v>
      </c>
      <c r="F221" s="216" t="s">
        <v>1623</v>
      </c>
      <c r="G221" s="214"/>
      <c r="H221" s="217">
        <v>-0.80500000000000005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169</v>
      </c>
      <c r="AU221" s="223" t="s">
        <v>86</v>
      </c>
      <c r="AV221" s="14" t="s">
        <v>86</v>
      </c>
      <c r="AW221" s="14" t="s">
        <v>32</v>
      </c>
      <c r="AX221" s="14" t="s">
        <v>76</v>
      </c>
      <c r="AY221" s="223" t="s">
        <v>134</v>
      </c>
    </row>
    <row r="222" spans="1:65" s="14" customFormat="1" ht="11.25">
      <c r="B222" s="213"/>
      <c r="C222" s="214"/>
      <c r="D222" s="204" t="s">
        <v>169</v>
      </c>
      <c r="E222" s="215" t="s">
        <v>1</v>
      </c>
      <c r="F222" s="216" t="s">
        <v>1624</v>
      </c>
      <c r="G222" s="214"/>
      <c r="H222" s="217">
        <v>-10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169</v>
      </c>
      <c r="AU222" s="223" t="s">
        <v>86</v>
      </c>
      <c r="AV222" s="14" t="s">
        <v>86</v>
      </c>
      <c r="AW222" s="14" t="s">
        <v>32</v>
      </c>
      <c r="AX222" s="14" t="s">
        <v>76</v>
      </c>
      <c r="AY222" s="223" t="s">
        <v>134</v>
      </c>
    </row>
    <row r="223" spans="1:65" s="15" customFormat="1" ht="11.25">
      <c r="B223" s="224"/>
      <c r="C223" s="225"/>
      <c r="D223" s="204" t="s">
        <v>169</v>
      </c>
      <c r="E223" s="226" t="s">
        <v>1496</v>
      </c>
      <c r="F223" s="227" t="s">
        <v>173</v>
      </c>
      <c r="G223" s="225"/>
      <c r="H223" s="228">
        <v>43.104999999999997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169</v>
      </c>
      <c r="AU223" s="234" t="s">
        <v>86</v>
      </c>
      <c r="AV223" s="15" t="s">
        <v>140</v>
      </c>
      <c r="AW223" s="15" t="s">
        <v>32</v>
      </c>
      <c r="AX223" s="15" t="s">
        <v>84</v>
      </c>
      <c r="AY223" s="234" t="s">
        <v>134</v>
      </c>
    </row>
    <row r="224" spans="1:65" s="12" customFormat="1" ht="22.9" customHeight="1">
      <c r="B224" s="171"/>
      <c r="C224" s="172"/>
      <c r="D224" s="173" t="s">
        <v>75</v>
      </c>
      <c r="E224" s="185" t="s">
        <v>140</v>
      </c>
      <c r="F224" s="185" t="s">
        <v>602</v>
      </c>
      <c r="G224" s="172"/>
      <c r="H224" s="172"/>
      <c r="I224" s="175"/>
      <c r="J224" s="186">
        <f>BK224</f>
        <v>0</v>
      </c>
      <c r="K224" s="172"/>
      <c r="L224" s="177"/>
      <c r="M224" s="178"/>
      <c r="N224" s="179"/>
      <c r="O224" s="179"/>
      <c r="P224" s="180">
        <f>SUM(P225:P239)</f>
        <v>0</v>
      </c>
      <c r="Q224" s="179"/>
      <c r="R224" s="180">
        <f>SUM(R225:R239)</f>
        <v>4.5725839499999985</v>
      </c>
      <c r="S224" s="179"/>
      <c r="T224" s="181">
        <f>SUM(T225:T239)</f>
        <v>0</v>
      </c>
      <c r="AR224" s="182" t="s">
        <v>84</v>
      </c>
      <c r="AT224" s="183" t="s">
        <v>75</v>
      </c>
      <c r="AU224" s="183" t="s">
        <v>84</v>
      </c>
      <c r="AY224" s="182" t="s">
        <v>134</v>
      </c>
      <c r="BK224" s="184">
        <f>SUM(BK225:BK239)</f>
        <v>0</v>
      </c>
    </row>
    <row r="225" spans="1:65" s="2" customFormat="1" ht="33" customHeight="1">
      <c r="A225" s="34"/>
      <c r="B225" s="35"/>
      <c r="C225" s="241" t="s">
        <v>386</v>
      </c>
      <c r="D225" s="241" t="s">
        <v>251</v>
      </c>
      <c r="E225" s="242" t="s">
        <v>1625</v>
      </c>
      <c r="F225" s="243" t="s">
        <v>1626</v>
      </c>
      <c r="G225" s="244" t="s">
        <v>337</v>
      </c>
      <c r="H225" s="245">
        <v>0.24</v>
      </c>
      <c r="I225" s="246"/>
      <c r="J225" s="247">
        <f>ROUND(I225*H225,2)</f>
        <v>0</v>
      </c>
      <c r="K225" s="248"/>
      <c r="L225" s="39"/>
      <c r="M225" s="249" t="s">
        <v>1</v>
      </c>
      <c r="N225" s="250" t="s">
        <v>41</v>
      </c>
      <c r="O225" s="71"/>
      <c r="P225" s="198">
        <f>O225*H225</f>
        <v>0</v>
      </c>
      <c r="Q225" s="198">
        <v>1.9539999999999998E-2</v>
      </c>
      <c r="R225" s="198">
        <f>Q225*H225</f>
        <v>4.6895999999999995E-3</v>
      </c>
      <c r="S225" s="198">
        <v>0</v>
      </c>
      <c r="T225" s="199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0" t="s">
        <v>140</v>
      </c>
      <c r="AT225" s="200" t="s">
        <v>251</v>
      </c>
      <c r="AU225" s="200" t="s">
        <v>86</v>
      </c>
      <c r="AY225" s="17" t="s">
        <v>134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7" t="s">
        <v>84</v>
      </c>
      <c r="BK225" s="201">
        <f>ROUND(I225*H225,2)</f>
        <v>0</v>
      </c>
      <c r="BL225" s="17" t="s">
        <v>140</v>
      </c>
      <c r="BM225" s="200" t="s">
        <v>1627</v>
      </c>
    </row>
    <row r="226" spans="1:65" s="2" customFormat="1" ht="21.75" customHeight="1">
      <c r="A226" s="34"/>
      <c r="B226" s="35"/>
      <c r="C226" s="187" t="s">
        <v>391</v>
      </c>
      <c r="D226" s="187" t="s">
        <v>136</v>
      </c>
      <c r="E226" s="188" t="s">
        <v>1628</v>
      </c>
      <c r="F226" s="189" t="s">
        <v>1629</v>
      </c>
      <c r="G226" s="190" t="s">
        <v>337</v>
      </c>
      <c r="H226" s="191">
        <v>0.24</v>
      </c>
      <c r="I226" s="192"/>
      <c r="J226" s="193">
        <f>ROUND(I226*H226,2)</f>
        <v>0</v>
      </c>
      <c r="K226" s="194"/>
      <c r="L226" s="195"/>
      <c r="M226" s="196" t="s">
        <v>1</v>
      </c>
      <c r="N226" s="197" t="s">
        <v>41</v>
      </c>
      <c r="O226" s="71"/>
      <c r="P226" s="198">
        <f>O226*H226</f>
        <v>0</v>
      </c>
      <c r="Q226" s="198">
        <v>1</v>
      </c>
      <c r="R226" s="198">
        <f>Q226*H226</f>
        <v>0.24</v>
      </c>
      <c r="S226" s="198">
        <v>0</v>
      </c>
      <c r="T226" s="199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0" t="s">
        <v>139</v>
      </c>
      <c r="AT226" s="200" t="s">
        <v>136</v>
      </c>
      <c r="AU226" s="200" t="s">
        <v>86</v>
      </c>
      <c r="AY226" s="17" t="s">
        <v>134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7" t="s">
        <v>84</v>
      </c>
      <c r="BK226" s="201">
        <f>ROUND(I226*H226,2)</f>
        <v>0</v>
      </c>
      <c r="BL226" s="17" t="s">
        <v>140</v>
      </c>
      <c r="BM226" s="200" t="s">
        <v>1630</v>
      </c>
    </row>
    <row r="227" spans="1:65" s="14" customFormat="1" ht="11.25">
      <c r="B227" s="213"/>
      <c r="C227" s="214"/>
      <c r="D227" s="204" t="s">
        <v>169</v>
      </c>
      <c r="E227" s="215" t="s">
        <v>1</v>
      </c>
      <c r="F227" s="216" t="s">
        <v>1631</v>
      </c>
      <c r="G227" s="214"/>
      <c r="H227" s="217">
        <v>0.24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169</v>
      </c>
      <c r="AU227" s="223" t="s">
        <v>86</v>
      </c>
      <c r="AV227" s="14" t="s">
        <v>86</v>
      </c>
      <c r="AW227" s="14" t="s">
        <v>32</v>
      </c>
      <c r="AX227" s="14" t="s">
        <v>84</v>
      </c>
      <c r="AY227" s="223" t="s">
        <v>134</v>
      </c>
    </row>
    <row r="228" spans="1:65" s="2" customFormat="1" ht="16.5" customHeight="1">
      <c r="A228" s="34"/>
      <c r="B228" s="35"/>
      <c r="C228" s="241" t="s">
        <v>396</v>
      </c>
      <c r="D228" s="241" t="s">
        <v>251</v>
      </c>
      <c r="E228" s="242" t="s">
        <v>1632</v>
      </c>
      <c r="F228" s="243" t="s">
        <v>1633</v>
      </c>
      <c r="G228" s="244" t="s">
        <v>217</v>
      </c>
      <c r="H228" s="245">
        <v>1.6459999999999999</v>
      </c>
      <c r="I228" s="246"/>
      <c r="J228" s="247">
        <f>ROUND(I228*H228,2)</f>
        <v>0</v>
      </c>
      <c r="K228" s="248"/>
      <c r="L228" s="39"/>
      <c r="M228" s="249" t="s">
        <v>1</v>
      </c>
      <c r="N228" s="250" t="s">
        <v>41</v>
      </c>
      <c r="O228" s="71"/>
      <c r="P228" s="198">
        <f>O228*H228</f>
        <v>0</v>
      </c>
      <c r="Q228" s="198">
        <v>2.4533999999999998</v>
      </c>
      <c r="R228" s="198">
        <f>Q228*H228</f>
        <v>4.0382963999999992</v>
      </c>
      <c r="S228" s="198">
        <v>0</v>
      </c>
      <c r="T228" s="199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0" t="s">
        <v>140</v>
      </c>
      <c r="AT228" s="200" t="s">
        <v>251</v>
      </c>
      <c r="AU228" s="200" t="s">
        <v>86</v>
      </c>
      <c r="AY228" s="17" t="s">
        <v>134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7" t="s">
        <v>84</v>
      </c>
      <c r="BK228" s="201">
        <f>ROUND(I228*H228,2)</f>
        <v>0</v>
      </c>
      <c r="BL228" s="17" t="s">
        <v>140</v>
      </c>
      <c r="BM228" s="200" t="s">
        <v>1634</v>
      </c>
    </row>
    <row r="229" spans="1:65" s="13" customFormat="1" ht="11.25">
      <c r="B229" s="202"/>
      <c r="C229" s="203"/>
      <c r="D229" s="204" t="s">
        <v>169</v>
      </c>
      <c r="E229" s="205" t="s">
        <v>1</v>
      </c>
      <c r="F229" s="206" t="s">
        <v>1528</v>
      </c>
      <c r="G229" s="203"/>
      <c r="H229" s="205" t="s">
        <v>1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169</v>
      </c>
      <c r="AU229" s="212" t="s">
        <v>86</v>
      </c>
      <c r="AV229" s="13" t="s">
        <v>84</v>
      </c>
      <c r="AW229" s="13" t="s">
        <v>32</v>
      </c>
      <c r="AX229" s="13" t="s">
        <v>76</v>
      </c>
      <c r="AY229" s="212" t="s">
        <v>134</v>
      </c>
    </row>
    <row r="230" spans="1:65" s="14" customFormat="1" ht="11.25">
      <c r="B230" s="213"/>
      <c r="C230" s="214"/>
      <c r="D230" s="204" t="s">
        <v>169</v>
      </c>
      <c r="E230" s="215" t="s">
        <v>1</v>
      </c>
      <c r="F230" s="216" t="s">
        <v>1635</v>
      </c>
      <c r="G230" s="214"/>
      <c r="H230" s="217">
        <v>1.6459999999999999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169</v>
      </c>
      <c r="AU230" s="223" t="s">
        <v>86</v>
      </c>
      <c r="AV230" s="14" t="s">
        <v>86</v>
      </c>
      <c r="AW230" s="14" t="s">
        <v>32</v>
      </c>
      <c r="AX230" s="14" t="s">
        <v>84</v>
      </c>
      <c r="AY230" s="223" t="s">
        <v>134</v>
      </c>
    </row>
    <row r="231" spans="1:65" s="2" customFormat="1" ht="16.5" customHeight="1">
      <c r="A231" s="34"/>
      <c r="B231" s="35"/>
      <c r="C231" s="241" t="s">
        <v>400</v>
      </c>
      <c r="D231" s="241" t="s">
        <v>251</v>
      </c>
      <c r="E231" s="242" t="s">
        <v>1636</v>
      </c>
      <c r="F231" s="243" t="s">
        <v>1637</v>
      </c>
      <c r="G231" s="244" t="s">
        <v>210</v>
      </c>
      <c r="H231" s="245">
        <v>16.46</v>
      </c>
      <c r="I231" s="246"/>
      <c r="J231" s="247">
        <f>ROUND(I231*H231,2)</f>
        <v>0</v>
      </c>
      <c r="K231" s="248"/>
      <c r="L231" s="39"/>
      <c r="M231" s="249" t="s">
        <v>1</v>
      </c>
      <c r="N231" s="250" t="s">
        <v>41</v>
      </c>
      <c r="O231" s="71"/>
      <c r="P231" s="198">
        <f>O231*H231</f>
        <v>0</v>
      </c>
      <c r="Q231" s="198">
        <v>5.7600000000000004E-3</v>
      </c>
      <c r="R231" s="198">
        <f>Q231*H231</f>
        <v>9.4809600000000008E-2</v>
      </c>
      <c r="S231" s="198">
        <v>0</v>
      </c>
      <c r="T231" s="199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0" t="s">
        <v>140</v>
      </c>
      <c r="AT231" s="200" t="s">
        <v>251</v>
      </c>
      <c r="AU231" s="200" t="s">
        <v>86</v>
      </c>
      <c r="AY231" s="17" t="s">
        <v>134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7" t="s">
        <v>84</v>
      </c>
      <c r="BK231" s="201">
        <f>ROUND(I231*H231,2)</f>
        <v>0</v>
      </c>
      <c r="BL231" s="17" t="s">
        <v>140</v>
      </c>
      <c r="BM231" s="200" t="s">
        <v>1638</v>
      </c>
    </row>
    <row r="232" spans="1:65" s="14" customFormat="1" ht="11.25">
      <c r="B232" s="213"/>
      <c r="C232" s="214"/>
      <c r="D232" s="204" t="s">
        <v>169</v>
      </c>
      <c r="E232" s="215" t="s">
        <v>1</v>
      </c>
      <c r="F232" s="216" t="s">
        <v>1639</v>
      </c>
      <c r="G232" s="214"/>
      <c r="H232" s="217">
        <v>16.46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169</v>
      </c>
      <c r="AU232" s="223" t="s">
        <v>86</v>
      </c>
      <c r="AV232" s="14" t="s">
        <v>86</v>
      </c>
      <c r="AW232" s="14" t="s">
        <v>32</v>
      </c>
      <c r="AX232" s="14" t="s">
        <v>84</v>
      </c>
      <c r="AY232" s="223" t="s">
        <v>134</v>
      </c>
    </row>
    <row r="233" spans="1:65" s="2" customFormat="1" ht="16.5" customHeight="1">
      <c r="A233" s="34"/>
      <c r="B233" s="35"/>
      <c r="C233" s="241" t="s">
        <v>404</v>
      </c>
      <c r="D233" s="241" t="s">
        <v>251</v>
      </c>
      <c r="E233" s="242" t="s">
        <v>1640</v>
      </c>
      <c r="F233" s="243" t="s">
        <v>1641</v>
      </c>
      <c r="G233" s="244" t="s">
        <v>210</v>
      </c>
      <c r="H233" s="245">
        <v>16.46</v>
      </c>
      <c r="I233" s="246"/>
      <c r="J233" s="247">
        <f>ROUND(I233*H233,2)</f>
        <v>0</v>
      </c>
      <c r="K233" s="248"/>
      <c r="L233" s="39"/>
      <c r="M233" s="249" t="s">
        <v>1</v>
      </c>
      <c r="N233" s="250" t="s">
        <v>41</v>
      </c>
      <c r="O233" s="71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0" t="s">
        <v>140</v>
      </c>
      <c r="AT233" s="200" t="s">
        <v>251</v>
      </c>
      <c r="AU233" s="200" t="s">
        <v>86</v>
      </c>
      <c r="AY233" s="17" t="s">
        <v>134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7" t="s">
        <v>84</v>
      </c>
      <c r="BK233" s="201">
        <f>ROUND(I233*H233,2)</f>
        <v>0</v>
      </c>
      <c r="BL233" s="17" t="s">
        <v>140</v>
      </c>
      <c r="BM233" s="200" t="s">
        <v>1642</v>
      </c>
    </row>
    <row r="234" spans="1:65" s="2" customFormat="1" ht="24.2" customHeight="1">
      <c r="A234" s="34"/>
      <c r="B234" s="35"/>
      <c r="C234" s="241" t="s">
        <v>410</v>
      </c>
      <c r="D234" s="241" t="s">
        <v>251</v>
      </c>
      <c r="E234" s="242" t="s">
        <v>1643</v>
      </c>
      <c r="F234" s="243" t="s">
        <v>1644</v>
      </c>
      <c r="G234" s="244" t="s">
        <v>337</v>
      </c>
      <c r="H234" s="245">
        <v>0.185</v>
      </c>
      <c r="I234" s="246"/>
      <c r="J234" s="247">
        <f>ROUND(I234*H234,2)</f>
        <v>0</v>
      </c>
      <c r="K234" s="248"/>
      <c r="L234" s="39"/>
      <c r="M234" s="249" t="s">
        <v>1</v>
      </c>
      <c r="N234" s="250" t="s">
        <v>41</v>
      </c>
      <c r="O234" s="71"/>
      <c r="P234" s="198">
        <f>O234*H234</f>
        <v>0</v>
      </c>
      <c r="Q234" s="198">
        <v>1.05291</v>
      </c>
      <c r="R234" s="198">
        <f>Q234*H234</f>
        <v>0.19478835</v>
      </c>
      <c r="S234" s="198">
        <v>0</v>
      </c>
      <c r="T234" s="199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0" t="s">
        <v>140</v>
      </c>
      <c r="AT234" s="200" t="s">
        <v>251</v>
      </c>
      <c r="AU234" s="200" t="s">
        <v>86</v>
      </c>
      <c r="AY234" s="17" t="s">
        <v>134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" t="s">
        <v>84</v>
      </c>
      <c r="BK234" s="201">
        <f>ROUND(I234*H234,2)</f>
        <v>0</v>
      </c>
      <c r="BL234" s="17" t="s">
        <v>140</v>
      </c>
      <c r="BM234" s="200" t="s">
        <v>1645</v>
      </c>
    </row>
    <row r="235" spans="1:65" s="13" customFormat="1" ht="11.25">
      <c r="B235" s="202"/>
      <c r="C235" s="203"/>
      <c r="D235" s="204" t="s">
        <v>169</v>
      </c>
      <c r="E235" s="205" t="s">
        <v>1</v>
      </c>
      <c r="F235" s="206" t="s">
        <v>1646</v>
      </c>
      <c r="G235" s="203"/>
      <c r="H235" s="205" t="s">
        <v>1</v>
      </c>
      <c r="I235" s="207"/>
      <c r="J235" s="203"/>
      <c r="K235" s="203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169</v>
      </c>
      <c r="AU235" s="212" t="s">
        <v>86</v>
      </c>
      <c r="AV235" s="13" t="s">
        <v>84</v>
      </c>
      <c r="AW235" s="13" t="s">
        <v>32</v>
      </c>
      <c r="AX235" s="13" t="s">
        <v>76</v>
      </c>
      <c r="AY235" s="212" t="s">
        <v>134</v>
      </c>
    </row>
    <row r="236" spans="1:65" s="14" customFormat="1" ht="11.25">
      <c r="B236" s="213"/>
      <c r="C236" s="214"/>
      <c r="D236" s="204" t="s">
        <v>169</v>
      </c>
      <c r="E236" s="215" t="s">
        <v>1</v>
      </c>
      <c r="F236" s="216" t="s">
        <v>1647</v>
      </c>
      <c r="G236" s="214"/>
      <c r="H236" s="217">
        <v>0.14199999999999999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169</v>
      </c>
      <c r="AU236" s="223" t="s">
        <v>86</v>
      </c>
      <c r="AV236" s="14" t="s">
        <v>86</v>
      </c>
      <c r="AW236" s="14" t="s">
        <v>32</v>
      </c>
      <c r="AX236" s="14" t="s">
        <v>76</v>
      </c>
      <c r="AY236" s="223" t="s">
        <v>134</v>
      </c>
    </row>
    <row r="237" spans="1:65" s="13" customFormat="1" ht="11.25">
      <c r="B237" s="202"/>
      <c r="C237" s="203"/>
      <c r="D237" s="204" t="s">
        <v>169</v>
      </c>
      <c r="E237" s="205" t="s">
        <v>1</v>
      </c>
      <c r="F237" s="206" t="s">
        <v>1648</v>
      </c>
      <c r="G237" s="203"/>
      <c r="H237" s="205" t="s">
        <v>1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169</v>
      </c>
      <c r="AU237" s="212" t="s">
        <v>86</v>
      </c>
      <c r="AV237" s="13" t="s">
        <v>84</v>
      </c>
      <c r="AW237" s="13" t="s">
        <v>32</v>
      </c>
      <c r="AX237" s="13" t="s">
        <v>76</v>
      </c>
      <c r="AY237" s="212" t="s">
        <v>134</v>
      </c>
    </row>
    <row r="238" spans="1:65" s="14" customFormat="1" ht="11.25">
      <c r="B238" s="213"/>
      <c r="C238" s="214"/>
      <c r="D238" s="204" t="s">
        <v>169</v>
      </c>
      <c r="E238" s="215" t="s">
        <v>1</v>
      </c>
      <c r="F238" s="216" t="s">
        <v>1649</v>
      </c>
      <c r="G238" s="214"/>
      <c r="H238" s="217">
        <v>4.2999999999999997E-2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169</v>
      </c>
      <c r="AU238" s="223" t="s">
        <v>86</v>
      </c>
      <c r="AV238" s="14" t="s">
        <v>86</v>
      </c>
      <c r="AW238" s="14" t="s">
        <v>32</v>
      </c>
      <c r="AX238" s="14" t="s">
        <v>76</v>
      </c>
      <c r="AY238" s="223" t="s">
        <v>134</v>
      </c>
    </row>
    <row r="239" spans="1:65" s="15" customFormat="1" ht="11.25">
      <c r="B239" s="224"/>
      <c r="C239" s="225"/>
      <c r="D239" s="204" t="s">
        <v>169</v>
      </c>
      <c r="E239" s="226" t="s">
        <v>1</v>
      </c>
      <c r="F239" s="227" t="s">
        <v>173</v>
      </c>
      <c r="G239" s="225"/>
      <c r="H239" s="228">
        <v>0.185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AT239" s="234" t="s">
        <v>169</v>
      </c>
      <c r="AU239" s="234" t="s">
        <v>86</v>
      </c>
      <c r="AV239" s="15" t="s">
        <v>140</v>
      </c>
      <c r="AW239" s="15" t="s">
        <v>32</v>
      </c>
      <c r="AX239" s="15" t="s">
        <v>84</v>
      </c>
      <c r="AY239" s="234" t="s">
        <v>134</v>
      </c>
    </row>
    <row r="240" spans="1:65" s="12" customFormat="1" ht="22.9" customHeight="1">
      <c r="B240" s="171"/>
      <c r="C240" s="172"/>
      <c r="D240" s="173" t="s">
        <v>75</v>
      </c>
      <c r="E240" s="185" t="s">
        <v>152</v>
      </c>
      <c r="F240" s="185" t="s">
        <v>1650</v>
      </c>
      <c r="G240" s="172"/>
      <c r="H240" s="172"/>
      <c r="I240" s="175"/>
      <c r="J240" s="186">
        <f>BK240</f>
        <v>0</v>
      </c>
      <c r="K240" s="172"/>
      <c r="L240" s="177"/>
      <c r="M240" s="178"/>
      <c r="N240" s="179"/>
      <c r="O240" s="179"/>
      <c r="P240" s="180">
        <f>SUM(P241:P271)</f>
        <v>0</v>
      </c>
      <c r="Q240" s="179"/>
      <c r="R240" s="180">
        <f>SUM(R241:R271)</f>
        <v>13.49789831</v>
      </c>
      <c r="S240" s="179"/>
      <c r="T240" s="181">
        <f>SUM(T241:T271)</f>
        <v>0</v>
      </c>
      <c r="AR240" s="182" t="s">
        <v>84</v>
      </c>
      <c r="AT240" s="183" t="s">
        <v>75</v>
      </c>
      <c r="AU240" s="183" t="s">
        <v>84</v>
      </c>
      <c r="AY240" s="182" t="s">
        <v>134</v>
      </c>
      <c r="BK240" s="184">
        <f>SUM(BK241:BK271)</f>
        <v>0</v>
      </c>
    </row>
    <row r="241" spans="1:65" s="2" customFormat="1" ht="24.2" customHeight="1">
      <c r="A241" s="34"/>
      <c r="B241" s="35"/>
      <c r="C241" s="241" t="s">
        <v>415</v>
      </c>
      <c r="D241" s="241" t="s">
        <v>251</v>
      </c>
      <c r="E241" s="242" t="s">
        <v>1651</v>
      </c>
      <c r="F241" s="243" t="s">
        <v>1652</v>
      </c>
      <c r="G241" s="244" t="s">
        <v>167</v>
      </c>
      <c r="H241" s="245">
        <v>6</v>
      </c>
      <c r="I241" s="246"/>
      <c r="J241" s="247">
        <f>ROUND(I241*H241,2)</f>
        <v>0</v>
      </c>
      <c r="K241" s="248"/>
      <c r="L241" s="39"/>
      <c r="M241" s="249" t="s">
        <v>1</v>
      </c>
      <c r="N241" s="250" t="s">
        <v>41</v>
      </c>
      <c r="O241" s="71"/>
      <c r="P241" s="198">
        <f>O241*H241</f>
        <v>0</v>
      </c>
      <c r="Q241" s="198">
        <v>1.7770000000000001E-2</v>
      </c>
      <c r="R241" s="198">
        <f>Q241*H241</f>
        <v>0.10662000000000001</v>
      </c>
      <c r="S241" s="198">
        <v>0</v>
      </c>
      <c r="T241" s="199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0" t="s">
        <v>140</v>
      </c>
      <c r="AT241" s="200" t="s">
        <v>251</v>
      </c>
      <c r="AU241" s="200" t="s">
        <v>86</v>
      </c>
      <c r="AY241" s="17" t="s">
        <v>134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84</v>
      </c>
      <c r="BK241" s="201">
        <f>ROUND(I241*H241,2)</f>
        <v>0</v>
      </c>
      <c r="BL241" s="17" t="s">
        <v>140</v>
      </c>
      <c r="BM241" s="200" t="s">
        <v>1653</v>
      </c>
    </row>
    <row r="242" spans="1:65" s="2" customFormat="1" ht="24.2" customHeight="1">
      <c r="A242" s="34"/>
      <c r="B242" s="35"/>
      <c r="C242" s="187" t="s">
        <v>420</v>
      </c>
      <c r="D242" s="187" t="s">
        <v>136</v>
      </c>
      <c r="E242" s="188" t="s">
        <v>1654</v>
      </c>
      <c r="F242" s="189" t="s">
        <v>1655</v>
      </c>
      <c r="G242" s="190" t="s">
        <v>167</v>
      </c>
      <c r="H242" s="191">
        <v>4</v>
      </c>
      <c r="I242" s="192"/>
      <c r="J242" s="193">
        <f>ROUND(I242*H242,2)</f>
        <v>0</v>
      </c>
      <c r="K242" s="194"/>
      <c r="L242" s="195"/>
      <c r="M242" s="196" t="s">
        <v>1</v>
      </c>
      <c r="N242" s="197" t="s">
        <v>41</v>
      </c>
      <c r="O242" s="71"/>
      <c r="P242" s="198">
        <f>O242*H242</f>
        <v>0</v>
      </c>
      <c r="Q242" s="198">
        <v>1.489E-2</v>
      </c>
      <c r="R242" s="198">
        <f>Q242*H242</f>
        <v>5.9560000000000002E-2</v>
      </c>
      <c r="S242" s="198">
        <v>0</v>
      </c>
      <c r="T242" s="199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0" t="s">
        <v>139</v>
      </c>
      <c r="AT242" s="200" t="s">
        <v>136</v>
      </c>
      <c r="AU242" s="200" t="s">
        <v>86</v>
      </c>
      <c r="AY242" s="17" t="s">
        <v>134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7" t="s">
        <v>84</v>
      </c>
      <c r="BK242" s="201">
        <f>ROUND(I242*H242,2)</f>
        <v>0</v>
      </c>
      <c r="BL242" s="17" t="s">
        <v>140</v>
      </c>
      <c r="BM242" s="200" t="s">
        <v>1656</v>
      </c>
    </row>
    <row r="243" spans="1:65" s="2" customFormat="1" ht="24.2" customHeight="1">
      <c r="A243" s="34"/>
      <c r="B243" s="35"/>
      <c r="C243" s="187" t="s">
        <v>425</v>
      </c>
      <c r="D243" s="187" t="s">
        <v>136</v>
      </c>
      <c r="E243" s="188" t="s">
        <v>1657</v>
      </c>
      <c r="F243" s="189" t="s">
        <v>1658</v>
      </c>
      <c r="G243" s="190" t="s">
        <v>167</v>
      </c>
      <c r="H243" s="191">
        <v>2</v>
      </c>
      <c r="I243" s="192"/>
      <c r="J243" s="193">
        <f>ROUND(I243*H243,2)</f>
        <v>0</v>
      </c>
      <c r="K243" s="194"/>
      <c r="L243" s="195"/>
      <c r="M243" s="196" t="s">
        <v>1</v>
      </c>
      <c r="N243" s="197" t="s">
        <v>41</v>
      </c>
      <c r="O243" s="71"/>
      <c r="P243" s="198">
        <f>O243*H243</f>
        <v>0</v>
      </c>
      <c r="Q243" s="198">
        <v>1.521E-2</v>
      </c>
      <c r="R243" s="198">
        <f>Q243*H243</f>
        <v>3.0419999999999999E-2</v>
      </c>
      <c r="S243" s="198">
        <v>0</v>
      </c>
      <c r="T243" s="199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0" t="s">
        <v>139</v>
      </c>
      <c r="AT243" s="200" t="s">
        <v>136</v>
      </c>
      <c r="AU243" s="200" t="s">
        <v>86</v>
      </c>
      <c r="AY243" s="17" t="s">
        <v>134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7" t="s">
        <v>84</v>
      </c>
      <c r="BK243" s="201">
        <f>ROUND(I243*H243,2)</f>
        <v>0</v>
      </c>
      <c r="BL243" s="17" t="s">
        <v>140</v>
      </c>
      <c r="BM243" s="200" t="s">
        <v>1659</v>
      </c>
    </row>
    <row r="244" spans="1:65" s="2" customFormat="1" ht="24.2" customHeight="1">
      <c r="A244" s="34"/>
      <c r="B244" s="35"/>
      <c r="C244" s="241" t="s">
        <v>429</v>
      </c>
      <c r="D244" s="241" t="s">
        <v>251</v>
      </c>
      <c r="E244" s="242" t="s">
        <v>1660</v>
      </c>
      <c r="F244" s="243" t="s">
        <v>1661</v>
      </c>
      <c r="G244" s="244" t="s">
        <v>210</v>
      </c>
      <c r="H244" s="245">
        <v>6</v>
      </c>
      <c r="I244" s="246"/>
      <c r="J244" s="247">
        <f>ROUND(I244*H244,2)</f>
        <v>0</v>
      </c>
      <c r="K244" s="248"/>
      <c r="L244" s="39"/>
      <c r="M244" s="249" t="s">
        <v>1</v>
      </c>
      <c r="N244" s="250" t="s">
        <v>41</v>
      </c>
      <c r="O244" s="71"/>
      <c r="P244" s="198">
        <f>O244*H244</f>
        <v>0</v>
      </c>
      <c r="Q244" s="198">
        <v>1.3999999999999999E-4</v>
      </c>
      <c r="R244" s="198">
        <f>Q244*H244</f>
        <v>8.3999999999999993E-4</v>
      </c>
      <c r="S244" s="198">
        <v>0</v>
      </c>
      <c r="T244" s="199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0" t="s">
        <v>193</v>
      </c>
      <c r="AT244" s="200" t="s">
        <v>251</v>
      </c>
      <c r="AU244" s="200" t="s">
        <v>86</v>
      </c>
      <c r="AY244" s="17" t="s">
        <v>134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7" t="s">
        <v>84</v>
      </c>
      <c r="BK244" s="201">
        <f>ROUND(I244*H244,2)</f>
        <v>0</v>
      </c>
      <c r="BL244" s="17" t="s">
        <v>193</v>
      </c>
      <c r="BM244" s="200" t="s">
        <v>1662</v>
      </c>
    </row>
    <row r="245" spans="1:65" s="2" customFormat="1" ht="24.2" customHeight="1">
      <c r="A245" s="34"/>
      <c r="B245" s="35"/>
      <c r="C245" s="241" t="s">
        <v>433</v>
      </c>
      <c r="D245" s="241" t="s">
        <v>251</v>
      </c>
      <c r="E245" s="242" t="s">
        <v>1663</v>
      </c>
      <c r="F245" s="243" t="s">
        <v>1664</v>
      </c>
      <c r="G245" s="244" t="s">
        <v>210</v>
      </c>
      <c r="H245" s="245">
        <v>140.33500000000001</v>
      </c>
      <c r="I245" s="246"/>
      <c r="J245" s="247">
        <f>ROUND(I245*H245,2)</f>
        <v>0</v>
      </c>
      <c r="K245" s="248"/>
      <c r="L245" s="39"/>
      <c r="M245" s="249" t="s">
        <v>1</v>
      </c>
      <c r="N245" s="250" t="s">
        <v>41</v>
      </c>
      <c r="O245" s="71"/>
      <c r="P245" s="198">
        <f>O245*H245</f>
        <v>0</v>
      </c>
      <c r="Q245" s="198">
        <v>7.3499999999999998E-3</v>
      </c>
      <c r="R245" s="198">
        <f>Q245*H245</f>
        <v>1.0314622500000001</v>
      </c>
      <c r="S245" s="198">
        <v>0</v>
      </c>
      <c r="T245" s="199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0" t="s">
        <v>140</v>
      </c>
      <c r="AT245" s="200" t="s">
        <v>251</v>
      </c>
      <c r="AU245" s="200" t="s">
        <v>86</v>
      </c>
      <c r="AY245" s="17" t="s">
        <v>134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7" t="s">
        <v>84</v>
      </c>
      <c r="BK245" s="201">
        <f>ROUND(I245*H245,2)</f>
        <v>0</v>
      </c>
      <c r="BL245" s="17" t="s">
        <v>140</v>
      </c>
      <c r="BM245" s="200" t="s">
        <v>1665</v>
      </c>
    </row>
    <row r="246" spans="1:65" s="14" customFormat="1" ht="11.25">
      <c r="B246" s="213"/>
      <c r="C246" s="214"/>
      <c r="D246" s="204" t="s">
        <v>169</v>
      </c>
      <c r="E246" s="215" t="s">
        <v>1</v>
      </c>
      <c r="F246" s="216" t="s">
        <v>1498</v>
      </c>
      <c r="G246" s="214"/>
      <c r="H246" s="217">
        <v>140.33500000000001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169</v>
      </c>
      <c r="AU246" s="223" t="s">
        <v>86</v>
      </c>
      <c r="AV246" s="14" t="s">
        <v>86</v>
      </c>
      <c r="AW246" s="14" t="s">
        <v>32</v>
      </c>
      <c r="AX246" s="14" t="s">
        <v>84</v>
      </c>
      <c r="AY246" s="223" t="s">
        <v>134</v>
      </c>
    </row>
    <row r="247" spans="1:65" s="2" customFormat="1" ht="24.2" customHeight="1">
      <c r="A247" s="34"/>
      <c r="B247" s="35"/>
      <c r="C247" s="241" t="s">
        <v>437</v>
      </c>
      <c r="D247" s="241" t="s">
        <v>251</v>
      </c>
      <c r="E247" s="242" t="s">
        <v>1666</v>
      </c>
      <c r="F247" s="243" t="s">
        <v>1667</v>
      </c>
      <c r="G247" s="244" t="s">
        <v>210</v>
      </c>
      <c r="H247" s="245">
        <v>140.33500000000001</v>
      </c>
      <c r="I247" s="246"/>
      <c r="J247" s="247">
        <f>ROUND(I247*H247,2)</f>
        <v>0</v>
      </c>
      <c r="K247" s="248"/>
      <c r="L247" s="39"/>
      <c r="M247" s="249" t="s">
        <v>1</v>
      </c>
      <c r="N247" s="250" t="s">
        <v>41</v>
      </c>
      <c r="O247" s="71"/>
      <c r="P247" s="198">
        <f>O247*H247</f>
        <v>0</v>
      </c>
      <c r="Q247" s="198">
        <v>1.8380000000000001E-2</v>
      </c>
      <c r="R247" s="198">
        <f>Q247*H247</f>
        <v>2.5793573000000003</v>
      </c>
      <c r="S247" s="198">
        <v>0</v>
      </c>
      <c r="T247" s="199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0" t="s">
        <v>140</v>
      </c>
      <c r="AT247" s="200" t="s">
        <v>251</v>
      </c>
      <c r="AU247" s="200" t="s">
        <v>86</v>
      </c>
      <c r="AY247" s="17" t="s">
        <v>134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7" t="s">
        <v>84</v>
      </c>
      <c r="BK247" s="201">
        <f>ROUND(I247*H247,2)</f>
        <v>0</v>
      </c>
      <c r="BL247" s="17" t="s">
        <v>140</v>
      </c>
      <c r="BM247" s="200" t="s">
        <v>1668</v>
      </c>
    </row>
    <row r="248" spans="1:65" s="14" customFormat="1" ht="11.25">
      <c r="B248" s="213"/>
      <c r="C248" s="214"/>
      <c r="D248" s="204" t="s">
        <v>169</v>
      </c>
      <c r="E248" s="215" t="s">
        <v>1</v>
      </c>
      <c r="F248" s="216" t="s">
        <v>1669</v>
      </c>
      <c r="G248" s="214"/>
      <c r="H248" s="217">
        <v>134.36000000000001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169</v>
      </c>
      <c r="AU248" s="223" t="s">
        <v>86</v>
      </c>
      <c r="AV248" s="14" t="s">
        <v>86</v>
      </c>
      <c r="AW248" s="14" t="s">
        <v>32</v>
      </c>
      <c r="AX248" s="14" t="s">
        <v>76</v>
      </c>
      <c r="AY248" s="223" t="s">
        <v>134</v>
      </c>
    </row>
    <row r="249" spans="1:65" s="14" customFormat="1" ht="11.25">
      <c r="B249" s="213"/>
      <c r="C249" s="214"/>
      <c r="D249" s="204" t="s">
        <v>169</v>
      </c>
      <c r="E249" s="215" t="s">
        <v>1</v>
      </c>
      <c r="F249" s="216" t="s">
        <v>1670</v>
      </c>
      <c r="G249" s="214"/>
      <c r="H249" s="217">
        <v>3.4849999999999999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169</v>
      </c>
      <c r="AU249" s="223" t="s">
        <v>86</v>
      </c>
      <c r="AV249" s="14" t="s">
        <v>86</v>
      </c>
      <c r="AW249" s="14" t="s">
        <v>32</v>
      </c>
      <c r="AX249" s="14" t="s">
        <v>76</v>
      </c>
      <c r="AY249" s="223" t="s">
        <v>134</v>
      </c>
    </row>
    <row r="250" spans="1:65" s="14" customFormat="1" ht="11.25">
      <c r="B250" s="213"/>
      <c r="C250" s="214"/>
      <c r="D250" s="204" t="s">
        <v>169</v>
      </c>
      <c r="E250" s="215" t="s">
        <v>1</v>
      </c>
      <c r="F250" s="216" t="s">
        <v>1671</v>
      </c>
      <c r="G250" s="214"/>
      <c r="H250" s="217">
        <v>0.54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169</v>
      </c>
      <c r="AU250" s="223" t="s">
        <v>86</v>
      </c>
      <c r="AV250" s="14" t="s">
        <v>86</v>
      </c>
      <c r="AW250" s="14" t="s">
        <v>32</v>
      </c>
      <c r="AX250" s="14" t="s">
        <v>76</v>
      </c>
      <c r="AY250" s="223" t="s">
        <v>134</v>
      </c>
    </row>
    <row r="251" spans="1:65" s="13" customFormat="1" ht="11.25">
      <c r="B251" s="202"/>
      <c r="C251" s="203"/>
      <c r="D251" s="204" t="s">
        <v>169</v>
      </c>
      <c r="E251" s="205" t="s">
        <v>1</v>
      </c>
      <c r="F251" s="206" t="s">
        <v>1672</v>
      </c>
      <c r="G251" s="203"/>
      <c r="H251" s="205" t="s">
        <v>1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169</v>
      </c>
      <c r="AU251" s="212" t="s">
        <v>86</v>
      </c>
      <c r="AV251" s="13" t="s">
        <v>84</v>
      </c>
      <c r="AW251" s="13" t="s">
        <v>32</v>
      </c>
      <c r="AX251" s="13" t="s">
        <v>76</v>
      </c>
      <c r="AY251" s="212" t="s">
        <v>134</v>
      </c>
    </row>
    <row r="252" spans="1:65" s="14" customFormat="1" ht="11.25">
      <c r="B252" s="213"/>
      <c r="C252" s="214"/>
      <c r="D252" s="204" t="s">
        <v>169</v>
      </c>
      <c r="E252" s="215" t="s">
        <v>1</v>
      </c>
      <c r="F252" s="216" t="s">
        <v>1673</v>
      </c>
      <c r="G252" s="214"/>
      <c r="H252" s="217">
        <v>1.95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169</v>
      </c>
      <c r="AU252" s="223" t="s">
        <v>86</v>
      </c>
      <c r="AV252" s="14" t="s">
        <v>86</v>
      </c>
      <c r="AW252" s="14" t="s">
        <v>32</v>
      </c>
      <c r="AX252" s="14" t="s">
        <v>76</v>
      </c>
      <c r="AY252" s="223" t="s">
        <v>134</v>
      </c>
    </row>
    <row r="253" spans="1:65" s="15" customFormat="1" ht="11.25">
      <c r="B253" s="224"/>
      <c r="C253" s="225"/>
      <c r="D253" s="204" t="s">
        <v>169</v>
      </c>
      <c r="E253" s="226" t="s">
        <v>1498</v>
      </c>
      <c r="F253" s="227" t="s">
        <v>173</v>
      </c>
      <c r="G253" s="225"/>
      <c r="H253" s="228">
        <v>140.33500000000001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169</v>
      </c>
      <c r="AU253" s="234" t="s">
        <v>86</v>
      </c>
      <c r="AV253" s="15" t="s">
        <v>140</v>
      </c>
      <c r="AW253" s="15" t="s">
        <v>32</v>
      </c>
      <c r="AX253" s="15" t="s">
        <v>84</v>
      </c>
      <c r="AY253" s="234" t="s">
        <v>134</v>
      </c>
    </row>
    <row r="254" spans="1:65" s="2" customFormat="1" ht="16.5" customHeight="1">
      <c r="A254" s="34"/>
      <c r="B254" s="35"/>
      <c r="C254" s="241" t="s">
        <v>442</v>
      </c>
      <c r="D254" s="241" t="s">
        <v>251</v>
      </c>
      <c r="E254" s="242" t="s">
        <v>1674</v>
      </c>
      <c r="F254" s="243" t="s">
        <v>1675</v>
      </c>
      <c r="G254" s="244" t="s">
        <v>210</v>
      </c>
      <c r="H254" s="245">
        <v>0.54</v>
      </c>
      <c r="I254" s="246"/>
      <c r="J254" s="247">
        <f>ROUND(I254*H254,2)</f>
        <v>0</v>
      </c>
      <c r="K254" s="248"/>
      <c r="L254" s="39"/>
      <c r="M254" s="249" t="s">
        <v>1</v>
      </c>
      <c r="N254" s="250" t="s">
        <v>41</v>
      </c>
      <c r="O254" s="71"/>
      <c r="P254" s="198">
        <f>O254*H254</f>
        <v>0</v>
      </c>
      <c r="Q254" s="198">
        <v>8.4999999999999995E-4</v>
      </c>
      <c r="R254" s="198">
        <f>Q254*H254</f>
        <v>4.5899999999999999E-4</v>
      </c>
      <c r="S254" s="198">
        <v>0</v>
      </c>
      <c r="T254" s="199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0" t="s">
        <v>140</v>
      </c>
      <c r="AT254" s="200" t="s">
        <v>251</v>
      </c>
      <c r="AU254" s="200" t="s">
        <v>86</v>
      </c>
      <c r="AY254" s="17" t="s">
        <v>134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" t="s">
        <v>84</v>
      </c>
      <c r="BK254" s="201">
        <f>ROUND(I254*H254,2)</f>
        <v>0</v>
      </c>
      <c r="BL254" s="17" t="s">
        <v>140</v>
      </c>
      <c r="BM254" s="200" t="s">
        <v>1676</v>
      </c>
    </row>
    <row r="255" spans="1:65" s="14" customFormat="1" ht="11.25">
      <c r="B255" s="213"/>
      <c r="C255" s="214"/>
      <c r="D255" s="204" t="s">
        <v>169</v>
      </c>
      <c r="E255" s="215" t="s">
        <v>1</v>
      </c>
      <c r="F255" s="216" t="s">
        <v>1677</v>
      </c>
      <c r="G255" s="214"/>
      <c r="H255" s="217">
        <v>0.54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169</v>
      </c>
      <c r="AU255" s="223" t="s">
        <v>86</v>
      </c>
      <c r="AV255" s="14" t="s">
        <v>86</v>
      </c>
      <c r="AW255" s="14" t="s">
        <v>32</v>
      </c>
      <c r="AX255" s="14" t="s">
        <v>84</v>
      </c>
      <c r="AY255" s="223" t="s">
        <v>134</v>
      </c>
    </row>
    <row r="256" spans="1:65" s="2" customFormat="1" ht="24.2" customHeight="1">
      <c r="A256" s="34"/>
      <c r="B256" s="35"/>
      <c r="C256" s="241" t="s">
        <v>446</v>
      </c>
      <c r="D256" s="241" t="s">
        <v>251</v>
      </c>
      <c r="E256" s="242" t="s">
        <v>1678</v>
      </c>
      <c r="F256" s="243" t="s">
        <v>1679</v>
      </c>
      <c r="G256" s="244" t="s">
        <v>210</v>
      </c>
      <c r="H256" s="245">
        <v>99.334000000000003</v>
      </c>
      <c r="I256" s="246"/>
      <c r="J256" s="247">
        <f>ROUND(I256*H256,2)</f>
        <v>0</v>
      </c>
      <c r="K256" s="248"/>
      <c r="L256" s="39"/>
      <c r="M256" s="249" t="s">
        <v>1</v>
      </c>
      <c r="N256" s="250" t="s">
        <v>41</v>
      </c>
      <c r="O256" s="71"/>
      <c r="P256" s="198">
        <f>O256*H256</f>
        <v>0</v>
      </c>
      <c r="Q256" s="198">
        <v>7.3499999999999998E-3</v>
      </c>
      <c r="R256" s="198">
        <f>Q256*H256</f>
        <v>0.73010489999999995</v>
      </c>
      <c r="S256" s="198">
        <v>0</v>
      </c>
      <c r="T256" s="199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0" t="s">
        <v>140</v>
      </c>
      <c r="AT256" s="200" t="s">
        <v>251</v>
      </c>
      <c r="AU256" s="200" t="s">
        <v>86</v>
      </c>
      <c r="AY256" s="17" t="s">
        <v>134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7" t="s">
        <v>84</v>
      </c>
      <c r="BK256" s="201">
        <f>ROUND(I256*H256,2)</f>
        <v>0</v>
      </c>
      <c r="BL256" s="17" t="s">
        <v>140</v>
      </c>
      <c r="BM256" s="200" t="s">
        <v>1680</v>
      </c>
    </row>
    <row r="257" spans="1:65" s="14" customFormat="1" ht="11.25">
      <c r="B257" s="213"/>
      <c r="C257" s="214"/>
      <c r="D257" s="204" t="s">
        <v>169</v>
      </c>
      <c r="E257" s="215" t="s">
        <v>1</v>
      </c>
      <c r="F257" s="216" t="s">
        <v>1502</v>
      </c>
      <c r="G257" s="214"/>
      <c r="H257" s="217">
        <v>99.334000000000003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169</v>
      </c>
      <c r="AU257" s="223" t="s">
        <v>86</v>
      </c>
      <c r="AV257" s="14" t="s">
        <v>86</v>
      </c>
      <c r="AW257" s="14" t="s">
        <v>32</v>
      </c>
      <c r="AX257" s="14" t="s">
        <v>84</v>
      </c>
      <c r="AY257" s="223" t="s">
        <v>134</v>
      </c>
    </row>
    <row r="258" spans="1:65" s="2" customFormat="1" ht="24.2" customHeight="1">
      <c r="A258" s="34"/>
      <c r="B258" s="35"/>
      <c r="C258" s="241" t="s">
        <v>451</v>
      </c>
      <c r="D258" s="241" t="s">
        <v>251</v>
      </c>
      <c r="E258" s="242" t="s">
        <v>1681</v>
      </c>
      <c r="F258" s="243" t="s">
        <v>1682</v>
      </c>
      <c r="G258" s="244" t="s">
        <v>210</v>
      </c>
      <c r="H258" s="245">
        <v>15.84</v>
      </c>
      <c r="I258" s="246"/>
      <c r="J258" s="247">
        <f>ROUND(I258*H258,2)</f>
        <v>0</v>
      </c>
      <c r="K258" s="248"/>
      <c r="L258" s="39"/>
      <c r="M258" s="249" t="s">
        <v>1</v>
      </c>
      <c r="N258" s="250" t="s">
        <v>41</v>
      </c>
      <c r="O258" s="71"/>
      <c r="P258" s="198">
        <f>O258*H258</f>
        <v>0</v>
      </c>
      <c r="Q258" s="198">
        <v>4.3800000000000002E-3</v>
      </c>
      <c r="R258" s="198">
        <f>Q258*H258</f>
        <v>6.9379200000000002E-2</v>
      </c>
      <c r="S258" s="198">
        <v>0</v>
      </c>
      <c r="T258" s="199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0" t="s">
        <v>140</v>
      </c>
      <c r="AT258" s="200" t="s">
        <v>251</v>
      </c>
      <c r="AU258" s="200" t="s">
        <v>86</v>
      </c>
      <c r="AY258" s="17" t="s">
        <v>134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7" t="s">
        <v>84</v>
      </c>
      <c r="BK258" s="201">
        <f>ROUND(I258*H258,2)</f>
        <v>0</v>
      </c>
      <c r="BL258" s="17" t="s">
        <v>140</v>
      </c>
      <c r="BM258" s="200" t="s">
        <v>1683</v>
      </c>
    </row>
    <row r="259" spans="1:65" s="14" customFormat="1" ht="11.25">
      <c r="B259" s="213"/>
      <c r="C259" s="214"/>
      <c r="D259" s="204" t="s">
        <v>169</v>
      </c>
      <c r="E259" s="215" t="s">
        <v>1</v>
      </c>
      <c r="F259" s="216" t="s">
        <v>1500</v>
      </c>
      <c r="G259" s="214"/>
      <c r="H259" s="217">
        <v>15.84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169</v>
      </c>
      <c r="AU259" s="223" t="s">
        <v>86</v>
      </c>
      <c r="AV259" s="14" t="s">
        <v>86</v>
      </c>
      <c r="AW259" s="14" t="s">
        <v>32</v>
      </c>
      <c r="AX259" s="14" t="s">
        <v>84</v>
      </c>
      <c r="AY259" s="223" t="s">
        <v>134</v>
      </c>
    </row>
    <row r="260" spans="1:65" s="2" customFormat="1" ht="16.5" customHeight="1">
      <c r="A260" s="34"/>
      <c r="B260" s="35"/>
      <c r="C260" s="241" t="s">
        <v>457</v>
      </c>
      <c r="D260" s="241" t="s">
        <v>251</v>
      </c>
      <c r="E260" s="242" t="s">
        <v>1684</v>
      </c>
      <c r="F260" s="243" t="s">
        <v>1685</v>
      </c>
      <c r="G260" s="244" t="s">
        <v>210</v>
      </c>
      <c r="H260" s="245">
        <v>1.7549999999999999</v>
      </c>
      <c r="I260" s="246"/>
      <c r="J260" s="247">
        <f>ROUND(I260*H260,2)</f>
        <v>0</v>
      </c>
      <c r="K260" s="248"/>
      <c r="L260" s="39"/>
      <c r="M260" s="249" t="s">
        <v>1</v>
      </c>
      <c r="N260" s="250" t="s">
        <v>41</v>
      </c>
      <c r="O260" s="71"/>
      <c r="P260" s="198">
        <f>O260*H260</f>
        <v>0</v>
      </c>
      <c r="Q260" s="198">
        <v>6.4000000000000005E-4</v>
      </c>
      <c r="R260" s="198">
        <f>Q260*H260</f>
        <v>1.1232E-3</v>
      </c>
      <c r="S260" s="198">
        <v>0</v>
      </c>
      <c r="T260" s="199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0" t="s">
        <v>140</v>
      </c>
      <c r="AT260" s="200" t="s">
        <v>251</v>
      </c>
      <c r="AU260" s="200" t="s">
        <v>86</v>
      </c>
      <c r="AY260" s="17" t="s">
        <v>134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7" t="s">
        <v>84</v>
      </c>
      <c r="BK260" s="201">
        <f>ROUND(I260*H260,2)</f>
        <v>0</v>
      </c>
      <c r="BL260" s="17" t="s">
        <v>140</v>
      </c>
      <c r="BM260" s="200" t="s">
        <v>1686</v>
      </c>
    </row>
    <row r="261" spans="1:65" s="14" customFormat="1" ht="11.25">
      <c r="B261" s="213"/>
      <c r="C261" s="214"/>
      <c r="D261" s="204" t="s">
        <v>169</v>
      </c>
      <c r="E261" s="215" t="s">
        <v>1</v>
      </c>
      <c r="F261" s="216" t="s">
        <v>1687</v>
      </c>
      <c r="G261" s="214"/>
      <c r="H261" s="217">
        <v>1.7549999999999999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169</v>
      </c>
      <c r="AU261" s="223" t="s">
        <v>86</v>
      </c>
      <c r="AV261" s="14" t="s">
        <v>86</v>
      </c>
      <c r="AW261" s="14" t="s">
        <v>32</v>
      </c>
      <c r="AX261" s="14" t="s">
        <v>84</v>
      </c>
      <c r="AY261" s="223" t="s">
        <v>134</v>
      </c>
    </row>
    <row r="262" spans="1:65" s="2" customFormat="1" ht="24.2" customHeight="1">
      <c r="A262" s="34"/>
      <c r="B262" s="35"/>
      <c r="C262" s="241" t="s">
        <v>461</v>
      </c>
      <c r="D262" s="241" t="s">
        <v>251</v>
      </c>
      <c r="E262" s="242" t="s">
        <v>1688</v>
      </c>
      <c r="F262" s="243" t="s">
        <v>1689</v>
      </c>
      <c r="G262" s="244" t="s">
        <v>210</v>
      </c>
      <c r="H262" s="245">
        <v>99.334000000000003</v>
      </c>
      <c r="I262" s="246"/>
      <c r="J262" s="247">
        <f>ROUND(I262*H262,2)</f>
        <v>0</v>
      </c>
      <c r="K262" s="248"/>
      <c r="L262" s="39"/>
      <c r="M262" s="249" t="s">
        <v>1</v>
      </c>
      <c r="N262" s="250" t="s">
        <v>41</v>
      </c>
      <c r="O262" s="71"/>
      <c r="P262" s="198">
        <f>O262*H262</f>
        <v>0</v>
      </c>
      <c r="Q262" s="198">
        <v>2.7299999999999998E-3</v>
      </c>
      <c r="R262" s="198">
        <f>Q262*H262</f>
        <v>0.27118181999999996</v>
      </c>
      <c r="S262" s="198">
        <v>0</v>
      </c>
      <c r="T262" s="199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0" t="s">
        <v>140</v>
      </c>
      <c r="AT262" s="200" t="s">
        <v>251</v>
      </c>
      <c r="AU262" s="200" t="s">
        <v>86</v>
      </c>
      <c r="AY262" s="17" t="s">
        <v>134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7" t="s">
        <v>84</v>
      </c>
      <c r="BK262" s="201">
        <f>ROUND(I262*H262,2)</f>
        <v>0</v>
      </c>
      <c r="BL262" s="17" t="s">
        <v>140</v>
      </c>
      <c r="BM262" s="200" t="s">
        <v>1690</v>
      </c>
    </row>
    <row r="263" spans="1:65" s="14" customFormat="1" ht="11.25">
      <c r="B263" s="213"/>
      <c r="C263" s="214"/>
      <c r="D263" s="204" t="s">
        <v>169</v>
      </c>
      <c r="E263" s="215" t="s">
        <v>1</v>
      </c>
      <c r="F263" s="216" t="s">
        <v>1502</v>
      </c>
      <c r="G263" s="214"/>
      <c r="H263" s="217">
        <v>99.334000000000003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169</v>
      </c>
      <c r="AU263" s="223" t="s">
        <v>86</v>
      </c>
      <c r="AV263" s="14" t="s">
        <v>86</v>
      </c>
      <c r="AW263" s="14" t="s">
        <v>32</v>
      </c>
      <c r="AX263" s="14" t="s">
        <v>84</v>
      </c>
      <c r="AY263" s="223" t="s">
        <v>134</v>
      </c>
    </row>
    <row r="264" spans="1:65" s="2" customFormat="1" ht="24.2" customHeight="1">
      <c r="A264" s="34"/>
      <c r="B264" s="35"/>
      <c r="C264" s="241" t="s">
        <v>465</v>
      </c>
      <c r="D264" s="241" t="s">
        <v>251</v>
      </c>
      <c r="E264" s="242" t="s">
        <v>1691</v>
      </c>
      <c r="F264" s="243" t="s">
        <v>1692</v>
      </c>
      <c r="G264" s="244" t="s">
        <v>210</v>
      </c>
      <c r="H264" s="245">
        <v>99.334000000000003</v>
      </c>
      <c r="I264" s="246"/>
      <c r="J264" s="247">
        <f>ROUND(I264*H264,2)</f>
        <v>0</v>
      </c>
      <c r="K264" s="248"/>
      <c r="L264" s="39"/>
      <c r="M264" s="249" t="s">
        <v>1</v>
      </c>
      <c r="N264" s="250" t="s">
        <v>41</v>
      </c>
      <c r="O264" s="71"/>
      <c r="P264" s="198">
        <f>O264*H264</f>
        <v>0</v>
      </c>
      <c r="Q264" s="198">
        <v>6.5599999999999999E-3</v>
      </c>
      <c r="R264" s="198">
        <f>Q264*H264</f>
        <v>0.65163104000000005</v>
      </c>
      <c r="S264" s="198">
        <v>0</v>
      </c>
      <c r="T264" s="199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0" t="s">
        <v>140</v>
      </c>
      <c r="AT264" s="200" t="s">
        <v>251</v>
      </c>
      <c r="AU264" s="200" t="s">
        <v>86</v>
      </c>
      <c r="AY264" s="17" t="s">
        <v>134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7" t="s">
        <v>84</v>
      </c>
      <c r="BK264" s="201">
        <f>ROUND(I264*H264,2)</f>
        <v>0</v>
      </c>
      <c r="BL264" s="17" t="s">
        <v>140</v>
      </c>
      <c r="BM264" s="200" t="s">
        <v>1693</v>
      </c>
    </row>
    <row r="265" spans="1:65" s="14" customFormat="1" ht="11.25">
      <c r="B265" s="213"/>
      <c r="C265" s="214"/>
      <c r="D265" s="204" t="s">
        <v>169</v>
      </c>
      <c r="E265" s="215" t="s">
        <v>1502</v>
      </c>
      <c r="F265" s="216" t="s">
        <v>1694</v>
      </c>
      <c r="G265" s="214"/>
      <c r="H265" s="217">
        <v>99.334000000000003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169</v>
      </c>
      <c r="AU265" s="223" t="s">
        <v>86</v>
      </c>
      <c r="AV265" s="14" t="s">
        <v>86</v>
      </c>
      <c r="AW265" s="14" t="s">
        <v>32</v>
      </c>
      <c r="AX265" s="14" t="s">
        <v>84</v>
      </c>
      <c r="AY265" s="223" t="s">
        <v>134</v>
      </c>
    </row>
    <row r="266" spans="1:65" s="2" customFormat="1" ht="24.2" customHeight="1">
      <c r="A266" s="34"/>
      <c r="B266" s="35"/>
      <c r="C266" s="241" t="s">
        <v>470</v>
      </c>
      <c r="D266" s="241" t="s">
        <v>251</v>
      </c>
      <c r="E266" s="242" t="s">
        <v>1695</v>
      </c>
      <c r="F266" s="243" t="s">
        <v>1696</v>
      </c>
      <c r="G266" s="244" t="s">
        <v>210</v>
      </c>
      <c r="H266" s="245">
        <v>6</v>
      </c>
      <c r="I266" s="246"/>
      <c r="J266" s="247">
        <f>ROUND(I266*H266,2)</f>
        <v>0</v>
      </c>
      <c r="K266" s="248"/>
      <c r="L266" s="39"/>
      <c r="M266" s="249" t="s">
        <v>1</v>
      </c>
      <c r="N266" s="250" t="s">
        <v>41</v>
      </c>
      <c r="O266" s="71"/>
      <c r="P266" s="198">
        <f>O266*H266</f>
        <v>0</v>
      </c>
      <c r="Q266" s="198">
        <v>2.8500000000000001E-3</v>
      </c>
      <c r="R266" s="198">
        <f>Q266*H266</f>
        <v>1.7100000000000001E-2</v>
      </c>
      <c r="S266" s="198">
        <v>0</v>
      </c>
      <c r="T266" s="199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0" t="s">
        <v>140</v>
      </c>
      <c r="AT266" s="200" t="s">
        <v>251</v>
      </c>
      <c r="AU266" s="200" t="s">
        <v>86</v>
      </c>
      <c r="AY266" s="17" t="s">
        <v>134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7" t="s">
        <v>84</v>
      </c>
      <c r="BK266" s="201">
        <f>ROUND(I266*H266,2)</f>
        <v>0</v>
      </c>
      <c r="BL266" s="17" t="s">
        <v>140</v>
      </c>
      <c r="BM266" s="200" t="s">
        <v>1697</v>
      </c>
    </row>
    <row r="267" spans="1:65" s="2" customFormat="1" ht="33" customHeight="1">
      <c r="A267" s="34"/>
      <c r="B267" s="35"/>
      <c r="C267" s="241" t="s">
        <v>474</v>
      </c>
      <c r="D267" s="241" t="s">
        <v>251</v>
      </c>
      <c r="E267" s="242" t="s">
        <v>1698</v>
      </c>
      <c r="F267" s="243" t="s">
        <v>1699</v>
      </c>
      <c r="G267" s="244" t="s">
        <v>217</v>
      </c>
      <c r="H267" s="245">
        <v>3.24</v>
      </c>
      <c r="I267" s="246"/>
      <c r="J267" s="247">
        <f>ROUND(I267*H267,2)</f>
        <v>0</v>
      </c>
      <c r="K267" s="248"/>
      <c r="L267" s="39"/>
      <c r="M267" s="249" t="s">
        <v>1</v>
      </c>
      <c r="N267" s="250" t="s">
        <v>41</v>
      </c>
      <c r="O267" s="71"/>
      <c r="P267" s="198">
        <f>O267*H267</f>
        <v>0</v>
      </c>
      <c r="Q267" s="198">
        <v>2.45329</v>
      </c>
      <c r="R267" s="198">
        <f>Q267*H267</f>
        <v>7.9486596</v>
      </c>
      <c r="S267" s="198">
        <v>0</v>
      </c>
      <c r="T267" s="199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0" t="s">
        <v>140</v>
      </c>
      <c r="AT267" s="200" t="s">
        <v>251</v>
      </c>
      <c r="AU267" s="200" t="s">
        <v>86</v>
      </c>
      <c r="AY267" s="17" t="s">
        <v>134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7" t="s">
        <v>84</v>
      </c>
      <c r="BK267" s="201">
        <f>ROUND(I267*H267,2)</f>
        <v>0</v>
      </c>
      <c r="BL267" s="17" t="s">
        <v>140</v>
      </c>
      <c r="BM267" s="200" t="s">
        <v>1700</v>
      </c>
    </row>
    <row r="268" spans="1:65" s="14" customFormat="1" ht="11.25">
      <c r="B268" s="213"/>
      <c r="C268" s="214"/>
      <c r="D268" s="204" t="s">
        <v>169</v>
      </c>
      <c r="E268" s="215" t="s">
        <v>1</v>
      </c>
      <c r="F268" s="216" t="s">
        <v>1701</v>
      </c>
      <c r="G268" s="214"/>
      <c r="H268" s="217">
        <v>3.24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169</v>
      </c>
      <c r="AU268" s="223" t="s">
        <v>86</v>
      </c>
      <c r="AV268" s="14" t="s">
        <v>86</v>
      </c>
      <c r="AW268" s="14" t="s">
        <v>32</v>
      </c>
      <c r="AX268" s="14" t="s">
        <v>84</v>
      </c>
      <c r="AY268" s="223" t="s">
        <v>134</v>
      </c>
    </row>
    <row r="269" spans="1:65" s="2" customFormat="1" ht="24.2" customHeight="1">
      <c r="A269" s="34"/>
      <c r="B269" s="35"/>
      <c r="C269" s="241" t="s">
        <v>479</v>
      </c>
      <c r="D269" s="241" t="s">
        <v>251</v>
      </c>
      <c r="E269" s="242" t="s">
        <v>1702</v>
      </c>
      <c r="F269" s="243" t="s">
        <v>1703</v>
      </c>
      <c r="G269" s="244" t="s">
        <v>217</v>
      </c>
      <c r="H269" s="245">
        <v>3.24</v>
      </c>
      <c r="I269" s="246"/>
      <c r="J269" s="247">
        <f>ROUND(I269*H269,2)</f>
        <v>0</v>
      </c>
      <c r="K269" s="248"/>
      <c r="L269" s="39"/>
      <c r="M269" s="249" t="s">
        <v>1</v>
      </c>
      <c r="N269" s="250" t="s">
        <v>41</v>
      </c>
      <c r="O269" s="71"/>
      <c r="P269" s="198">
        <f>O269*H269</f>
        <v>0</v>
      </c>
      <c r="Q269" s="198">
        <v>0</v>
      </c>
      <c r="R269" s="198">
        <f>Q269*H269</f>
        <v>0</v>
      </c>
      <c r="S269" s="198">
        <v>0</v>
      </c>
      <c r="T269" s="199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0" t="s">
        <v>140</v>
      </c>
      <c r="AT269" s="200" t="s">
        <v>251</v>
      </c>
      <c r="AU269" s="200" t="s">
        <v>86</v>
      </c>
      <c r="AY269" s="17" t="s">
        <v>134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7" t="s">
        <v>84</v>
      </c>
      <c r="BK269" s="201">
        <f>ROUND(I269*H269,2)</f>
        <v>0</v>
      </c>
      <c r="BL269" s="17" t="s">
        <v>140</v>
      </c>
      <c r="BM269" s="200" t="s">
        <v>1704</v>
      </c>
    </row>
    <row r="270" spans="1:65" s="2" customFormat="1" ht="24.2" customHeight="1">
      <c r="A270" s="34"/>
      <c r="B270" s="35"/>
      <c r="C270" s="241" t="s">
        <v>491</v>
      </c>
      <c r="D270" s="241" t="s">
        <v>251</v>
      </c>
      <c r="E270" s="242" t="s">
        <v>1705</v>
      </c>
      <c r="F270" s="243" t="s">
        <v>1706</v>
      </c>
      <c r="G270" s="244" t="s">
        <v>217</v>
      </c>
      <c r="H270" s="245">
        <v>0.73799999999999999</v>
      </c>
      <c r="I270" s="246"/>
      <c r="J270" s="247">
        <f>ROUND(I270*H270,2)</f>
        <v>0</v>
      </c>
      <c r="K270" s="248"/>
      <c r="L270" s="39"/>
      <c r="M270" s="249" t="s">
        <v>1</v>
      </c>
      <c r="N270" s="250" t="s">
        <v>41</v>
      </c>
      <c r="O270" s="71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0" t="s">
        <v>140</v>
      </c>
      <c r="AT270" s="200" t="s">
        <v>251</v>
      </c>
      <c r="AU270" s="200" t="s">
        <v>86</v>
      </c>
      <c r="AY270" s="17" t="s">
        <v>134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7" t="s">
        <v>84</v>
      </c>
      <c r="BK270" s="201">
        <f>ROUND(I270*H270,2)</f>
        <v>0</v>
      </c>
      <c r="BL270" s="17" t="s">
        <v>140</v>
      </c>
      <c r="BM270" s="200" t="s">
        <v>1707</v>
      </c>
    </row>
    <row r="271" spans="1:65" s="14" customFormat="1" ht="11.25">
      <c r="B271" s="213"/>
      <c r="C271" s="214"/>
      <c r="D271" s="204" t="s">
        <v>169</v>
      </c>
      <c r="E271" s="215" t="s">
        <v>1</v>
      </c>
      <c r="F271" s="216" t="s">
        <v>1708</v>
      </c>
      <c r="G271" s="214"/>
      <c r="H271" s="217">
        <v>0.73799999999999999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169</v>
      </c>
      <c r="AU271" s="223" t="s">
        <v>86</v>
      </c>
      <c r="AV271" s="14" t="s">
        <v>86</v>
      </c>
      <c r="AW271" s="14" t="s">
        <v>32</v>
      </c>
      <c r="AX271" s="14" t="s">
        <v>84</v>
      </c>
      <c r="AY271" s="223" t="s">
        <v>134</v>
      </c>
    </row>
    <row r="272" spans="1:65" s="12" customFormat="1" ht="22.9" customHeight="1">
      <c r="B272" s="171"/>
      <c r="C272" s="172"/>
      <c r="D272" s="173" t="s">
        <v>75</v>
      </c>
      <c r="E272" s="185" t="s">
        <v>139</v>
      </c>
      <c r="F272" s="185" t="s">
        <v>665</v>
      </c>
      <c r="G272" s="172"/>
      <c r="H272" s="172"/>
      <c r="I272" s="175"/>
      <c r="J272" s="186">
        <f>BK272</f>
        <v>0</v>
      </c>
      <c r="K272" s="172"/>
      <c r="L272" s="177"/>
      <c r="M272" s="178"/>
      <c r="N272" s="179"/>
      <c r="O272" s="179"/>
      <c r="P272" s="180">
        <f>SUM(P273:P274)</f>
        <v>0</v>
      </c>
      <c r="Q272" s="179"/>
      <c r="R272" s="180">
        <f>SUM(R273:R274)</f>
        <v>6.7000000000000002E-4</v>
      </c>
      <c r="S272" s="179"/>
      <c r="T272" s="181">
        <f>SUM(T273:T274)</f>
        <v>0</v>
      </c>
      <c r="AR272" s="182" t="s">
        <v>84</v>
      </c>
      <c r="AT272" s="183" t="s">
        <v>75</v>
      </c>
      <c r="AU272" s="183" t="s">
        <v>84</v>
      </c>
      <c r="AY272" s="182" t="s">
        <v>134</v>
      </c>
      <c r="BK272" s="184">
        <f>SUM(BK273:BK274)</f>
        <v>0</v>
      </c>
    </row>
    <row r="273" spans="1:65" s="2" customFormat="1" ht="33" customHeight="1">
      <c r="A273" s="34"/>
      <c r="B273" s="35"/>
      <c r="C273" s="241" t="s">
        <v>224</v>
      </c>
      <c r="D273" s="241" t="s">
        <v>251</v>
      </c>
      <c r="E273" s="242" t="s">
        <v>1709</v>
      </c>
      <c r="F273" s="243" t="s">
        <v>1710</v>
      </c>
      <c r="G273" s="244" t="s">
        <v>167</v>
      </c>
      <c r="H273" s="245">
        <v>1</v>
      </c>
      <c r="I273" s="246"/>
      <c r="J273" s="247">
        <f>ROUND(I273*H273,2)</f>
        <v>0</v>
      </c>
      <c r="K273" s="248"/>
      <c r="L273" s="39"/>
      <c r="M273" s="249" t="s">
        <v>1</v>
      </c>
      <c r="N273" s="250" t="s">
        <v>41</v>
      </c>
      <c r="O273" s="71"/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0" t="s">
        <v>140</v>
      </c>
      <c r="AT273" s="200" t="s">
        <v>251</v>
      </c>
      <c r="AU273" s="200" t="s">
        <v>86</v>
      </c>
      <c r="AY273" s="17" t="s">
        <v>134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17" t="s">
        <v>84</v>
      </c>
      <c r="BK273" s="201">
        <f>ROUND(I273*H273,2)</f>
        <v>0</v>
      </c>
      <c r="BL273" s="17" t="s">
        <v>140</v>
      </c>
      <c r="BM273" s="200" t="s">
        <v>1711</v>
      </c>
    </row>
    <row r="274" spans="1:65" s="2" customFormat="1" ht="21.75" customHeight="1">
      <c r="A274" s="34"/>
      <c r="B274" s="35"/>
      <c r="C274" s="187" t="s">
        <v>502</v>
      </c>
      <c r="D274" s="187" t="s">
        <v>136</v>
      </c>
      <c r="E274" s="188" t="s">
        <v>1712</v>
      </c>
      <c r="F274" s="189" t="s">
        <v>1713</v>
      </c>
      <c r="G274" s="190" t="s">
        <v>167</v>
      </c>
      <c r="H274" s="191">
        <v>1</v>
      </c>
      <c r="I274" s="192"/>
      <c r="J274" s="193">
        <f>ROUND(I274*H274,2)</f>
        <v>0</v>
      </c>
      <c r="K274" s="194"/>
      <c r="L274" s="195"/>
      <c r="M274" s="196" t="s">
        <v>1</v>
      </c>
      <c r="N274" s="197" t="s">
        <v>41</v>
      </c>
      <c r="O274" s="71"/>
      <c r="P274" s="198">
        <f>O274*H274</f>
        <v>0</v>
      </c>
      <c r="Q274" s="198">
        <v>6.7000000000000002E-4</v>
      </c>
      <c r="R274" s="198">
        <f>Q274*H274</f>
        <v>6.7000000000000002E-4</v>
      </c>
      <c r="S274" s="198">
        <v>0</v>
      </c>
      <c r="T274" s="199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0" t="s">
        <v>139</v>
      </c>
      <c r="AT274" s="200" t="s">
        <v>136</v>
      </c>
      <c r="AU274" s="200" t="s">
        <v>86</v>
      </c>
      <c r="AY274" s="17" t="s">
        <v>134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7" t="s">
        <v>84</v>
      </c>
      <c r="BK274" s="201">
        <f>ROUND(I274*H274,2)</f>
        <v>0</v>
      </c>
      <c r="BL274" s="17" t="s">
        <v>140</v>
      </c>
      <c r="BM274" s="200" t="s">
        <v>1714</v>
      </c>
    </row>
    <row r="275" spans="1:65" s="12" customFormat="1" ht="22.9" customHeight="1">
      <c r="B275" s="171"/>
      <c r="C275" s="172"/>
      <c r="D275" s="173" t="s">
        <v>75</v>
      </c>
      <c r="E275" s="185" t="s">
        <v>160</v>
      </c>
      <c r="F275" s="185" t="s">
        <v>692</v>
      </c>
      <c r="G275" s="172"/>
      <c r="H275" s="172"/>
      <c r="I275" s="175"/>
      <c r="J275" s="186">
        <f>BK275</f>
        <v>0</v>
      </c>
      <c r="K275" s="172"/>
      <c r="L275" s="177"/>
      <c r="M275" s="178"/>
      <c r="N275" s="179"/>
      <c r="O275" s="179"/>
      <c r="P275" s="180">
        <f>SUM(P276:P290)</f>
        <v>0</v>
      </c>
      <c r="Q275" s="179"/>
      <c r="R275" s="180">
        <f>SUM(R276:R290)</f>
        <v>3.27408E-2</v>
      </c>
      <c r="S275" s="179"/>
      <c r="T275" s="181">
        <f>SUM(T276:T290)</f>
        <v>0.3785</v>
      </c>
      <c r="AR275" s="182" t="s">
        <v>84</v>
      </c>
      <c r="AT275" s="183" t="s">
        <v>75</v>
      </c>
      <c r="AU275" s="183" t="s">
        <v>84</v>
      </c>
      <c r="AY275" s="182" t="s">
        <v>134</v>
      </c>
      <c r="BK275" s="184">
        <f>SUM(BK276:BK290)</f>
        <v>0</v>
      </c>
    </row>
    <row r="276" spans="1:65" s="2" customFormat="1" ht="24.2" customHeight="1">
      <c r="A276" s="34"/>
      <c r="B276" s="35"/>
      <c r="C276" s="241" t="s">
        <v>506</v>
      </c>
      <c r="D276" s="241" t="s">
        <v>251</v>
      </c>
      <c r="E276" s="242" t="s">
        <v>1715</v>
      </c>
      <c r="F276" s="243" t="s">
        <v>1716</v>
      </c>
      <c r="G276" s="244" t="s">
        <v>167</v>
      </c>
      <c r="H276" s="245">
        <v>24</v>
      </c>
      <c r="I276" s="246"/>
      <c r="J276" s="247">
        <f>ROUND(I276*H276,2)</f>
        <v>0</v>
      </c>
      <c r="K276" s="248"/>
      <c r="L276" s="39"/>
      <c r="M276" s="249" t="s">
        <v>1</v>
      </c>
      <c r="N276" s="250" t="s">
        <v>41</v>
      </c>
      <c r="O276" s="71"/>
      <c r="P276" s="198">
        <f>O276*H276</f>
        <v>0</v>
      </c>
      <c r="Q276" s="198">
        <v>2.0000000000000002E-5</v>
      </c>
      <c r="R276" s="198">
        <f>Q276*H276</f>
        <v>4.8000000000000007E-4</v>
      </c>
      <c r="S276" s="198">
        <v>0</v>
      </c>
      <c r="T276" s="199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0" t="s">
        <v>140</v>
      </c>
      <c r="AT276" s="200" t="s">
        <v>251</v>
      </c>
      <c r="AU276" s="200" t="s">
        <v>86</v>
      </c>
      <c r="AY276" s="17" t="s">
        <v>134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7" t="s">
        <v>84</v>
      </c>
      <c r="BK276" s="201">
        <f>ROUND(I276*H276,2)</f>
        <v>0</v>
      </c>
      <c r="BL276" s="17" t="s">
        <v>140</v>
      </c>
      <c r="BM276" s="200" t="s">
        <v>1717</v>
      </c>
    </row>
    <row r="277" spans="1:65" s="14" customFormat="1" ht="11.25">
      <c r="B277" s="213"/>
      <c r="C277" s="214"/>
      <c r="D277" s="204" t="s">
        <v>169</v>
      </c>
      <c r="E277" s="215" t="s">
        <v>1</v>
      </c>
      <c r="F277" s="216" t="s">
        <v>1718</v>
      </c>
      <c r="G277" s="214"/>
      <c r="H277" s="217">
        <v>24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169</v>
      </c>
      <c r="AU277" s="223" t="s">
        <v>86</v>
      </c>
      <c r="AV277" s="14" t="s">
        <v>86</v>
      </c>
      <c r="AW277" s="14" t="s">
        <v>32</v>
      </c>
      <c r="AX277" s="14" t="s">
        <v>84</v>
      </c>
      <c r="AY277" s="223" t="s">
        <v>134</v>
      </c>
    </row>
    <row r="278" spans="1:65" s="2" customFormat="1" ht="21.75" customHeight="1">
      <c r="A278" s="34"/>
      <c r="B278" s="35"/>
      <c r="C278" s="241" t="s">
        <v>510</v>
      </c>
      <c r="D278" s="241" t="s">
        <v>251</v>
      </c>
      <c r="E278" s="242" t="s">
        <v>1719</v>
      </c>
      <c r="F278" s="243" t="s">
        <v>1720</v>
      </c>
      <c r="G278" s="244" t="s">
        <v>167</v>
      </c>
      <c r="H278" s="245">
        <v>12</v>
      </c>
      <c r="I278" s="246"/>
      <c r="J278" s="247">
        <f>ROUND(I278*H278,2)</f>
        <v>0</v>
      </c>
      <c r="K278" s="248"/>
      <c r="L278" s="39"/>
      <c r="M278" s="249" t="s">
        <v>1</v>
      </c>
      <c r="N278" s="250" t="s">
        <v>41</v>
      </c>
      <c r="O278" s="71"/>
      <c r="P278" s="198">
        <f>O278*H278</f>
        <v>0</v>
      </c>
      <c r="Q278" s="198">
        <v>3.6999999999999999E-4</v>
      </c>
      <c r="R278" s="198">
        <f>Q278*H278</f>
        <v>4.4399999999999995E-3</v>
      </c>
      <c r="S278" s="198">
        <v>0</v>
      </c>
      <c r="T278" s="199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0" t="s">
        <v>140</v>
      </c>
      <c r="AT278" s="200" t="s">
        <v>251</v>
      </c>
      <c r="AU278" s="200" t="s">
        <v>86</v>
      </c>
      <c r="AY278" s="17" t="s">
        <v>134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7" t="s">
        <v>84</v>
      </c>
      <c r="BK278" s="201">
        <f>ROUND(I278*H278,2)</f>
        <v>0</v>
      </c>
      <c r="BL278" s="17" t="s">
        <v>140</v>
      </c>
      <c r="BM278" s="200" t="s">
        <v>1721</v>
      </c>
    </row>
    <row r="279" spans="1:65" s="2" customFormat="1" ht="24.2" customHeight="1">
      <c r="A279" s="34"/>
      <c r="B279" s="35"/>
      <c r="C279" s="241" t="s">
        <v>514</v>
      </c>
      <c r="D279" s="241" t="s">
        <v>251</v>
      </c>
      <c r="E279" s="242" t="s">
        <v>1722</v>
      </c>
      <c r="F279" s="243" t="s">
        <v>1723</v>
      </c>
      <c r="G279" s="244" t="s">
        <v>167</v>
      </c>
      <c r="H279" s="245">
        <v>3</v>
      </c>
      <c r="I279" s="246"/>
      <c r="J279" s="247">
        <f>ROUND(I279*H279,2)</f>
        <v>0</v>
      </c>
      <c r="K279" s="248"/>
      <c r="L279" s="39"/>
      <c r="M279" s="249" t="s">
        <v>1</v>
      </c>
      <c r="N279" s="250" t="s">
        <v>41</v>
      </c>
      <c r="O279" s="71"/>
      <c r="P279" s="198">
        <f>O279*H279</f>
        <v>0</v>
      </c>
      <c r="Q279" s="198">
        <v>0</v>
      </c>
      <c r="R279" s="198">
        <f>Q279*H279</f>
        <v>0</v>
      </c>
      <c r="S279" s="198">
        <v>8.0000000000000002E-3</v>
      </c>
      <c r="T279" s="199">
        <f>S279*H279</f>
        <v>2.4E-2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0" t="s">
        <v>140</v>
      </c>
      <c r="AT279" s="200" t="s">
        <v>251</v>
      </c>
      <c r="AU279" s="200" t="s">
        <v>86</v>
      </c>
      <c r="AY279" s="17" t="s">
        <v>134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7" t="s">
        <v>84</v>
      </c>
      <c r="BK279" s="201">
        <f>ROUND(I279*H279,2)</f>
        <v>0</v>
      </c>
      <c r="BL279" s="17" t="s">
        <v>140</v>
      </c>
      <c r="BM279" s="200" t="s">
        <v>1724</v>
      </c>
    </row>
    <row r="280" spans="1:65" s="2" customFormat="1" ht="33" customHeight="1">
      <c r="A280" s="34"/>
      <c r="B280" s="35"/>
      <c r="C280" s="241" t="s">
        <v>518</v>
      </c>
      <c r="D280" s="241" t="s">
        <v>251</v>
      </c>
      <c r="E280" s="242" t="s">
        <v>1725</v>
      </c>
      <c r="F280" s="243" t="s">
        <v>1726</v>
      </c>
      <c r="G280" s="244" t="s">
        <v>231</v>
      </c>
      <c r="H280" s="245">
        <v>235</v>
      </c>
      <c r="I280" s="246"/>
      <c r="J280" s="247">
        <f>ROUND(I280*H280,2)</f>
        <v>0</v>
      </c>
      <c r="K280" s="248"/>
      <c r="L280" s="39"/>
      <c r="M280" s="249" t="s">
        <v>1</v>
      </c>
      <c r="N280" s="250" t="s">
        <v>41</v>
      </c>
      <c r="O280" s="71"/>
      <c r="P280" s="198">
        <f>O280*H280</f>
        <v>0</v>
      </c>
      <c r="Q280" s="198">
        <v>0</v>
      </c>
      <c r="R280" s="198">
        <f>Q280*H280</f>
        <v>0</v>
      </c>
      <c r="S280" s="198">
        <v>1E-3</v>
      </c>
      <c r="T280" s="199">
        <f>S280*H280</f>
        <v>0.23500000000000001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0" t="s">
        <v>140</v>
      </c>
      <c r="AT280" s="200" t="s">
        <v>251</v>
      </c>
      <c r="AU280" s="200" t="s">
        <v>86</v>
      </c>
      <c r="AY280" s="17" t="s">
        <v>134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7" t="s">
        <v>84</v>
      </c>
      <c r="BK280" s="201">
        <f>ROUND(I280*H280,2)</f>
        <v>0</v>
      </c>
      <c r="BL280" s="17" t="s">
        <v>140</v>
      </c>
      <c r="BM280" s="200" t="s">
        <v>1727</v>
      </c>
    </row>
    <row r="281" spans="1:65" s="13" customFormat="1" ht="11.25">
      <c r="B281" s="202"/>
      <c r="C281" s="203"/>
      <c r="D281" s="204" t="s">
        <v>169</v>
      </c>
      <c r="E281" s="205" t="s">
        <v>1</v>
      </c>
      <c r="F281" s="206" t="s">
        <v>1728</v>
      </c>
      <c r="G281" s="203"/>
      <c r="H281" s="205" t="s">
        <v>1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169</v>
      </c>
      <c r="AU281" s="212" t="s">
        <v>86</v>
      </c>
      <c r="AV281" s="13" t="s">
        <v>84</v>
      </c>
      <c r="AW281" s="13" t="s">
        <v>32</v>
      </c>
      <c r="AX281" s="13" t="s">
        <v>76</v>
      </c>
      <c r="AY281" s="212" t="s">
        <v>134</v>
      </c>
    </row>
    <row r="282" spans="1:65" s="14" customFormat="1" ht="11.25">
      <c r="B282" s="213"/>
      <c r="C282" s="214"/>
      <c r="D282" s="204" t="s">
        <v>169</v>
      </c>
      <c r="E282" s="215" t="s">
        <v>1</v>
      </c>
      <c r="F282" s="216" t="s">
        <v>1729</v>
      </c>
      <c r="G282" s="214"/>
      <c r="H282" s="217">
        <v>235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169</v>
      </c>
      <c r="AU282" s="223" t="s">
        <v>86</v>
      </c>
      <c r="AV282" s="14" t="s">
        <v>86</v>
      </c>
      <c r="AW282" s="14" t="s">
        <v>32</v>
      </c>
      <c r="AX282" s="14" t="s">
        <v>84</v>
      </c>
      <c r="AY282" s="223" t="s">
        <v>134</v>
      </c>
    </row>
    <row r="283" spans="1:65" s="2" customFormat="1" ht="24.2" customHeight="1">
      <c r="A283" s="34"/>
      <c r="B283" s="35"/>
      <c r="C283" s="241" t="s">
        <v>522</v>
      </c>
      <c r="D283" s="241" t="s">
        <v>251</v>
      </c>
      <c r="E283" s="242" t="s">
        <v>1730</v>
      </c>
      <c r="F283" s="243" t="s">
        <v>1731</v>
      </c>
      <c r="G283" s="244" t="s">
        <v>231</v>
      </c>
      <c r="H283" s="245">
        <v>19</v>
      </c>
      <c r="I283" s="246"/>
      <c r="J283" s="247">
        <f>ROUND(I283*H283,2)</f>
        <v>0</v>
      </c>
      <c r="K283" s="248"/>
      <c r="L283" s="39"/>
      <c r="M283" s="249" t="s">
        <v>1</v>
      </c>
      <c r="N283" s="250" t="s">
        <v>41</v>
      </c>
      <c r="O283" s="71"/>
      <c r="P283" s="198">
        <f>O283*H283</f>
        <v>0</v>
      </c>
      <c r="Q283" s="198">
        <v>0</v>
      </c>
      <c r="R283" s="198">
        <f>Q283*H283</f>
        <v>0</v>
      </c>
      <c r="S283" s="198">
        <v>5.0000000000000001E-3</v>
      </c>
      <c r="T283" s="199">
        <f>S283*H283</f>
        <v>9.5000000000000001E-2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0" t="s">
        <v>140</v>
      </c>
      <c r="AT283" s="200" t="s">
        <v>251</v>
      </c>
      <c r="AU283" s="200" t="s">
        <v>86</v>
      </c>
      <c r="AY283" s="17" t="s">
        <v>134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7" t="s">
        <v>84</v>
      </c>
      <c r="BK283" s="201">
        <f>ROUND(I283*H283,2)</f>
        <v>0</v>
      </c>
      <c r="BL283" s="17" t="s">
        <v>140</v>
      </c>
      <c r="BM283" s="200" t="s">
        <v>1732</v>
      </c>
    </row>
    <row r="284" spans="1:65" s="13" customFormat="1" ht="11.25">
      <c r="B284" s="202"/>
      <c r="C284" s="203"/>
      <c r="D284" s="204" t="s">
        <v>169</v>
      </c>
      <c r="E284" s="205" t="s">
        <v>1</v>
      </c>
      <c r="F284" s="206" t="s">
        <v>1733</v>
      </c>
      <c r="G284" s="203"/>
      <c r="H284" s="205" t="s">
        <v>1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169</v>
      </c>
      <c r="AU284" s="212" t="s">
        <v>86</v>
      </c>
      <c r="AV284" s="13" t="s">
        <v>84</v>
      </c>
      <c r="AW284" s="13" t="s">
        <v>32</v>
      </c>
      <c r="AX284" s="13" t="s">
        <v>76</v>
      </c>
      <c r="AY284" s="212" t="s">
        <v>134</v>
      </c>
    </row>
    <row r="285" spans="1:65" s="14" customFormat="1" ht="11.25">
      <c r="B285" s="213"/>
      <c r="C285" s="214"/>
      <c r="D285" s="204" t="s">
        <v>169</v>
      </c>
      <c r="E285" s="215" t="s">
        <v>1</v>
      </c>
      <c r="F285" s="216" t="s">
        <v>1510</v>
      </c>
      <c r="G285" s="214"/>
      <c r="H285" s="217">
        <v>19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169</v>
      </c>
      <c r="AU285" s="223" t="s">
        <v>86</v>
      </c>
      <c r="AV285" s="14" t="s">
        <v>86</v>
      </c>
      <c r="AW285" s="14" t="s">
        <v>32</v>
      </c>
      <c r="AX285" s="14" t="s">
        <v>84</v>
      </c>
      <c r="AY285" s="223" t="s">
        <v>134</v>
      </c>
    </row>
    <row r="286" spans="1:65" s="2" customFormat="1" ht="33" customHeight="1">
      <c r="A286" s="34"/>
      <c r="B286" s="35"/>
      <c r="C286" s="241" t="s">
        <v>526</v>
      </c>
      <c r="D286" s="241" t="s">
        <v>251</v>
      </c>
      <c r="E286" s="242" t="s">
        <v>1734</v>
      </c>
      <c r="F286" s="243" t="s">
        <v>1735</v>
      </c>
      <c r="G286" s="244" t="s">
        <v>231</v>
      </c>
      <c r="H286" s="245">
        <v>3.5</v>
      </c>
      <c r="I286" s="246"/>
      <c r="J286" s="247">
        <f>ROUND(I286*H286,2)</f>
        <v>0</v>
      </c>
      <c r="K286" s="248"/>
      <c r="L286" s="39"/>
      <c r="M286" s="249" t="s">
        <v>1</v>
      </c>
      <c r="N286" s="250" t="s">
        <v>41</v>
      </c>
      <c r="O286" s="71"/>
      <c r="P286" s="198">
        <f>O286*H286</f>
        <v>0</v>
      </c>
      <c r="Q286" s="198">
        <v>0</v>
      </c>
      <c r="R286" s="198">
        <f>Q286*H286</f>
        <v>0</v>
      </c>
      <c r="S286" s="198">
        <v>7.0000000000000001E-3</v>
      </c>
      <c r="T286" s="199">
        <f>S286*H286</f>
        <v>2.4500000000000001E-2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0" t="s">
        <v>140</v>
      </c>
      <c r="AT286" s="200" t="s">
        <v>251</v>
      </c>
      <c r="AU286" s="200" t="s">
        <v>86</v>
      </c>
      <c r="AY286" s="17" t="s">
        <v>134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7" t="s">
        <v>84</v>
      </c>
      <c r="BK286" s="201">
        <f>ROUND(I286*H286,2)</f>
        <v>0</v>
      </c>
      <c r="BL286" s="17" t="s">
        <v>140</v>
      </c>
      <c r="BM286" s="200" t="s">
        <v>1736</v>
      </c>
    </row>
    <row r="287" spans="1:65" s="13" customFormat="1" ht="11.25">
      <c r="B287" s="202"/>
      <c r="C287" s="203"/>
      <c r="D287" s="204" t="s">
        <v>169</v>
      </c>
      <c r="E287" s="205" t="s">
        <v>1</v>
      </c>
      <c r="F287" s="206" t="s">
        <v>1737</v>
      </c>
      <c r="G287" s="203"/>
      <c r="H287" s="205" t="s">
        <v>1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169</v>
      </c>
      <c r="AU287" s="212" t="s">
        <v>86</v>
      </c>
      <c r="AV287" s="13" t="s">
        <v>84</v>
      </c>
      <c r="AW287" s="13" t="s">
        <v>32</v>
      </c>
      <c r="AX287" s="13" t="s">
        <v>76</v>
      </c>
      <c r="AY287" s="212" t="s">
        <v>134</v>
      </c>
    </row>
    <row r="288" spans="1:65" s="14" customFormat="1" ht="11.25">
      <c r="B288" s="213"/>
      <c r="C288" s="214"/>
      <c r="D288" s="204" t="s">
        <v>169</v>
      </c>
      <c r="E288" s="215" t="s">
        <v>1</v>
      </c>
      <c r="F288" s="216" t="s">
        <v>1738</v>
      </c>
      <c r="G288" s="214"/>
      <c r="H288" s="217">
        <v>3.5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169</v>
      </c>
      <c r="AU288" s="223" t="s">
        <v>86</v>
      </c>
      <c r="AV288" s="14" t="s">
        <v>86</v>
      </c>
      <c r="AW288" s="14" t="s">
        <v>32</v>
      </c>
      <c r="AX288" s="14" t="s">
        <v>84</v>
      </c>
      <c r="AY288" s="223" t="s">
        <v>134</v>
      </c>
    </row>
    <row r="289" spans="1:65" s="2" customFormat="1" ht="24.2" customHeight="1">
      <c r="A289" s="34"/>
      <c r="B289" s="35"/>
      <c r="C289" s="241" t="s">
        <v>531</v>
      </c>
      <c r="D289" s="241" t="s">
        <v>251</v>
      </c>
      <c r="E289" s="242" t="s">
        <v>1739</v>
      </c>
      <c r="F289" s="243" t="s">
        <v>1740</v>
      </c>
      <c r="G289" s="244" t="s">
        <v>231</v>
      </c>
      <c r="H289" s="245">
        <v>8.64</v>
      </c>
      <c r="I289" s="246"/>
      <c r="J289" s="247">
        <f>ROUND(I289*H289,2)</f>
        <v>0</v>
      </c>
      <c r="K289" s="248"/>
      <c r="L289" s="39"/>
      <c r="M289" s="249" t="s">
        <v>1</v>
      </c>
      <c r="N289" s="250" t="s">
        <v>41</v>
      </c>
      <c r="O289" s="71"/>
      <c r="P289" s="198">
        <f>O289*H289</f>
        <v>0</v>
      </c>
      <c r="Q289" s="198">
        <v>3.2200000000000002E-3</v>
      </c>
      <c r="R289" s="198">
        <f>Q289*H289</f>
        <v>2.7820800000000003E-2</v>
      </c>
      <c r="S289" s="198">
        <v>0</v>
      </c>
      <c r="T289" s="199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0" t="s">
        <v>140</v>
      </c>
      <c r="AT289" s="200" t="s">
        <v>251</v>
      </c>
      <c r="AU289" s="200" t="s">
        <v>86</v>
      </c>
      <c r="AY289" s="17" t="s">
        <v>134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7" t="s">
        <v>84</v>
      </c>
      <c r="BK289" s="201">
        <f>ROUND(I289*H289,2)</f>
        <v>0</v>
      </c>
      <c r="BL289" s="17" t="s">
        <v>140</v>
      </c>
      <c r="BM289" s="200" t="s">
        <v>1741</v>
      </c>
    </row>
    <row r="290" spans="1:65" s="14" customFormat="1" ht="11.25">
      <c r="B290" s="213"/>
      <c r="C290" s="214"/>
      <c r="D290" s="204" t="s">
        <v>169</v>
      </c>
      <c r="E290" s="215" t="s">
        <v>1</v>
      </c>
      <c r="F290" s="216" t="s">
        <v>1742</v>
      </c>
      <c r="G290" s="214"/>
      <c r="H290" s="217">
        <v>8.64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169</v>
      </c>
      <c r="AU290" s="223" t="s">
        <v>86</v>
      </c>
      <c r="AV290" s="14" t="s">
        <v>86</v>
      </c>
      <c r="AW290" s="14" t="s">
        <v>32</v>
      </c>
      <c r="AX290" s="14" t="s">
        <v>84</v>
      </c>
      <c r="AY290" s="223" t="s">
        <v>134</v>
      </c>
    </row>
    <row r="291" spans="1:65" s="12" customFormat="1" ht="22.9" customHeight="1">
      <c r="B291" s="171"/>
      <c r="C291" s="172"/>
      <c r="D291" s="173" t="s">
        <v>75</v>
      </c>
      <c r="E291" s="185" t="s">
        <v>774</v>
      </c>
      <c r="F291" s="185" t="s">
        <v>775</v>
      </c>
      <c r="G291" s="172"/>
      <c r="H291" s="172"/>
      <c r="I291" s="175"/>
      <c r="J291" s="186">
        <f>BK291</f>
        <v>0</v>
      </c>
      <c r="K291" s="172"/>
      <c r="L291" s="177"/>
      <c r="M291" s="178"/>
      <c r="N291" s="179"/>
      <c r="O291" s="179"/>
      <c r="P291" s="180">
        <f>P292</f>
        <v>0</v>
      </c>
      <c r="Q291" s="179"/>
      <c r="R291" s="180">
        <f>R292</f>
        <v>0</v>
      </c>
      <c r="S291" s="179"/>
      <c r="T291" s="181">
        <f>T292</f>
        <v>0</v>
      </c>
      <c r="AR291" s="182" t="s">
        <v>84</v>
      </c>
      <c r="AT291" s="183" t="s">
        <v>75</v>
      </c>
      <c r="AU291" s="183" t="s">
        <v>84</v>
      </c>
      <c r="AY291" s="182" t="s">
        <v>134</v>
      </c>
      <c r="BK291" s="184">
        <f>BK292</f>
        <v>0</v>
      </c>
    </row>
    <row r="292" spans="1:65" s="2" customFormat="1" ht="16.5" customHeight="1">
      <c r="A292" s="34"/>
      <c r="B292" s="35"/>
      <c r="C292" s="241" t="s">
        <v>535</v>
      </c>
      <c r="D292" s="241" t="s">
        <v>251</v>
      </c>
      <c r="E292" s="242" t="s">
        <v>1743</v>
      </c>
      <c r="F292" s="243" t="s">
        <v>1744</v>
      </c>
      <c r="G292" s="244" t="s">
        <v>337</v>
      </c>
      <c r="H292" s="245">
        <v>154.28</v>
      </c>
      <c r="I292" s="246"/>
      <c r="J292" s="247">
        <f>ROUND(I292*H292,2)</f>
        <v>0</v>
      </c>
      <c r="K292" s="248"/>
      <c r="L292" s="39"/>
      <c r="M292" s="249" t="s">
        <v>1</v>
      </c>
      <c r="N292" s="250" t="s">
        <v>41</v>
      </c>
      <c r="O292" s="71"/>
      <c r="P292" s="198">
        <f>O292*H292</f>
        <v>0</v>
      </c>
      <c r="Q292" s="198">
        <v>0</v>
      </c>
      <c r="R292" s="198">
        <f>Q292*H292</f>
        <v>0</v>
      </c>
      <c r="S292" s="198">
        <v>0</v>
      </c>
      <c r="T292" s="199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0" t="s">
        <v>140</v>
      </c>
      <c r="AT292" s="200" t="s">
        <v>251</v>
      </c>
      <c r="AU292" s="200" t="s">
        <v>86</v>
      </c>
      <c r="AY292" s="17" t="s">
        <v>134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7" t="s">
        <v>84</v>
      </c>
      <c r="BK292" s="201">
        <f>ROUND(I292*H292,2)</f>
        <v>0</v>
      </c>
      <c r="BL292" s="17" t="s">
        <v>140</v>
      </c>
      <c r="BM292" s="200" t="s">
        <v>1745</v>
      </c>
    </row>
    <row r="293" spans="1:65" s="12" customFormat="1" ht="25.9" customHeight="1">
      <c r="B293" s="171"/>
      <c r="C293" s="172"/>
      <c r="D293" s="173" t="s">
        <v>75</v>
      </c>
      <c r="E293" s="174" t="s">
        <v>1073</v>
      </c>
      <c r="F293" s="174" t="s">
        <v>1074</v>
      </c>
      <c r="G293" s="172"/>
      <c r="H293" s="172"/>
      <c r="I293" s="175"/>
      <c r="J293" s="176">
        <f>BK293</f>
        <v>0</v>
      </c>
      <c r="K293" s="172"/>
      <c r="L293" s="177"/>
      <c r="M293" s="178"/>
      <c r="N293" s="179"/>
      <c r="O293" s="179"/>
      <c r="P293" s="180">
        <f>P294+P311+P316+P333+P358+P370+P386+P388+P437+P441+P476+P479+P490+P532+P538+P549+P559</f>
        <v>0</v>
      </c>
      <c r="Q293" s="179"/>
      <c r="R293" s="180">
        <f>R294+R311+R316+R333+R358+R370+R386+R388+R437+R441+R476+R479+R490+R532+R538+R549+R559</f>
        <v>9.2550664300000012</v>
      </c>
      <c r="S293" s="179"/>
      <c r="T293" s="181">
        <f>T294+T311+T316+T333+T358+T370+T386+T388+T437+T441+T476+T479+T490+T532+T538+T549+T559</f>
        <v>0</v>
      </c>
      <c r="AR293" s="182" t="s">
        <v>86</v>
      </c>
      <c r="AT293" s="183" t="s">
        <v>75</v>
      </c>
      <c r="AU293" s="183" t="s">
        <v>76</v>
      </c>
      <c r="AY293" s="182" t="s">
        <v>134</v>
      </c>
      <c r="BK293" s="184">
        <f>BK294+BK311+BK316+BK333+BK358+BK370+BK386+BK388+BK437+BK441+BK476+BK479+BK490+BK532+BK538+BK549+BK559</f>
        <v>0</v>
      </c>
    </row>
    <row r="294" spans="1:65" s="12" customFormat="1" ht="22.9" customHeight="1">
      <c r="B294" s="171"/>
      <c r="C294" s="172"/>
      <c r="D294" s="173" t="s">
        <v>75</v>
      </c>
      <c r="E294" s="185" t="s">
        <v>1746</v>
      </c>
      <c r="F294" s="185" t="s">
        <v>1747</v>
      </c>
      <c r="G294" s="172"/>
      <c r="H294" s="172"/>
      <c r="I294" s="175"/>
      <c r="J294" s="186">
        <f>BK294</f>
        <v>0</v>
      </c>
      <c r="K294" s="172"/>
      <c r="L294" s="177"/>
      <c r="M294" s="178"/>
      <c r="N294" s="179"/>
      <c r="O294" s="179"/>
      <c r="P294" s="180">
        <f>SUM(P295:P310)</f>
        <v>0</v>
      </c>
      <c r="Q294" s="179"/>
      <c r="R294" s="180">
        <f>SUM(R295:R310)</f>
        <v>0.51857960000000003</v>
      </c>
      <c r="S294" s="179"/>
      <c r="T294" s="181">
        <f>SUM(T295:T310)</f>
        <v>0</v>
      </c>
      <c r="AR294" s="182" t="s">
        <v>86</v>
      </c>
      <c r="AT294" s="183" t="s">
        <v>75</v>
      </c>
      <c r="AU294" s="183" t="s">
        <v>84</v>
      </c>
      <c r="AY294" s="182" t="s">
        <v>134</v>
      </c>
      <c r="BK294" s="184">
        <f>SUM(BK295:BK310)</f>
        <v>0</v>
      </c>
    </row>
    <row r="295" spans="1:65" s="2" customFormat="1" ht="24.2" customHeight="1">
      <c r="A295" s="34"/>
      <c r="B295" s="35"/>
      <c r="C295" s="241" t="s">
        <v>539</v>
      </c>
      <c r="D295" s="241" t="s">
        <v>251</v>
      </c>
      <c r="E295" s="242" t="s">
        <v>1748</v>
      </c>
      <c r="F295" s="243" t="s">
        <v>1749</v>
      </c>
      <c r="G295" s="244" t="s">
        <v>210</v>
      </c>
      <c r="H295" s="245">
        <v>68.227000000000004</v>
      </c>
      <c r="I295" s="246"/>
      <c r="J295" s="247">
        <f>ROUND(I295*H295,2)</f>
        <v>0</v>
      </c>
      <c r="K295" s="248"/>
      <c r="L295" s="39"/>
      <c r="M295" s="249" t="s">
        <v>1</v>
      </c>
      <c r="N295" s="250" t="s">
        <v>41</v>
      </c>
      <c r="O295" s="71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0" t="s">
        <v>193</v>
      </c>
      <c r="AT295" s="200" t="s">
        <v>251</v>
      </c>
      <c r="AU295" s="200" t="s">
        <v>86</v>
      </c>
      <c r="AY295" s="17" t="s">
        <v>134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7" t="s">
        <v>84</v>
      </c>
      <c r="BK295" s="201">
        <f>ROUND(I295*H295,2)</f>
        <v>0</v>
      </c>
      <c r="BL295" s="17" t="s">
        <v>193</v>
      </c>
      <c r="BM295" s="200" t="s">
        <v>1750</v>
      </c>
    </row>
    <row r="296" spans="1:65" s="14" customFormat="1" ht="11.25">
      <c r="B296" s="213"/>
      <c r="C296" s="214"/>
      <c r="D296" s="204" t="s">
        <v>169</v>
      </c>
      <c r="E296" s="215" t="s">
        <v>1</v>
      </c>
      <c r="F296" s="216" t="s">
        <v>1751</v>
      </c>
      <c r="G296" s="214"/>
      <c r="H296" s="217">
        <v>68.227000000000004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169</v>
      </c>
      <c r="AU296" s="223" t="s">
        <v>86</v>
      </c>
      <c r="AV296" s="14" t="s">
        <v>86</v>
      </c>
      <c r="AW296" s="14" t="s">
        <v>32</v>
      </c>
      <c r="AX296" s="14" t="s">
        <v>84</v>
      </c>
      <c r="AY296" s="223" t="s">
        <v>134</v>
      </c>
    </row>
    <row r="297" spans="1:65" s="2" customFormat="1" ht="24.2" customHeight="1">
      <c r="A297" s="34"/>
      <c r="B297" s="35"/>
      <c r="C297" s="241" t="s">
        <v>543</v>
      </c>
      <c r="D297" s="241" t="s">
        <v>251</v>
      </c>
      <c r="E297" s="242" t="s">
        <v>1752</v>
      </c>
      <c r="F297" s="243" t="s">
        <v>1753</v>
      </c>
      <c r="G297" s="244" t="s">
        <v>210</v>
      </c>
      <c r="H297" s="245">
        <v>13.808</v>
      </c>
      <c r="I297" s="246"/>
      <c r="J297" s="247">
        <f>ROUND(I297*H297,2)</f>
        <v>0</v>
      </c>
      <c r="K297" s="248"/>
      <c r="L297" s="39"/>
      <c r="M297" s="249" t="s">
        <v>1</v>
      </c>
      <c r="N297" s="250" t="s">
        <v>41</v>
      </c>
      <c r="O297" s="71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0" t="s">
        <v>193</v>
      </c>
      <c r="AT297" s="200" t="s">
        <v>251</v>
      </c>
      <c r="AU297" s="200" t="s">
        <v>86</v>
      </c>
      <c r="AY297" s="17" t="s">
        <v>134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7" t="s">
        <v>84</v>
      </c>
      <c r="BK297" s="201">
        <f>ROUND(I297*H297,2)</f>
        <v>0</v>
      </c>
      <c r="BL297" s="17" t="s">
        <v>193</v>
      </c>
      <c r="BM297" s="200" t="s">
        <v>1754</v>
      </c>
    </row>
    <row r="298" spans="1:65" s="14" customFormat="1" ht="11.25">
      <c r="B298" s="213"/>
      <c r="C298" s="214"/>
      <c r="D298" s="204" t="s">
        <v>169</v>
      </c>
      <c r="E298" s="215" t="s">
        <v>1</v>
      </c>
      <c r="F298" s="216" t="s">
        <v>1755</v>
      </c>
      <c r="G298" s="214"/>
      <c r="H298" s="217">
        <v>13.808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169</v>
      </c>
      <c r="AU298" s="223" t="s">
        <v>86</v>
      </c>
      <c r="AV298" s="14" t="s">
        <v>86</v>
      </c>
      <c r="AW298" s="14" t="s">
        <v>32</v>
      </c>
      <c r="AX298" s="14" t="s">
        <v>84</v>
      </c>
      <c r="AY298" s="223" t="s">
        <v>134</v>
      </c>
    </row>
    <row r="299" spans="1:65" s="2" customFormat="1" ht="16.5" customHeight="1">
      <c r="A299" s="34"/>
      <c r="B299" s="35"/>
      <c r="C299" s="187" t="s">
        <v>548</v>
      </c>
      <c r="D299" s="187" t="s">
        <v>136</v>
      </c>
      <c r="E299" s="188" t="s">
        <v>1756</v>
      </c>
      <c r="F299" s="189" t="s">
        <v>1757</v>
      </c>
      <c r="G299" s="190" t="s">
        <v>337</v>
      </c>
      <c r="H299" s="191">
        <v>2.3E-2</v>
      </c>
      <c r="I299" s="192"/>
      <c r="J299" s="193">
        <f>ROUND(I299*H299,2)</f>
        <v>0</v>
      </c>
      <c r="K299" s="194"/>
      <c r="L299" s="195"/>
      <c r="M299" s="196" t="s">
        <v>1</v>
      </c>
      <c r="N299" s="197" t="s">
        <v>41</v>
      </c>
      <c r="O299" s="71"/>
      <c r="P299" s="198">
        <f>O299*H299</f>
        <v>0</v>
      </c>
      <c r="Q299" s="198">
        <v>1</v>
      </c>
      <c r="R299" s="198">
        <f>Q299*H299</f>
        <v>2.3E-2</v>
      </c>
      <c r="S299" s="198">
        <v>0</v>
      </c>
      <c r="T299" s="199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0" t="s">
        <v>229</v>
      </c>
      <c r="AT299" s="200" t="s">
        <v>136</v>
      </c>
      <c r="AU299" s="200" t="s">
        <v>86</v>
      </c>
      <c r="AY299" s="17" t="s">
        <v>134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7" t="s">
        <v>84</v>
      </c>
      <c r="BK299" s="201">
        <f>ROUND(I299*H299,2)</f>
        <v>0</v>
      </c>
      <c r="BL299" s="17" t="s">
        <v>193</v>
      </c>
      <c r="BM299" s="200" t="s">
        <v>1758</v>
      </c>
    </row>
    <row r="300" spans="1:65" s="14" customFormat="1" ht="11.25">
      <c r="B300" s="213"/>
      <c r="C300" s="214"/>
      <c r="D300" s="204" t="s">
        <v>169</v>
      </c>
      <c r="E300" s="215" t="s">
        <v>1</v>
      </c>
      <c r="F300" s="216" t="s">
        <v>1759</v>
      </c>
      <c r="G300" s="214"/>
      <c r="H300" s="217">
        <v>2.3E-2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169</v>
      </c>
      <c r="AU300" s="223" t="s">
        <v>86</v>
      </c>
      <c r="AV300" s="14" t="s">
        <v>86</v>
      </c>
      <c r="AW300" s="14" t="s">
        <v>32</v>
      </c>
      <c r="AX300" s="14" t="s">
        <v>84</v>
      </c>
      <c r="AY300" s="223" t="s">
        <v>134</v>
      </c>
    </row>
    <row r="301" spans="1:65" s="2" customFormat="1" ht="24.2" customHeight="1">
      <c r="A301" s="34"/>
      <c r="B301" s="35"/>
      <c r="C301" s="241" t="s">
        <v>552</v>
      </c>
      <c r="D301" s="241" t="s">
        <v>251</v>
      </c>
      <c r="E301" s="242" t="s">
        <v>1760</v>
      </c>
      <c r="F301" s="243" t="s">
        <v>1761</v>
      </c>
      <c r="G301" s="244" t="s">
        <v>210</v>
      </c>
      <c r="H301" s="245">
        <v>68.227000000000004</v>
      </c>
      <c r="I301" s="246"/>
      <c r="J301" s="247">
        <f>ROUND(I301*H301,2)</f>
        <v>0</v>
      </c>
      <c r="K301" s="248"/>
      <c r="L301" s="39"/>
      <c r="M301" s="249" t="s">
        <v>1</v>
      </c>
      <c r="N301" s="250" t="s">
        <v>41</v>
      </c>
      <c r="O301" s="71"/>
      <c r="P301" s="198">
        <f>O301*H301</f>
        <v>0</v>
      </c>
      <c r="Q301" s="198">
        <v>4.0000000000000002E-4</v>
      </c>
      <c r="R301" s="198">
        <f>Q301*H301</f>
        <v>2.7290800000000004E-2</v>
      </c>
      <c r="S301" s="198">
        <v>0</v>
      </c>
      <c r="T301" s="199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0" t="s">
        <v>193</v>
      </c>
      <c r="AT301" s="200" t="s">
        <v>251</v>
      </c>
      <c r="AU301" s="200" t="s">
        <v>86</v>
      </c>
      <c r="AY301" s="17" t="s">
        <v>134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7" t="s">
        <v>84</v>
      </c>
      <c r="BK301" s="201">
        <f>ROUND(I301*H301,2)</f>
        <v>0</v>
      </c>
      <c r="BL301" s="17" t="s">
        <v>193</v>
      </c>
      <c r="BM301" s="200" t="s">
        <v>1762</v>
      </c>
    </row>
    <row r="302" spans="1:65" s="14" customFormat="1" ht="11.25">
      <c r="B302" s="213"/>
      <c r="C302" s="214"/>
      <c r="D302" s="204" t="s">
        <v>169</v>
      </c>
      <c r="E302" s="215" t="s">
        <v>1</v>
      </c>
      <c r="F302" s="216" t="s">
        <v>1751</v>
      </c>
      <c r="G302" s="214"/>
      <c r="H302" s="217">
        <v>68.227000000000004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169</v>
      </c>
      <c r="AU302" s="223" t="s">
        <v>86</v>
      </c>
      <c r="AV302" s="14" t="s">
        <v>86</v>
      </c>
      <c r="AW302" s="14" t="s">
        <v>32</v>
      </c>
      <c r="AX302" s="14" t="s">
        <v>84</v>
      </c>
      <c r="AY302" s="223" t="s">
        <v>134</v>
      </c>
    </row>
    <row r="303" spans="1:65" s="2" customFormat="1" ht="24.2" customHeight="1">
      <c r="A303" s="34"/>
      <c r="B303" s="35"/>
      <c r="C303" s="241" t="s">
        <v>556</v>
      </c>
      <c r="D303" s="241" t="s">
        <v>251</v>
      </c>
      <c r="E303" s="242" t="s">
        <v>1763</v>
      </c>
      <c r="F303" s="243" t="s">
        <v>1764</v>
      </c>
      <c r="G303" s="244" t="s">
        <v>210</v>
      </c>
      <c r="H303" s="245">
        <v>13.808</v>
      </c>
      <c r="I303" s="246"/>
      <c r="J303" s="247">
        <f>ROUND(I303*H303,2)</f>
        <v>0</v>
      </c>
      <c r="K303" s="248"/>
      <c r="L303" s="39"/>
      <c r="M303" s="249" t="s">
        <v>1</v>
      </c>
      <c r="N303" s="250" t="s">
        <v>41</v>
      </c>
      <c r="O303" s="71"/>
      <c r="P303" s="198">
        <f>O303*H303</f>
        <v>0</v>
      </c>
      <c r="Q303" s="198">
        <v>4.0000000000000002E-4</v>
      </c>
      <c r="R303" s="198">
        <f>Q303*H303</f>
        <v>5.5231999999999998E-3</v>
      </c>
      <c r="S303" s="198">
        <v>0</v>
      </c>
      <c r="T303" s="199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0" t="s">
        <v>193</v>
      </c>
      <c r="AT303" s="200" t="s">
        <v>251</v>
      </c>
      <c r="AU303" s="200" t="s">
        <v>86</v>
      </c>
      <c r="AY303" s="17" t="s">
        <v>134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84</v>
      </c>
      <c r="BK303" s="201">
        <f>ROUND(I303*H303,2)</f>
        <v>0</v>
      </c>
      <c r="BL303" s="17" t="s">
        <v>193</v>
      </c>
      <c r="BM303" s="200" t="s">
        <v>1765</v>
      </c>
    </row>
    <row r="304" spans="1:65" s="14" customFormat="1" ht="11.25">
      <c r="B304" s="213"/>
      <c r="C304" s="214"/>
      <c r="D304" s="204" t="s">
        <v>169</v>
      </c>
      <c r="E304" s="215" t="s">
        <v>1</v>
      </c>
      <c r="F304" s="216" t="s">
        <v>1766</v>
      </c>
      <c r="G304" s="214"/>
      <c r="H304" s="217">
        <v>13.808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169</v>
      </c>
      <c r="AU304" s="223" t="s">
        <v>86</v>
      </c>
      <c r="AV304" s="14" t="s">
        <v>86</v>
      </c>
      <c r="AW304" s="14" t="s">
        <v>32</v>
      </c>
      <c r="AX304" s="14" t="s">
        <v>84</v>
      </c>
      <c r="AY304" s="223" t="s">
        <v>134</v>
      </c>
    </row>
    <row r="305" spans="1:65" s="2" customFormat="1" ht="44.25" customHeight="1">
      <c r="A305" s="34"/>
      <c r="B305" s="35"/>
      <c r="C305" s="187" t="s">
        <v>560</v>
      </c>
      <c r="D305" s="187" t="s">
        <v>136</v>
      </c>
      <c r="E305" s="188" t="s">
        <v>1767</v>
      </c>
      <c r="F305" s="189" t="s">
        <v>1768</v>
      </c>
      <c r="G305" s="190" t="s">
        <v>210</v>
      </c>
      <c r="H305" s="191">
        <v>105.17400000000001</v>
      </c>
      <c r="I305" s="192"/>
      <c r="J305" s="193">
        <f>ROUND(I305*H305,2)</f>
        <v>0</v>
      </c>
      <c r="K305" s="194"/>
      <c r="L305" s="195"/>
      <c r="M305" s="196" t="s">
        <v>1</v>
      </c>
      <c r="N305" s="197" t="s">
        <v>41</v>
      </c>
      <c r="O305" s="71"/>
      <c r="P305" s="198">
        <f>O305*H305</f>
        <v>0</v>
      </c>
      <c r="Q305" s="198">
        <v>4.4000000000000003E-3</v>
      </c>
      <c r="R305" s="198">
        <f>Q305*H305</f>
        <v>0.46276560000000005</v>
      </c>
      <c r="S305" s="198">
        <v>0</v>
      </c>
      <c r="T305" s="199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0" t="s">
        <v>229</v>
      </c>
      <c r="AT305" s="200" t="s">
        <v>136</v>
      </c>
      <c r="AU305" s="200" t="s">
        <v>86</v>
      </c>
      <c r="AY305" s="17" t="s">
        <v>134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84</v>
      </c>
      <c r="BK305" s="201">
        <f>ROUND(I305*H305,2)</f>
        <v>0</v>
      </c>
      <c r="BL305" s="17" t="s">
        <v>193</v>
      </c>
      <c r="BM305" s="200" t="s">
        <v>1769</v>
      </c>
    </row>
    <row r="306" spans="1:65" s="14" customFormat="1" ht="11.25">
      <c r="B306" s="213"/>
      <c r="C306" s="214"/>
      <c r="D306" s="204" t="s">
        <v>169</v>
      </c>
      <c r="E306" s="215" t="s">
        <v>1</v>
      </c>
      <c r="F306" s="216" t="s">
        <v>1770</v>
      </c>
      <c r="G306" s="214"/>
      <c r="H306" s="217">
        <v>75.05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169</v>
      </c>
      <c r="AU306" s="223" t="s">
        <v>86</v>
      </c>
      <c r="AV306" s="14" t="s">
        <v>86</v>
      </c>
      <c r="AW306" s="14" t="s">
        <v>32</v>
      </c>
      <c r="AX306" s="14" t="s">
        <v>76</v>
      </c>
      <c r="AY306" s="223" t="s">
        <v>134</v>
      </c>
    </row>
    <row r="307" spans="1:65" s="14" customFormat="1" ht="11.25">
      <c r="B307" s="213"/>
      <c r="C307" s="214"/>
      <c r="D307" s="204" t="s">
        <v>169</v>
      </c>
      <c r="E307" s="215" t="s">
        <v>1</v>
      </c>
      <c r="F307" s="216" t="s">
        <v>1771</v>
      </c>
      <c r="G307" s="214"/>
      <c r="H307" s="217">
        <v>15.189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169</v>
      </c>
      <c r="AU307" s="223" t="s">
        <v>86</v>
      </c>
      <c r="AV307" s="14" t="s">
        <v>86</v>
      </c>
      <c r="AW307" s="14" t="s">
        <v>32</v>
      </c>
      <c r="AX307" s="14" t="s">
        <v>76</v>
      </c>
      <c r="AY307" s="223" t="s">
        <v>134</v>
      </c>
    </row>
    <row r="308" spans="1:65" s="15" customFormat="1" ht="11.25">
      <c r="B308" s="224"/>
      <c r="C308" s="225"/>
      <c r="D308" s="204" t="s">
        <v>169</v>
      </c>
      <c r="E308" s="226" t="s">
        <v>1</v>
      </c>
      <c r="F308" s="227" t="s">
        <v>173</v>
      </c>
      <c r="G308" s="225"/>
      <c r="H308" s="228">
        <v>90.239000000000004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AT308" s="234" t="s">
        <v>169</v>
      </c>
      <c r="AU308" s="234" t="s">
        <v>86</v>
      </c>
      <c r="AV308" s="15" t="s">
        <v>140</v>
      </c>
      <c r="AW308" s="15" t="s">
        <v>32</v>
      </c>
      <c r="AX308" s="15" t="s">
        <v>84</v>
      </c>
      <c r="AY308" s="234" t="s">
        <v>134</v>
      </c>
    </row>
    <row r="309" spans="1:65" s="14" customFormat="1" ht="11.25">
      <c r="B309" s="213"/>
      <c r="C309" s="214"/>
      <c r="D309" s="204" t="s">
        <v>169</v>
      </c>
      <c r="E309" s="214"/>
      <c r="F309" s="216" t="s">
        <v>1772</v>
      </c>
      <c r="G309" s="214"/>
      <c r="H309" s="217">
        <v>105.17400000000001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169</v>
      </c>
      <c r="AU309" s="223" t="s">
        <v>86</v>
      </c>
      <c r="AV309" s="14" t="s">
        <v>86</v>
      </c>
      <c r="AW309" s="14" t="s">
        <v>4</v>
      </c>
      <c r="AX309" s="14" t="s">
        <v>84</v>
      </c>
      <c r="AY309" s="223" t="s">
        <v>134</v>
      </c>
    </row>
    <row r="310" spans="1:65" s="2" customFormat="1" ht="24.2" customHeight="1">
      <c r="A310" s="34"/>
      <c r="B310" s="35"/>
      <c r="C310" s="241" t="s">
        <v>564</v>
      </c>
      <c r="D310" s="241" t="s">
        <v>251</v>
      </c>
      <c r="E310" s="242" t="s">
        <v>1773</v>
      </c>
      <c r="F310" s="243" t="s">
        <v>1774</v>
      </c>
      <c r="G310" s="244" t="s">
        <v>1775</v>
      </c>
      <c r="H310" s="257"/>
      <c r="I310" s="246"/>
      <c r="J310" s="247">
        <f>ROUND(I310*H310,2)</f>
        <v>0</v>
      </c>
      <c r="K310" s="248"/>
      <c r="L310" s="39"/>
      <c r="M310" s="249" t="s">
        <v>1</v>
      </c>
      <c r="N310" s="250" t="s">
        <v>41</v>
      </c>
      <c r="O310" s="71"/>
      <c r="P310" s="198">
        <f>O310*H310</f>
        <v>0</v>
      </c>
      <c r="Q310" s="198">
        <v>0</v>
      </c>
      <c r="R310" s="198">
        <f>Q310*H310</f>
        <v>0</v>
      </c>
      <c r="S310" s="198">
        <v>0</v>
      </c>
      <c r="T310" s="199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0" t="s">
        <v>193</v>
      </c>
      <c r="AT310" s="200" t="s">
        <v>251</v>
      </c>
      <c r="AU310" s="200" t="s">
        <v>86</v>
      </c>
      <c r="AY310" s="17" t="s">
        <v>134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7" t="s">
        <v>84</v>
      </c>
      <c r="BK310" s="201">
        <f>ROUND(I310*H310,2)</f>
        <v>0</v>
      </c>
      <c r="BL310" s="17" t="s">
        <v>193</v>
      </c>
      <c r="BM310" s="200" t="s">
        <v>1776</v>
      </c>
    </row>
    <row r="311" spans="1:65" s="12" customFormat="1" ht="22.9" customHeight="1">
      <c r="B311" s="171"/>
      <c r="C311" s="172"/>
      <c r="D311" s="173" t="s">
        <v>75</v>
      </c>
      <c r="E311" s="185" t="s">
        <v>1777</v>
      </c>
      <c r="F311" s="185" t="s">
        <v>1778</v>
      </c>
      <c r="G311" s="172"/>
      <c r="H311" s="172"/>
      <c r="I311" s="175"/>
      <c r="J311" s="186">
        <f>BK311</f>
        <v>0</v>
      </c>
      <c r="K311" s="172"/>
      <c r="L311" s="177"/>
      <c r="M311" s="178"/>
      <c r="N311" s="179"/>
      <c r="O311" s="179"/>
      <c r="P311" s="180">
        <f>SUM(P312:P315)</f>
        <v>0</v>
      </c>
      <c r="Q311" s="179"/>
      <c r="R311" s="180">
        <f>SUM(R312:R315)</f>
        <v>3.4243200000000002E-3</v>
      </c>
      <c r="S311" s="179"/>
      <c r="T311" s="181">
        <f>SUM(T312:T315)</f>
        <v>0</v>
      </c>
      <c r="AR311" s="182" t="s">
        <v>86</v>
      </c>
      <c r="AT311" s="183" t="s">
        <v>75</v>
      </c>
      <c r="AU311" s="183" t="s">
        <v>84</v>
      </c>
      <c r="AY311" s="182" t="s">
        <v>134</v>
      </c>
      <c r="BK311" s="184">
        <f>SUM(BK312:BK315)</f>
        <v>0</v>
      </c>
    </row>
    <row r="312" spans="1:65" s="2" customFormat="1" ht="24.2" customHeight="1">
      <c r="A312" s="34"/>
      <c r="B312" s="35"/>
      <c r="C312" s="241" t="s">
        <v>569</v>
      </c>
      <c r="D312" s="241" t="s">
        <v>251</v>
      </c>
      <c r="E312" s="242" t="s">
        <v>1779</v>
      </c>
      <c r="F312" s="243" t="s">
        <v>1780</v>
      </c>
      <c r="G312" s="244" t="s">
        <v>210</v>
      </c>
      <c r="H312" s="245">
        <v>114.14400000000001</v>
      </c>
      <c r="I312" s="246"/>
      <c r="J312" s="247">
        <f>ROUND(I312*H312,2)</f>
        <v>0</v>
      </c>
      <c r="K312" s="248"/>
      <c r="L312" s="39"/>
      <c r="M312" s="249" t="s">
        <v>1</v>
      </c>
      <c r="N312" s="250" t="s">
        <v>41</v>
      </c>
      <c r="O312" s="71"/>
      <c r="P312" s="198">
        <f>O312*H312</f>
        <v>0</v>
      </c>
      <c r="Q312" s="198">
        <v>3.0000000000000001E-5</v>
      </c>
      <c r="R312" s="198">
        <f>Q312*H312</f>
        <v>3.4243200000000002E-3</v>
      </c>
      <c r="S312" s="198">
        <v>0</v>
      </c>
      <c r="T312" s="199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0" t="s">
        <v>193</v>
      </c>
      <c r="AT312" s="200" t="s">
        <v>251</v>
      </c>
      <c r="AU312" s="200" t="s">
        <v>86</v>
      </c>
      <c r="AY312" s="17" t="s">
        <v>134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7" t="s">
        <v>84</v>
      </c>
      <c r="BK312" s="201">
        <f>ROUND(I312*H312,2)</f>
        <v>0</v>
      </c>
      <c r="BL312" s="17" t="s">
        <v>193</v>
      </c>
      <c r="BM312" s="200" t="s">
        <v>1781</v>
      </c>
    </row>
    <row r="313" spans="1:65" s="14" customFormat="1" ht="11.25">
      <c r="B313" s="213"/>
      <c r="C313" s="214"/>
      <c r="D313" s="204" t="s">
        <v>169</v>
      </c>
      <c r="E313" s="215" t="s">
        <v>1</v>
      </c>
      <c r="F313" s="216" t="s">
        <v>1782</v>
      </c>
      <c r="G313" s="214"/>
      <c r="H313" s="217">
        <v>114.14400000000001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169</v>
      </c>
      <c r="AU313" s="223" t="s">
        <v>86</v>
      </c>
      <c r="AV313" s="14" t="s">
        <v>86</v>
      </c>
      <c r="AW313" s="14" t="s">
        <v>32</v>
      </c>
      <c r="AX313" s="14" t="s">
        <v>84</v>
      </c>
      <c r="AY313" s="223" t="s">
        <v>134</v>
      </c>
    </row>
    <row r="314" spans="1:65" s="2" customFormat="1" ht="16.5" customHeight="1">
      <c r="A314" s="34"/>
      <c r="B314" s="35"/>
      <c r="C314" s="187" t="s">
        <v>575</v>
      </c>
      <c r="D314" s="187" t="s">
        <v>136</v>
      </c>
      <c r="E314" s="188" t="s">
        <v>1783</v>
      </c>
      <c r="F314" s="189" t="s">
        <v>1784</v>
      </c>
      <c r="G314" s="190" t="s">
        <v>210</v>
      </c>
      <c r="H314" s="191">
        <v>119.851</v>
      </c>
      <c r="I314" s="192"/>
      <c r="J314" s="193">
        <f>ROUND(I314*H314,2)</f>
        <v>0</v>
      </c>
      <c r="K314" s="194"/>
      <c r="L314" s="195"/>
      <c r="M314" s="196" t="s">
        <v>1</v>
      </c>
      <c r="N314" s="197" t="s">
        <v>41</v>
      </c>
      <c r="O314" s="71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0" t="s">
        <v>229</v>
      </c>
      <c r="AT314" s="200" t="s">
        <v>136</v>
      </c>
      <c r="AU314" s="200" t="s">
        <v>86</v>
      </c>
      <c r="AY314" s="17" t="s">
        <v>134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7" t="s">
        <v>84</v>
      </c>
      <c r="BK314" s="201">
        <f>ROUND(I314*H314,2)</f>
        <v>0</v>
      </c>
      <c r="BL314" s="17" t="s">
        <v>193</v>
      </c>
      <c r="BM314" s="200" t="s">
        <v>1785</v>
      </c>
    </row>
    <row r="315" spans="1:65" s="14" customFormat="1" ht="11.25">
      <c r="B315" s="213"/>
      <c r="C315" s="214"/>
      <c r="D315" s="204" t="s">
        <v>169</v>
      </c>
      <c r="E315" s="215" t="s">
        <v>1</v>
      </c>
      <c r="F315" s="216" t="s">
        <v>1786</v>
      </c>
      <c r="G315" s="214"/>
      <c r="H315" s="217">
        <v>119.851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169</v>
      </c>
      <c r="AU315" s="223" t="s">
        <v>86</v>
      </c>
      <c r="AV315" s="14" t="s">
        <v>86</v>
      </c>
      <c r="AW315" s="14" t="s">
        <v>32</v>
      </c>
      <c r="AX315" s="14" t="s">
        <v>84</v>
      </c>
      <c r="AY315" s="223" t="s">
        <v>134</v>
      </c>
    </row>
    <row r="316" spans="1:65" s="12" customFormat="1" ht="22.9" customHeight="1">
      <c r="B316" s="171"/>
      <c r="C316" s="172"/>
      <c r="D316" s="173" t="s">
        <v>75</v>
      </c>
      <c r="E316" s="185" t="s">
        <v>1787</v>
      </c>
      <c r="F316" s="185" t="s">
        <v>1788</v>
      </c>
      <c r="G316" s="172"/>
      <c r="H316" s="172"/>
      <c r="I316" s="175"/>
      <c r="J316" s="186">
        <f>BK316</f>
        <v>0</v>
      </c>
      <c r="K316" s="172"/>
      <c r="L316" s="177"/>
      <c r="M316" s="178"/>
      <c r="N316" s="179"/>
      <c r="O316" s="179"/>
      <c r="P316" s="180">
        <f>SUM(P317:P332)</f>
        <v>0</v>
      </c>
      <c r="Q316" s="179"/>
      <c r="R316" s="180">
        <f>SUM(R317:R332)</f>
        <v>0.46531199999999995</v>
      </c>
      <c r="S316" s="179"/>
      <c r="T316" s="181">
        <f>SUM(T317:T332)</f>
        <v>0</v>
      </c>
      <c r="AR316" s="182" t="s">
        <v>86</v>
      </c>
      <c r="AT316" s="183" t="s">
        <v>75</v>
      </c>
      <c r="AU316" s="183" t="s">
        <v>84</v>
      </c>
      <c r="AY316" s="182" t="s">
        <v>134</v>
      </c>
      <c r="BK316" s="184">
        <f>SUM(BK317:BK332)</f>
        <v>0</v>
      </c>
    </row>
    <row r="317" spans="1:65" s="2" customFormat="1" ht="24.2" customHeight="1">
      <c r="A317" s="34"/>
      <c r="B317" s="35"/>
      <c r="C317" s="241" t="s">
        <v>580</v>
      </c>
      <c r="D317" s="241" t="s">
        <v>251</v>
      </c>
      <c r="E317" s="242" t="s">
        <v>1789</v>
      </c>
      <c r="F317" s="243" t="s">
        <v>1790</v>
      </c>
      <c r="G317" s="244" t="s">
        <v>210</v>
      </c>
      <c r="H317" s="245">
        <v>114.223</v>
      </c>
      <c r="I317" s="246"/>
      <c r="J317" s="247">
        <f>ROUND(I317*H317,2)</f>
        <v>0</v>
      </c>
      <c r="K317" s="248"/>
      <c r="L317" s="39"/>
      <c r="M317" s="249" t="s">
        <v>1</v>
      </c>
      <c r="N317" s="250" t="s">
        <v>41</v>
      </c>
      <c r="O317" s="71"/>
      <c r="P317" s="198">
        <f>O317*H317</f>
        <v>0</v>
      </c>
      <c r="Q317" s="198">
        <v>0</v>
      </c>
      <c r="R317" s="198">
        <f>Q317*H317</f>
        <v>0</v>
      </c>
      <c r="S317" s="198">
        <v>0</v>
      </c>
      <c r="T317" s="199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0" t="s">
        <v>193</v>
      </c>
      <c r="AT317" s="200" t="s">
        <v>251</v>
      </c>
      <c r="AU317" s="200" t="s">
        <v>86</v>
      </c>
      <c r="AY317" s="17" t="s">
        <v>134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7" t="s">
        <v>84</v>
      </c>
      <c r="BK317" s="201">
        <f>ROUND(I317*H317,2)</f>
        <v>0</v>
      </c>
      <c r="BL317" s="17" t="s">
        <v>193</v>
      </c>
      <c r="BM317" s="200" t="s">
        <v>1791</v>
      </c>
    </row>
    <row r="318" spans="1:65" s="14" customFormat="1" ht="11.25">
      <c r="B318" s="213"/>
      <c r="C318" s="214"/>
      <c r="D318" s="204" t="s">
        <v>169</v>
      </c>
      <c r="E318" s="215" t="s">
        <v>1</v>
      </c>
      <c r="F318" s="216" t="s">
        <v>1792</v>
      </c>
      <c r="G318" s="214"/>
      <c r="H318" s="217">
        <v>114.223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169</v>
      </c>
      <c r="AU318" s="223" t="s">
        <v>86</v>
      </c>
      <c r="AV318" s="14" t="s">
        <v>86</v>
      </c>
      <c r="AW318" s="14" t="s">
        <v>32</v>
      </c>
      <c r="AX318" s="14" t="s">
        <v>84</v>
      </c>
      <c r="AY318" s="223" t="s">
        <v>134</v>
      </c>
    </row>
    <row r="319" spans="1:65" s="2" customFormat="1" ht="24.2" customHeight="1">
      <c r="A319" s="34"/>
      <c r="B319" s="35"/>
      <c r="C319" s="187" t="s">
        <v>584</v>
      </c>
      <c r="D319" s="187" t="s">
        <v>136</v>
      </c>
      <c r="E319" s="188" t="s">
        <v>1793</v>
      </c>
      <c r="F319" s="189" t="s">
        <v>1794</v>
      </c>
      <c r="G319" s="190" t="s">
        <v>210</v>
      </c>
      <c r="H319" s="191">
        <v>119.934</v>
      </c>
      <c r="I319" s="192"/>
      <c r="J319" s="193">
        <f>ROUND(I319*H319,2)</f>
        <v>0</v>
      </c>
      <c r="K319" s="194"/>
      <c r="L319" s="195"/>
      <c r="M319" s="196" t="s">
        <v>1</v>
      </c>
      <c r="N319" s="197" t="s">
        <v>41</v>
      </c>
      <c r="O319" s="71"/>
      <c r="P319" s="198">
        <f>O319*H319</f>
        <v>0</v>
      </c>
      <c r="Q319" s="198">
        <v>2.8E-3</v>
      </c>
      <c r="R319" s="198">
        <f>Q319*H319</f>
        <v>0.33581519999999998</v>
      </c>
      <c r="S319" s="198">
        <v>0</v>
      </c>
      <c r="T319" s="199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0" t="s">
        <v>229</v>
      </c>
      <c r="AT319" s="200" t="s">
        <v>136</v>
      </c>
      <c r="AU319" s="200" t="s">
        <v>86</v>
      </c>
      <c r="AY319" s="17" t="s">
        <v>134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84</v>
      </c>
      <c r="BK319" s="201">
        <f>ROUND(I319*H319,2)</f>
        <v>0</v>
      </c>
      <c r="BL319" s="17" t="s">
        <v>193</v>
      </c>
      <c r="BM319" s="200" t="s">
        <v>1795</v>
      </c>
    </row>
    <row r="320" spans="1:65" s="14" customFormat="1" ht="11.25">
      <c r="B320" s="213"/>
      <c r="C320" s="214"/>
      <c r="D320" s="204" t="s">
        <v>169</v>
      </c>
      <c r="E320" s="215" t="s">
        <v>1</v>
      </c>
      <c r="F320" s="216" t="s">
        <v>1796</v>
      </c>
      <c r="G320" s="214"/>
      <c r="H320" s="217">
        <v>119.934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169</v>
      </c>
      <c r="AU320" s="223" t="s">
        <v>86</v>
      </c>
      <c r="AV320" s="14" t="s">
        <v>86</v>
      </c>
      <c r="AW320" s="14" t="s">
        <v>32</v>
      </c>
      <c r="AX320" s="14" t="s">
        <v>84</v>
      </c>
      <c r="AY320" s="223" t="s">
        <v>134</v>
      </c>
    </row>
    <row r="321" spans="1:65" s="2" customFormat="1" ht="24.2" customHeight="1">
      <c r="A321" s="34"/>
      <c r="B321" s="35"/>
      <c r="C321" s="241" t="s">
        <v>588</v>
      </c>
      <c r="D321" s="241" t="s">
        <v>251</v>
      </c>
      <c r="E321" s="242" t="s">
        <v>1797</v>
      </c>
      <c r="F321" s="243" t="s">
        <v>1798</v>
      </c>
      <c r="G321" s="244" t="s">
        <v>210</v>
      </c>
      <c r="H321" s="245">
        <v>15.84</v>
      </c>
      <c r="I321" s="246"/>
      <c r="J321" s="247">
        <f>ROUND(I321*H321,2)</f>
        <v>0</v>
      </c>
      <c r="K321" s="248"/>
      <c r="L321" s="39"/>
      <c r="M321" s="249" t="s">
        <v>1</v>
      </c>
      <c r="N321" s="250" t="s">
        <v>41</v>
      </c>
      <c r="O321" s="71"/>
      <c r="P321" s="198">
        <f>O321*H321</f>
        <v>0</v>
      </c>
      <c r="Q321" s="198">
        <v>6.0000000000000001E-3</v>
      </c>
      <c r="R321" s="198">
        <f>Q321*H321</f>
        <v>9.5039999999999999E-2</v>
      </c>
      <c r="S321" s="198">
        <v>0</v>
      </c>
      <c r="T321" s="199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0" t="s">
        <v>193</v>
      </c>
      <c r="AT321" s="200" t="s">
        <v>251</v>
      </c>
      <c r="AU321" s="200" t="s">
        <v>86</v>
      </c>
      <c r="AY321" s="17" t="s">
        <v>134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7" t="s">
        <v>84</v>
      </c>
      <c r="BK321" s="201">
        <f>ROUND(I321*H321,2)</f>
        <v>0</v>
      </c>
      <c r="BL321" s="17" t="s">
        <v>193</v>
      </c>
      <c r="BM321" s="200" t="s">
        <v>1799</v>
      </c>
    </row>
    <row r="322" spans="1:65" s="14" customFormat="1" ht="11.25">
      <c r="B322" s="213"/>
      <c r="C322" s="214"/>
      <c r="D322" s="204" t="s">
        <v>169</v>
      </c>
      <c r="E322" s="215" t="s">
        <v>1</v>
      </c>
      <c r="F322" s="216" t="s">
        <v>1800</v>
      </c>
      <c r="G322" s="214"/>
      <c r="H322" s="217">
        <v>3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169</v>
      </c>
      <c r="AU322" s="223" t="s">
        <v>86</v>
      </c>
      <c r="AV322" s="14" t="s">
        <v>86</v>
      </c>
      <c r="AW322" s="14" t="s">
        <v>32</v>
      </c>
      <c r="AX322" s="14" t="s">
        <v>76</v>
      </c>
      <c r="AY322" s="223" t="s">
        <v>134</v>
      </c>
    </row>
    <row r="323" spans="1:65" s="14" customFormat="1" ht="11.25">
      <c r="B323" s="213"/>
      <c r="C323" s="214"/>
      <c r="D323" s="204" t="s">
        <v>169</v>
      </c>
      <c r="E323" s="215" t="s">
        <v>1</v>
      </c>
      <c r="F323" s="216" t="s">
        <v>1801</v>
      </c>
      <c r="G323" s="214"/>
      <c r="H323" s="217">
        <v>9.6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169</v>
      </c>
      <c r="AU323" s="223" t="s">
        <v>86</v>
      </c>
      <c r="AV323" s="14" t="s">
        <v>86</v>
      </c>
      <c r="AW323" s="14" t="s">
        <v>32</v>
      </c>
      <c r="AX323" s="14" t="s">
        <v>76</v>
      </c>
      <c r="AY323" s="223" t="s">
        <v>134</v>
      </c>
    </row>
    <row r="324" spans="1:65" s="14" customFormat="1" ht="11.25">
      <c r="B324" s="213"/>
      <c r="C324" s="214"/>
      <c r="D324" s="204" t="s">
        <v>169</v>
      </c>
      <c r="E324" s="215" t="s">
        <v>1</v>
      </c>
      <c r="F324" s="216" t="s">
        <v>1802</v>
      </c>
      <c r="G324" s="214"/>
      <c r="H324" s="217">
        <v>3.24</v>
      </c>
      <c r="I324" s="218"/>
      <c r="J324" s="214"/>
      <c r="K324" s="214"/>
      <c r="L324" s="219"/>
      <c r="M324" s="220"/>
      <c r="N324" s="221"/>
      <c r="O324" s="221"/>
      <c r="P324" s="221"/>
      <c r="Q324" s="221"/>
      <c r="R324" s="221"/>
      <c r="S324" s="221"/>
      <c r="T324" s="222"/>
      <c r="AT324" s="223" t="s">
        <v>169</v>
      </c>
      <c r="AU324" s="223" t="s">
        <v>86</v>
      </c>
      <c r="AV324" s="14" t="s">
        <v>86</v>
      </c>
      <c r="AW324" s="14" t="s">
        <v>32</v>
      </c>
      <c r="AX324" s="14" t="s">
        <v>76</v>
      </c>
      <c r="AY324" s="223" t="s">
        <v>134</v>
      </c>
    </row>
    <row r="325" spans="1:65" s="15" customFormat="1" ht="11.25">
      <c r="B325" s="224"/>
      <c r="C325" s="225"/>
      <c r="D325" s="204" t="s">
        <v>169</v>
      </c>
      <c r="E325" s="226" t="s">
        <v>1500</v>
      </c>
      <c r="F325" s="227" t="s">
        <v>173</v>
      </c>
      <c r="G325" s="225"/>
      <c r="H325" s="228">
        <v>15.84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AT325" s="234" t="s">
        <v>169</v>
      </c>
      <c r="AU325" s="234" t="s">
        <v>86</v>
      </c>
      <c r="AV325" s="15" t="s">
        <v>140</v>
      </c>
      <c r="AW325" s="15" t="s">
        <v>32</v>
      </c>
      <c r="AX325" s="15" t="s">
        <v>84</v>
      </c>
      <c r="AY325" s="234" t="s">
        <v>134</v>
      </c>
    </row>
    <row r="326" spans="1:65" s="2" customFormat="1" ht="24.2" customHeight="1">
      <c r="A326" s="34"/>
      <c r="B326" s="35"/>
      <c r="C326" s="187" t="s">
        <v>594</v>
      </c>
      <c r="D326" s="187" t="s">
        <v>136</v>
      </c>
      <c r="E326" s="188" t="s">
        <v>1803</v>
      </c>
      <c r="F326" s="189" t="s">
        <v>1804</v>
      </c>
      <c r="G326" s="190" t="s">
        <v>210</v>
      </c>
      <c r="H326" s="191">
        <v>17.463999999999999</v>
      </c>
      <c r="I326" s="192"/>
      <c r="J326" s="193">
        <f>ROUND(I326*H326,2)</f>
        <v>0</v>
      </c>
      <c r="K326" s="194"/>
      <c r="L326" s="195"/>
      <c r="M326" s="196" t="s">
        <v>1</v>
      </c>
      <c r="N326" s="197" t="s">
        <v>41</v>
      </c>
      <c r="O326" s="71"/>
      <c r="P326" s="198">
        <f>O326*H326</f>
        <v>0</v>
      </c>
      <c r="Q326" s="198">
        <v>1.1999999999999999E-3</v>
      </c>
      <c r="R326" s="198">
        <f>Q326*H326</f>
        <v>2.0956799999999998E-2</v>
      </c>
      <c r="S326" s="198">
        <v>0</v>
      </c>
      <c r="T326" s="199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0" t="s">
        <v>229</v>
      </c>
      <c r="AT326" s="200" t="s">
        <v>136</v>
      </c>
      <c r="AU326" s="200" t="s">
        <v>86</v>
      </c>
      <c r="AY326" s="17" t="s">
        <v>134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7" t="s">
        <v>84</v>
      </c>
      <c r="BK326" s="201">
        <f>ROUND(I326*H326,2)</f>
        <v>0</v>
      </c>
      <c r="BL326" s="17" t="s">
        <v>193</v>
      </c>
      <c r="BM326" s="200" t="s">
        <v>1805</v>
      </c>
    </row>
    <row r="327" spans="1:65" s="14" customFormat="1" ht="11.25">
      <c r="B327" s="213"/>
      <c r="C327" s="214"/>
      <c r="D327" s="204" t="s">
        <v>169</v>
      </c>
      <c r="E327" s="215" t="s">
        <v>1</v>
      </c>
      <c r="F327" s="216" t="s">
        <v>1806</v>
      </c>
      <c r="G327" s="214"/>
      <c r="H327" s="217">
        <v>16.632000000000001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169</v>
      </c>
      <c r="AU327" s="223" t="s">
        <v>86</v>
      </c>
      <c r="AV327" s="14" t="s">
        <v>86</v>
      </c>
      <c r="AW327" s="14" t="s">
        <v>32</v>
      </c>
      <c r="AX327" s="14" t="s">
        <v>84</v>
      </c>
      <c r="AY327" s="223" t="s">
        <v>134</v>
      </c>
    </row>
    <row r="328" spans="1:65" s="14" customFormat="1" ht="11.25">
      <c r="B328" s="213"/>
      <c r="C328" s="214"/>
      <c r="D328" s="204" t="s">
        <v>169</v>
      </c>
      <c r="E328" s="214"/>
      <c r="F328" s="216" t="s">
        <v>1807</v>
      </c>
      <c r="G328" s="214"/>
      <c r="H328" s="217">
        <v>17.463999999999999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169</v>
      </c>
      <c r="AU328" s="223" t="s">
        <v>86</v>
      </c>
      <c r="AV328" s="14" t="s">
        <v>86</v>
      </c>
      <c r="AW328" s="14" t="s">
        <v>4</v>
      </c>
      <c r="AX328" s="14" t="s">
        <v>84</v>
      </c>
      <c r="AY328" s="223" t="s">
        <v>134</v>
      </c>
    </row>
    <row r="329" spans="1:65" s="2" customFormat="1" ht="33" customHeight="1">
      <c r="A329" s="34"/>
      <c r="B329" s="35"/>
      <c r="C329" s="241" t="s">
        <v>598</v>
      </c>
      <c r="D329" s="241" t="s">
        <v>251</v>
      </c>
      <c r="E329" s="242" t="s">
        <v>1808</v>
      </c>
      <c r="F329" s="243" t="s">
        <v>1809</v>
      </c>
      <c r="G329" s="244" t="s">
        <v>210</v>
      </c>
      <c r="H329" s="245">
        <v>54</v>
      </c>
      <c r="I329" s="246"/>
      <c r="J329" s="247">
        <f>ROUND(I329*H329,2)</f>
        <v>0</v>
      </c>
      <c r="K329" s="248"/>
      <c r="L329" s="39"/>
      <c r="M329" s="249" t="s">
        <v>1</v>
      </c>
      <c r="N329" s="250" t="s">
        <v>41</v>
      </c>
      <c r="O329" s="71"/>
      <c r="P329" s="198">
        <f>O329*H329</f>
        <v>0</v>
      </c>
      <c r="Q329" s="198">
        <v>1.0000000000000001E-5</v>
      </c>
      <c r="R329" s="198">
        <f>Q329*H329</f>
        <v>5.4000000000000001E-4</v>
      </c>
      <c r="S329" s="198">
        <v>0</v>
      </c>
      <c r="T329" s="199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0" t="s">
        <v>193</v>
      </c>
      <c r="AT329" s="200" t="s">
        <v>251</v>
      </c>
      <c r="AU329" s="200" t="s">
        <v>86</v>
      </c>
      <c r="AY329" s="17" t="s">
        <v>134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17" t="s">
        <v>84</v>
      </c>
      <c r="BK329" s="201">
        <f>ROUND(I329*H329,2)</f>
        <v>0</v>
      </c>
      <c r="BL329" s="17" t="s">
        <v>193</v>
      </c>
      <c r="BM329" s="200" t="s">
        <v>1810</v>
      </c>
    </row>
    <row r="330" spans="1:65" s="2" customFormat="1" ht="16.5" customHeight="1">
      <c r="A330" s="34"/>
      <c r="B330" s="35"/>
      <c r="C330" s="187" t="s">
        <v>603</v>
      </c>
      <c r="D330" s="187" t="s">
        <v>136</v>
      </c>
      <c r="E330" s="188" t="s">
        <v>1811</v>
      </c>
      <c r="F330" s="189" t="s">
        <v>1812</v>
      </c>
      <c r="G330" s="190" t="s">
        <v>210</v>
      </c>
      <c r="H330" s="191">
        <v>64.8</v>
      </c>
      <c r="I330" s="192"/>
      <c r="J330" s="193">
        <f>ROUND(I330*H330,2)</f>
        <v>0</v>
      </c>
      <c r="K330" s="194"/>
      <c r="L330" s="195"/>
      <c r="M330" s="196" t="s">
        <v>1</v>
      </c>
      <c r="N330" s="197" t="s">
        <v>41</v>
      </c>
      <c r="O330" s="71"/>
      <c r="P330" s="198">
        <f>O330*H330</f>
        <v>0</v>
      </c>
      <c r="Q330" s="198">
        <v>2.0000000000000001E-4</v>
      </c>
      <c r="R330" s="198">
        <f>Q330*H330</f>
        <v>1.2959999999999999E-2</v>
      </c>
      <c r="S330" s="198">
        <v>0</v>
      </c>
      <c r="T330" s="199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0" t="s">
        <v>229</v>
      </c>
      <c r="AT330" s="200" t="s">
        <v>136</v>
      </c>
      <c r="AU330" s="200" t="s">
        <v>86</v>
      </c>
      <c r="AY330" s="17" t="s">
        <v>134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7" t="s">
        <v>84</v>
      </c>
      <c r="BK330" s="201">
        <f>ROUND(I330*H330,2)</f>
        <v>0</v>
      </c>
      <c r="BL330" s="17" t="s">
        <v>193</v>
      </c>
      <c r="BM330" s="200" t="s">
        <v>1813</v>
      </c>
    </row>
    <row r="331" spans="1:65" s="14" customFormat="1" ht="11.25">
      <c r="B331" s="213"/>
      <c r="C331" s="214"/>
      <c r="D331" s="204" t="s">
        <v>169</v>
      </c>
      <c r="E331" s="215" t="s">
        <v>1</v>
      </c>
      <c r="F331" s="216" t="s">
        <v>1814</v>
      </c>
      <c r="G331" s="214"/>
      <c r="H331" s="217">
        <v>64.8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169</v>
      </c>
      <c r="AU331" s="223" t="s">
        <v>86</v>
      </c>
      <c r="AV331" s="14" t="s">
        <v>86</v>
      </c>
      <c r="AW331" s="14" t="s">
        <v>32</v>
      </c>
      <c r="AX331" s="14" t="s">
        <v>84</v>
      </c>
      <c r="AY331" s="223" t="s">
        <v>134</v>
      </c>
    </row>
    <row r="332" spans="1:65" s="2" customFormat="1" ht="24.2" customHeight="1">
      <c r="A332" s="34"/>
      <c r="B332" s="35"/>
      <c r="C332" s="241" t="s">
        <v>609</v>
      </c>
      <c r="D332" s="241" t="s">
        <v>251</v>
      </c>
      <c r="E332" s="242" t="s">
        <v>1815</v>
      </c>
      <c r="F332" s="243" t="s">
        <v>1816</v>
      </c>
      <c r="G332" s="244" t="s">
        <v>1775</v>
      </c>
      <c r="H332" s="257"/>
      <c r="I332" s="246"/>
      <c r="J332" s="247">
        <f>ROUND(I332*H332,2)</f>
        <v>0</v>
      </c>
      <c r="K332" s="248"/>
      <c r="L332" s="39"/>
      <c r="M332" s="249" t="s">
        <v>1</v>
      </c>
      <c r="N332" s="250" t="s">
        <v>41</v>
      </c>
      <c r="O332" s="71"/>
      <c r="P332" s="198">
        <f>O332*H332</f>
        <v>0</v>
      </c>
      <c r="Q332" s="198">
        <v>0</v>
      </c>
      <c r="R332" s="198">
        <f>Q332*H332</f>
        <v>0</v>
      </c>
      <c r="S332" s="198">
        <v>0</v>
      </c>
      <c r="T332" s="199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0" t="s">
        <v>193</v>
      </c>
      <c r="AT332" s="200" t="s">
        <v>251</v>
      </c>
      <c r="AU332" s="200" t="s">
        <v>86</v>
      </c>
      <c r="AY332" s="17" t="s">
        <v>134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7" t="s">
        <v>84</v>
      </c>
      <c r="BK332" s="201">
        <f>ROUND(I332*H332,2)</f>
        <v>0</v>
      </c>
      <c r="BL332" s="17" t="s">
        <v>193</v>
      </c>
      <c r="BM332" s="200" t="s">
        <v>1817</v>
      </c>
    </row>
    <row r="333" spans="1:65" s="12" customFormat="1" ht="22.9" customHeight="1">
      <c r="B333" s="171"/>
      <c r="C333" s="172"/>
      <c r="D333" s="173" t="s">
        <v>75</v>
      </c>
      <c r="E333" s="185" t="s">
        <v>1818</v>
      </c>
      <c r="F333" s="185" t="s">
        <v>1819</v>
      </c>
      <c r="G333" s="172"/>
      <c r="H333" s="172"/>
      <c r="I333" s="175"/>
      <c r="J333" s="186">
        <f>BK333</f>
        <v>0</v>
      </c>
      <c r="K333" s="172"/>
      <c r="L333" s="177"/>
      <c r="M333" s="178"/>
      <c r="N333" s="179"/>
      <c r="O333" s="179"/>
      <c r="P333" s="180">
        <f>SUM(P334:P357)</f>
        <v>0</v>
      </c>
      <c r="Q333" s="179"/>
      <c r="R333" s="180">
        <f>SUM(R334:R357)</f>
        <v>0.13580000000000003</v>
      </c>
      <c r="S333" s="179"/>
      <c r="T333" s="181">
        <f>SUM(T334:T357)</f>
        <v>0</v>
      </c>
      <c r="AR333" s="182" t="s">
        <v>86</v>
      </c>
      <c r="AT333" s="183" t="s">
        <v>75</v>
      </c>
      <c r="AU333" s="183" t="s">
        <v>84</v>
      </c>
      <c r="AY333" s="182" t="s">
        <v>134</v>
      </c>
      <c r="BK333" s="184">
        <f>SUM(BK334:BK357)</f>
        <v>0</v>
      </c>
    </row>
    <row r="334" spans="1:65" s="2" customFormat="1" ht="21.75" customHeight="1">
      <c r="A334" s="34"/>
      <c r="B334" s="35"/>
      <c r="C334" s="241" t="s">
        <v>613</v>
      </c>
      <c r="D334" s="241" t="s">
        <v>251</v>
      </c>
      <c r="E334" s="242" t="s">
        <v>1820</v>
      </c>
      <c r="F334" s="243" t="s">
        <v>1821</v>
      </c>
      <c r="G334" s="244" t="s">
        <v>231</v>
      </c>
      <c r="H334" s="245">
        <v>9.8000000000000007</v>
      </c>
      <c r="I334" s="246"/>
      <c r="J334" s="247">
        <f>ROUND(I334*H334,2)</f>
        <v>0</v>
      </c>
      <c r="K334" s="248"/>
      <c r="L334" s="39"/>
      <c r="M334" s="249" t="s">
        <v>1</v>
      </c>
      <c r="N334" s="250" t="s">
        <v>41</v>
      </c>
      <c r="O334" s="71"/>
      <c r="P334" s="198">
        <f>O334*H334</f>
        <v>0</v>
      </c>
      <c r="Q334" s="198">
        <v>1.42E-3</v>
      </c>
      <c r="R334" s="198">
        <f>Q334*H334</f>
        <v>1.3916000000000001E-2</v>
      </c>
      <c r="S334" s="198">
        <v>0</v>
      </c>
      <c r="T334" s="199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0" t="s">
        <v>193</v>
      </c>
      <c r="AT334" s="200" t="s">
        <v>251</v>
      </c>
      <c r="AU334" s="200" t="s">
        <v>86</v>
      </c>
      <c r="AY334" s="17" t="s">
        <v>134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7" t="s">
        <v>84</v>
      </c>
      <c r="BK334" s="201">
        <f>ROUND(I334*H334,2)</f>
        <v>0</v>
      </c>
      <c r="BL334" s="17" t="s">
        <v>193</v>
      </c>
      <c r="BM334" s="200" t="s">
        <v>1822</v>
      </c>
    </row>
    <row r="335" spans="1:65" s="14" customFormat="1" ht="11.25">
      <c r="B335" s="213"/>
      <c r="C335" s="214"/>
      <c r="D335" s="204" t="s">
        <v>169</v>
      </c>
      <c r="E335" s="215" t="s">
        <v>1</v>
      </c>
      <c r="F335" s="216" t="s">
        <v>1823</v>
      </c>
      <c r="G335" s="214"/>
      <c r="H335" s="217">
        <v>9.8000000000000007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169</v>
      </c>
      <c r="AU335" s="223" t="s">
        <v>86</v>
      </c>
      <c r="AV335" s="14" t="s">
        <v>86</v>
      </c>
      <c r="AW335" s="14" t="s">
        <v>32</v>
      </c>
      <c r="AX335" s="14" t="s">
        <v>84</v>
      </c>
      <c r="AY335" s="223" t="s">
        <v>134</v>
      </c>
    </row>
    <row r="336" spans="1:65" s="2" customFormat="1" ht="21.75" customHeight="1">
      <c r="A336" s="34"/>
      <c r="B336" s="35"/>
      <c r="C336" s="241" t="s">
        <v>618</v>
      </c>
      <c r="D336" s="241" t="s">
        <v>251</v>
      </c>
      <c r="E336" s="242" t="s">
        <v>1824</v>
      </c>
      <c r="F336" s="243" t="s">
        <v>1825</v>
      </c>
      <c r="G336" s="244" t="s">
        <v>231</v>
      </c>
      <c r="H336" s="245">
        <v>5.7</v>
      </c>
      <c r="I336" s="246"/>
      <c r="J336" s="247">
        <f>ROUND(I336*H336,2)</f>
        <v>0</v>
      </c>
      <c r="K336" s="248"/>
      <c r="L336" s="39"/>
      <c r="M336" s="249" t="s">
        <v>1</v>
      </c>
      <c r="N336" s="250" t="s">
        <v>41</v>
      </c>
      <c r="O336" s="71"/>
      <c r="P336" s="198">
        <f>O336*H336</f>
        <v>0</v>
      </c>
      <c r="Q336" s="198">
        <v>1.2319999999999999E-2</v>
      </c>
      <c r="R336" s="198">
        <f>Q336*H336</f>
        <v>7.0223999999999995E-2</v>
      </c>
      <c r="S336" s="198">
        <v>0</v>
      </c>
      <c r="T336" s="199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0" t="s">
        <v>193</v>
      </c>
      <c r="AT336" s="200" t="s">
        <v>251</v>
      </c>
      <c r="AU336" s="200" t="s">
        <v>86</v>
      </c>
      <c r="AY336" s="17" t="s">
        <v>134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17" t="s">
        <v>84</v>
      </c>
      <c r="BK336" s="201">
        <f>ROUND(I336*H336,2)</f>
        <v>0</v>
      </c>
      <c r="BL336" s="17" t="s">
        <v>193</v>
      </c>
      <c r="BM336" s="200" t="s">
        <v>1826</v>
      </c>
    </row>
    <row r="337" spans="1:65" s="13" customFormat="1" ht="11.25">
      <c r="B337" s="202"/>
      <c r="C337" s="203"/>
      <c r="D337" s="204" t="s">
        <v>169</v>
      </c>
      <c r="E337" s="205" t="s">
        <v>1</v>
      </c>
      <c r="F337" s="206" t="s">
        <v>1827</v>
      </c>
      <c r="G337" s="203"/>
      <c r="H337" s="205" t="s">
        <v>1</v>
      </c>
      <c r="I337" s="207"/>
      <c r="J337" s="203"/>
      <c r="K337" s="203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169</v>
      </c>
      <c r="AU337" s="212" t="s">
        <v>86</v>
      </c>
      <c r="AV337" s="13" t="s">
        <v>84</v>
      </c>
      <c r="AW337" s="13" t="s">
        <v>32</v>
      </c>
      <c r="AX337" s="13" t="s">
        <v>76</v>
      </c>
      <c r="AY337" s="212" t="s">
        <v>134</v>
      </c>
    </row>
    <row r="338" spans="1:65" s="14" customFormat="1" ht="11.25">
      <c r="B338" s="213"/>
      <c r="C338" s="214"/>
      <c r="D338" s="204" t="s">
        <v>169</v>
      </c>
      <c r="E338" s="215" t="s">
        <v>1</v>
      </c>
      <c r="F338" s="216" t="s">
        <v>1828</v>
      </c>
      <c r="G338" s="214"/>
      <c r="H338" s="217">
        <v>3.7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169</v>
      </c>
      <c r="AU338" s="223" t="s">
        <v>86</v>
      </c>
      <c r="AV338" s="14" t="s">
        <v>86</v>
      </c>
      <c r="AW338" s="14" t="s">
        <v>32</v>
      </c>
      <c r="AX338" s="14" t="s">
        <v>76</v>
      </c>
      <c r="AY338" s="223" t="s">
        <v>134</v>
      </c>
    </row>
    <row r="339" spans="1:65" s="13" customFormat="1" ht="11.25">
      <c r="B339" s="202"/>
      <c r="C339" s="203"/>
      <c r="D339" s="204" t="s">
        <v>169</v>
      </c>
      <c r="E339" s="205" t="s">
        <v>1</v>
      </c>
      <c r="F339" s="206" t="s">
        <v>1829</v>
      </c>
      <c r="G339" s="203"/>
      <c r="H339" s="205" t="s">
        <v>1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169</v>
      </c>
      <c r="AU339" s="212" t="s">
        <v>86</v>
      </c>
      <c r="AV339" s="13" t="s">
        <v>84</v>
      </c>
      <c r="AW339" s="13" t="s">
        <v>32</v>
      </c>
      <c r="AX339" s="13" t="s">
        <v>76</v>
      </c>
      <c r="AY339" s="212" t="s">
        <v>134</v>
      </c>
    </row>
    <row r="340" spans="1:65" s="14" customFormat="1" ht="11.25">
      <c r="B340" s="213"/>
      <c r="C340" s="214"/>
      <c r="D340" s="204" t="s">
        <v>169</v>
      </c>
      <c r="E340" s="215" t="s">
        <v>1</v>
      </c>
      <c r="F340" s="216" t="s">
        <v>1830</v>
      </c>
      <c r="G340" s="214"/>
      <c r="H340" s="217">
        <v>2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169</v>
      </c>
      <c r="AU340" s="223" t="s">
        <v>86</v>
      </c>
      <c r="AV340" s="14" t="s">
        <v>86</v>
      </c>
      <c r="AW340" s="14" t="s">
        <v>32</v>
      </c>
      <c r="AX340" s="14" t="s">
        <v>76</v>
      </c>
      <c r="AY340" s="223" t="s">
        <v>134</v>
      </c>
    </row>
    <row r="341" spans="1:65" s="15" customFormat="1" ht="11.25">
      <c r="B341" s="224"/>
      <c r="C341" s="225"/>
      <c r="D341" s="204" t="s">
        <v>169</v>
      </c>
      <c r="E341" s="226" t="s">
        <v>1</v>
      </c>
      <c r="F341" s="227" t="s">
        <v>173</v>
      </c>
      <c r="G341" s="225"/>
      <c r="H341" s="228">
        <v>5.7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AT341" s="234" t="s">
        <v>169</v>
      </c>
      <c r="AU341" s="234" t="s">
        <v>86</v>
      </c>
      <c r="AV341" s="15" t="s">
        <v>140</v>
      </c>
      <c r="AW341" s="15" t="s">
        <v>32</v>
      </c>
      <c r="AX341" s="15" t="s">
        <v>84</v>
      </c>
      <c r="AY341" s="234" t="s">
        <v>134</v>
      </c>
    </row>
    <row r="342" spans="1:65" s="2" customFormat="1" ht="21.75" customHeight="1">
      <c r="A342" s="34"/>
      <c r="B342" s="35"/>
      <c r="C342" s="241" t="s">
        <v>622</v>
      </c>
      <c r="D342" s="241" t="s">
        <v>251</v>
      </c>
      <c r="E342" s="242" t="s">
        <v>1831</v>
      </c>
      <c r="F342" s="243" t="s">
        <v>1832</v>
      </c>
      <c r="G342" s="244" t="s">
        <v>231</v>
      </c>
      <c r="H342" s="245">
        <v>1</v>
      </c>
      <c r="I342" s="246"/>
      <c r="J342" s="247">
        <f>ROUND(I342*H342,2)</f>
        <v>0</v>
      </c>
      <c r="K342" s="248"/>
      <c r="L342" s="39"/>
      <c r="M342" s="249" t="s">
        <v>1</v>
      </c>
      <c r="N342" s="250" t="s">
        <v>41</v>
      </c>
      <c r="O342" s="71"/>
      <c r="P342" s="198">
        <f>O342*H342</f>
        <v>0</v>
      </c>
      <c r="Q342" s="198">
        <v>1.975E-2</v>
      </c>
      <c r="R342" s="198">
        <f>Q342*H342</f>
        <v>1.975E-2</v>
      </c>
      <c r="S342" s="198">
        <v>0</v>
      </c>
      <c r="T342" s="199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0" t="s">
        <v>193</v>
      </c>
      <c r="AT342" s="200" t="s">
        <v>251</v>
      </c>
      <c r="AU342" s="200" t="s">
        <v>86</v>
      </c>
      <c r="AY342" s="17" t="s">
        <v>134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17" t="s">
        <v>84</v>
      </c>
      <c r="BK342" s="201">
        <f>ROUND(I342*H342,2)</f>
        <v>0</v>
      </c>
      <c r="BL342" s="17" t="s">
        <v>193</v>
      </c>
      <c r="BM342" s="200" t="s">
        <v>1833</v>
      </c>
    </row>
    <row r="343" spans="1:65" s="13" customFormat="1" ht="11.25">
      <c r="B343" s="202"/>
      <c r="C343" s="203"/>
      <c r="D343" s="204" t="s">
        <v>169</v>
      </c>
      <c r="E343" s="205" t="s">
        <v>1</v>
      </c>
      <c r="F343" s="206" t="s">
        <v>1834</v>
      </c>
      <c r="G343" s="203"/>
      <c r="H343" s="205" t="s">
        <v>1</v>
      </c>
      <c r="I343" s="207"/>
      <c r="J343" s="203"/>
      <c r="K343" s="203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169</v>
      </c>
      <c r="AU343" s="212" t="s">
        <v>86</v>
      </c>
      <c r="AV343" s="13" t="s">
        <v>84</v>
      </c>
      <c r="AW343" s="13" t="s">
        <v>32</v>
      </c>
      <c r="AX343" s="13" t="s">
        <v>76</v>
      </c>
      <c r="AY343" s="212" t="s">
        <v>134</v>
      </c>
    </row>
    <row r="344" spans="1:65" s="14" customFormat="1" ht="11.25">
      <c r="B344" s="213"/>
      <c r="C344" s="214"/>
      <c r="D344" s="204" t="s">
        <v>169</v>
      </c>
      <c r="E344" s="215" t="s">
        <v>1</v>
      </c>
      <c r="F344" s="216" t="s">
        <v>84</v>
      </c>
      <c r="G344" s="214"/>
      <c r="H344" s="217">
        <v>1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169</v>
      </c>
      <c r="AU344" s="223" t="s">
        <v>86</v>
      </c>
      <c r="AV344" s="14" t="s">
        <v>86</v>
      </c>
      <c r="AW344" s="14" t="s">
        <v>32</v>
      </c>
      <c r="AX344" s="14" t="s">
        <v>84</v>
      </c>
      <c r="AY344" s="223" t="s">
        <v>134</v>
      </c>
    </row>
    <row r="345" spans="1:65" s="2" customFormat="1" ht="16.5" customHeight="1">
      <c r="A345" s="34"/>
      <c r="B345" s="35"/>
      <c r="C345" s="241" t="s">
        <v>626</v>
      </c>
      <c r="D345" s="241" t="s">
        <v>251</v>
      </c>
      <c r="E345" s="242" t="s">
        <v>1835</v>
      </c>
      <c r="F345" s="243" t="s">
        <v>1836</v>
      </c>
      <c r="G345" s="244" t="s">
        <v>231</v>
      </c>
      <c r="H345" s="245">
        <v>9</v>
      </c>
      <c r="I345" s="246"/>
      <c r="J345" s="247">
        <f>ROUND(I345*H345,2)</f>
        <v>0</v>
      </c>
      <c r="K345" s="248"/>
      <c r="L345" s="39"/>
      <c r="M345" s="249" t="s">
        <v>1</v>
      </c>
      <c r="N345" s="250" t="s">
        <v>41</v>
      </c>
      <c r="O345" s="71"/>
      <c r="P345" s="198">
        <f>O345*H345</f>
        <v>0</v>
      </c>
      <c r="Q345" s="198">
        <v>2.0100000000000001E-3</v>
      </c>
      <c r="R345" s="198">
        <f>Q345*H345</f>
        <v>1.8090000000000002E-2</v>
      </c>
      <c r="S345" s="198">
        <v>0</v>
      </c>
      <c r="T345" s="199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0" t="s">
        <v>193</v>
      </c>
      <c r="AT345" s="200" t="s">
        <v>251</v>
      </c>
      <c r="AU345" s="200" t="s">
        <v>86</v>
      </c>
      <c r="AY345" s="17" t="s">
        <v>134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7" t="s">
        <v>84</v>
      </c>
      <c r="BK345" s="201">
        <f>ROUND(I345*H345,2)</f>
        <v>0</v>
      </c>
      <c r="BL345" s="17" t="s">
        <v>193</v>
      </c>
      <c r="BM345" s="200" t="s">
        <v>1837</v>
      </c>
    </row>
    <row r="346" spans="1:65" s="14" customFormat="1" ht="11.25">
      <c r="B346" s="213"/>
      <c r="C346" s="214"/>
      <c r="D346" s="204" t="s">
        <v>169</v>
      </c>
      <c r="E346" s="215" t="s">
        <v>1</v>
      </c>
      <c r="F346" s="216" t="s">
        <v>1838</v>
      </c>
      <c r="G346" s="214"/>
      <c r="H346" s="217">
        <v>9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169</v>
      </c>
      <c r="AU346" s="223" t="s">
        <v>86</v>
      </c>
      <c r="AV346" s="14" t="s">
        <v>86</v>
      </c>
      <c r="AW346" s="14" t="s">
        <v>32</v>
      </c>
      <c r="AX346" s="14" t="s">
        <v>84</v>
      </c>
      <c r="AY346" s="223" t="s">
        <v>134</v>
      </c>
    </row>
    <row r="347" spans="1:65" s="2" customFormat="1" ht="16.5" customHeight="1">
      <c r="A347" s="34"/>
      <c r="B347" s="35"/>
      <c r="C347" s="241" t="s">
        <v>631</v>
      </c>
      <c r="D347" s="241" t="s">
        <v>251</v>
      </c>
      <c r="E347" s="242" t="s">
        <v>1839</v>
      </c>
      <c r="F347" s="243" t="s">
        <v>1840</v>
      </c>
      <c r="G347" s="244" t="s">
        <v>231</v>
      </c>
      <c r="H347" s="245">
        <v>3.5</v>
      </c>
      <c r="I347" s="246"/>
      <c r="J347" s="247">
        <f>ROUND(I347*H347,2)</f>
        <v>0</v>
      </c>
      <c r="K347" s="248"/>
      <c r="L347" s="39"/>
      <c r="M347" s="249" t="s">
        <v>1</v>
      </c>
      <c r="N347" s="250" t="s">
        <v>41</v>
      </c>
      <c r="O347" s="71"/>
      <c r="P347" s="198">
        <f>O347*H347</f>
        <v>0</v>
      </c>
      <c r="Q347" s="198">
        <v>4.8000000000000001E-4</v>
      </c>
      <c r="R347" s="198">
        <f>Q347*H347</f>
        <v>1.6800000000000001E-3</v>
      </c>
      <c r="S347" s="198">
        <v>0</v>
      </c>
      <c r="T347" s="199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0" t="s">
        <v>193</v>
      </c>
      <c r="AT347" s="200" t="s">
        <v>251</v>
      </c>
      <c r="AU347" s="200" t="s">
        <v>86</v>
      </c>
      <c r="AY347" s="17" t="s">
        <v>134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7" t="s">
        <v>84</v>
      </c>
      <c r="BK347" s="201">
        <f>ROUND(I347*H347,2)</f>
        <v>0</v>
      </c>
      <c r="BL347" s="17" t="s">
        <v>193</v>
      </c>
      <c r="BM347" s="200" t="s">
        <v>1841</v>
      </c>
    </row>
    <row r="348" spans="1:65" s="13" customFormat="1" ht="11.25">
      <c r="B348" s="202"/>
      <c r="C348" s="203"/>
      <c r="D348" s="204" t="s">
        <v>169</v>
      </c>
      <c r="E348" s="205" t="s">
        <v>1</v>
      </c>
      <c r="F348" s="206" t="s">
        <v>1842</v>
      </c>
      <c r="G348" s="203"/>
      <c r="H348" s="205" t="s">
        <v>1</v>
      </c>
      <c r="I348" s="207"/>
      <c r="J348" s="203"/>
      <c r="K348" s="203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169</v>
      </c>
      <c r="AU348" s="212" t="s">
        <v>86</v>
      </c>
      <c r="AV348" s="13" t="s">
        <v>84</v>
      </c>
      <c r="AW348" s="13" t="s">
        <v>32</v>
      </c>
      <c r="AX348" s="13" t="s">
        <v>76</v>
      </c>
      <c r="AY348" s="212" t="s">
        <v>134</v>
      </c>
    </row>
    <row r="349" spans="1:65" s="14" customFormat="1" ht="11.25">
      <c r="B349" s="213"/>
      <c r="C349" s="214"/>
      <c r="D349" s="204" t="s">
        <v>169</v>
      </c>
      <c r="E349" s="215" t="s">
        <v>1</v>
      </c>
      <c r="F349" s="216" t="s">
        <v>1843</v>
      </c>
      <c r="G349" s="214"/>
      <c r="H349" s="217">
        <v>3.5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169</v>
      </c>
      <c r="AU349" s="223" t="s">
        <v>86</v>
      </c>
      <c r="AV349" s="14" t="s">
        <v>86</v>
      </c>
      <c r="AW349" s="14" t="s">
        <v>32</v>
      </c>
      <c r="AX349" s="14" t="s">
        <v>84</v>
      </c>
      <c r="AY349" s="223" t="s">
        <v>134</v>
      </c>
    </row>
    <row r="350" spans="1:65" s="2" customFormat="1" ht="16.5" customHeight="1">
      <c r="A350" s="34"/>
      <c r="B350" s="35"/>
      <c r="C350" s="241" t="s">
        <v>636</v>
      </c>
      <c r="D350" s="241" t="s">
        <v>251</v>
      </c>
      <c r="E350" s="242" t="s">
        <v>1844</v>
      </c>
      <c r="F350" s="243" t="s">
        <v>1845</v>
      </c>
      <c r="G350" s="244" t="s">
        <v>231</v>
      </c>
      <c r="H350" s="245">
        <v>4</v>
      </c>
      <c r="I350" s="246"/>
      <c r="J350" s="247">
        <f>ROUND(I350*H350,2)</f>
        <v>0</v>
      </c>
      <c r="K350" s="248"/>
      <c r="L350" s="39"/>
      <c r="M350" s="249" t="s">
        <v>1</v>
      </c>
      <c r="N350" s="250" t="s">
        <v>41</v>
      </c>
      <c r="O350" s="71"/>
      <c r="P350" s="198">
        <f>O350*H350</f>
        <v>0</v>
      </c>
      <c r="Q350" s="198">
        <v>2.2399999999999998E-3</v>
      </c>
      <c r="R350" s="198">
        <f>Q350*H350</f>
        <v>8.9599999999999992E-3</v>
      </c>
      <c r="S350" s="198">
        <v>0</v>
      </c>
      <c r="T350" s="199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0" t="s">
        <v>193</v>
      </c>
      <c r="AT350" s="200" t="s">
        <v>251</v>
      </c>
      <c r="AU350" s="200" t="s">
        <v>86</v>
      </c>
      <c r="AY350" s="17" t="s">
        <v>134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17" t="s">
        <v>84</v>
      </c>
      <c r="BK350" s="201">
        <f>ROUND(I350*H350,2)</f>
        <v>0</v>
      </c>
      <c r="BL350" s="17" t="s">
        <v>193</v>
      </c>
      <c r="BM350" s="200" t="s">
        <v>1846</v>
      </c>
    </row>
    <row r="351" spans="1:65" s="14" customFormat="1" ht="11.25">
      <c r="B351" s="213"/>
      <c r="C351" s="214"/>
      <c r="D351" s="204" t="s">
        <v>169</v>
      </c>
      <c r="E351" s="215" t="s">
        <v>1</v>
      </c>
      <c r="F351" s="216" t="s">
        <v>1847</v>
      </c>
      <c r="G351" s="214"/>
      <c r="H351" s="217">
        <v>4</v>
      </c>
      <c r="I351" s="218"/>
      <c r="J351" s="214"/>
      <c r="K351" s="214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169</v>
      </c>
      <c r="AU351" s="223" t="s">
        <v>86</v>
      </c>
      <c r="AV351" s="14" t="s">
        <v>86</v>
      </c>
      <c r="AW351" s="14" t="s">
        <v>32</v>
      </c>
      <c r="AX351" s="14" t="s">
        <v>84</v>
      </c>
      <c r="AY351" s="223" t="s">
        <v>134</v>
      </c>
    </row>
    <row r="352" spans="1:65" s="2" customFormat="1" ht="24.2" customHeight="1">
      <c r="A352" s="34"/>
      <c r="B352" s="35"/>
      <c r="C352" s="241" t="s">
        <v>640</v>
      </c>
      <c r="D352" s="241" t="s">
        <v>251</v>
      </c>
      <c r="E352" s="242" t="s">
        <v>1848</v>
      </c>
      <c r="F352" s="243" t="s">
        <v>1849</v>
      </c>
      <c r="G352" s="244" t="s">
        <v>167</v>
      </c>
      <c r="H352" s="245">
        <v>2</v>
      </c>
      <c r="I352" s="246"/>
      <c r="J352" s="247">
        <f>ROUND(I352*H352,2)</f>
        <v>0</v>
      </c>
      <c r="K352" s="248"/>
      <c r="L352" s="39"/>
      <c r="M352" s="249" t="s">
        <v>1</v>
      </c>
      <c r="N352" s="250" t="s">
        <v>41</v>
      </c>
      <c r="O352" s="71"/>
      <c r="P352" s="198">
        <f>O352*H352</f>
        <v>0</v>
      </c>
      <c r="Q352" s="198">
        <v>1.5E-3</v>
      </c>
      <c r="R352" s="198">
        <f>Q352*H352</f>
        <v>3.0000000000000001E-3</v>
      </c>
      <c r="S352" s="198">
        <v>0</v>
      </c>
      <c r="T352" s="199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0" t="s">
        <v>193</v>
      </c>
      <c r="AT352" s="200" t="s">
        <v>251</v>
      </c>
      <c r="AU352" s="200" t="s">
        <v>86</v>
      </c>
      <c r="AY352" s="17" t="s">
        <v>134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17" t="s">
        <v>84</v>
      </c>
      <c r="BK352" s="201">
        <f>ROUND(I352*H352,2)</f>
        <v>0</v>
      </c>
      <c r="BL352" s="17" t="s">
        <v>193</v>
      </c>
      <c r="BM352" s="200" t="s">
        <v>1850</v>
      </c>
    </row>
    <row r="353" spans="1:65" s="2" customFormat="1" ht="21.75" customHeight="1">
      <c r="A353" s="34"/>
      <c r="B353" s="35"/>
      <c r="C353" s="241" t="s">
        <v>644</v>
      </c>
      <c r="D353" s="241" t="s">
        <v>251</v>
      </c>
      <c r="E353" s="242" t="s">
        <v>1851</v>
      </c>
      <c r="F353" s="243" t="s">
        <v>1852</v>
      </c>
      <c r="G353" s="244" t="s">
        <v>167</v>
      </c>
      <c r="H353" s="245">
        <v>1</v>
      </c>
      <c r="I353" s="246"/>
      <c r="J353" s="247">
        <f>ROUND(I353*H353,2)</f>
        <v>0</v>
      </c>
      <c r="K353" s="248"/>
      <c r="L353" s="39"/>
      <c r="M353" s="249" t="s">
        <v>1</v>
      </c>
      <c r="N353" s="250" t="s">
        <v>41</v>
      </c>
      <c r="O353" s="71"/>
      <c r="P353" s="198">
        <f>O353*H353</f>
        <v>0</v>
      </c>
      <c r="Q353" s="198">
        <v>1.8000000000000001E-4</v>
      </c>
      <c r="R353" s="198">
        <f>Q353*H353</f>
        <v>1.8000000000000001E-4</v>
      </c>
      <c r="S353" s="198">
        <v>0</v>
      </c>
      <c r="T353" s="199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0" t="s">
        <v>193</v>
      </c>
      <c r="AT353" s="200" t="s">
        <v>251</v>
      </c>
      <c r="AU353" s="200" t="s">
        <v>86</v>
      </c>
      <c r="AY353" s="17" t="s">
        <v>134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7" t="s">
        <v>84</v>
      </c>
      <c r="BK353" s="201">
        <f>ROUND(I353*H353,2)</f>
        <v>0</v>
      </c>
      <c r="BL353" s="17" t="s">
        <v>193</v>
      </c>
      <c r="BM353" s="200" t="s">
        <v>1853</v>
      </c>
    </row>
    <row r="354" spans="1:65" s="2" customFormat="1" ht="21.75" customHeight="1">
      <c r="A354" s="34"/>
      <c r="B354" s="35"/>
      <c r="C354" s="241" t="s">
        <v>648</v>
      </c>
      <c r="D354" s="241" t="s">
        <v>251</v>
      </c>
      <c r="E354" s="242" t="s">
        <v>1854</v>
      </c>
      <c r="F354" s="243" t="s">
        <v>1855</v>
      </c>
      <c r="G354" s="244" t="s">
        <v>231</v>
      </c>
      <c r="H354" s="245">
        <v>7.2</v>
      </c>
      <c r="I354" s="246"/>
      <c r="J354" s="247">
        <f>ROUND(I354*H354,2)</f>
        <v>0</v>
      </c>
      <c r="K354" s="248"/>
      <c r="L354" s="39"/>
      <c r="M354" s="249" t="s">
        <v>1</v>
      </c>
      <c r="N354" s="250" t="s">
        <v>41</v>
      </c>
      <c r="O354" s="71"/>
      <c r="P354" s="198">
        <f>O354*H354</f>
        <v>0</v>
      </c>
      <c r="Q354" s="198">
        <v>0</v>
      </c>
      <c r="R354" s="198">
        <f>Q354*H354</f>
        <v>0</v>
      </c>
      <c r="S354" s="198">
        <v>0</v>
      </c>
      <c r="T354" s="199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0" t="s">
        <v>193</v>
      </c>
      <c r="AT354" s="200" t="s">
        <v>251</v>
      </c>
      <c r="AU354" s="200" t="s">
        <v>86</v>
      </c>
      <c r="AY354" s="17" t="s">
        <v>134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7" t="s">
        <v>84</v>
      </c>
      <c r="BK354" s="201">
        <f>ROUND(I354*H354,2)</f>
        <v>0</v>
      </c>
      <c r="BL354" s="17" t="s">
        <v>193</v>
      </c>
      <c r="BM354" s="200" t="s">
        <v>1856</v>
      </c>
    </row>
    <row r="355" spans="1:65" s="14" customFormat="1" ht="11.25">
      <c r="B355" s="213"/>
      <c r="C355" s="214"/>
      <c r="D355" s="204" t="s">
        <v>169</v>
      </c>
      <c r="E355" s="215" t="s">
        <v>1</v>
      </c>
      <c r="F355" s="216" t="s">
        <v>1857</v>
      </c>
      <c r="G355" s="214"/>
      <c r="H355" s="217">
        <v>7.2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169</v>
      </c>
      <c r="AU355" s="223" t="s">
        <v>86</v>
      </c>
      <c r="AV355" s="14" t="s">
        <v>86</v>
      </c>
      <c r="AW355" s="14" t="s">
        <v>32</v>
      </c>
      <c r="AX355" s="14" t="s">
        <v>84</v>
      </c>
      <c r="AY355" s="223" t="s">
        <v>134</v>
      </c>
    </row>
    <row r="356" spans="1:65" s="2" customFormat="1" ht="24.2" customHeight="1">
      <c r="A356" s="34"/>
      <c r="B356" s="35"/>
      <c r="C356" s="241" t="s">
        <v>653</v>
      </c>
      <c r="D356" s="241" t="s">
        <v>251</v>
      </c>
      <c r="E356" s="242" t="s">
        <v>1858</v>
      </c>
      <c r="F356" s="243" t="s">
        <v>1859</v>
      </c>
      <c r="G356" s="244" t="s">
        <v>231</v>
      </c>
      <c r="H356" s="245">
        <v>3.7</v>
      </c>
      <c r="I356" s="246"/>
      <c r="J356" s="247">
        <f>ROUND(I356*H356,2)</f>
        <v>0</v>
      </c>
      <c r="K356" s="248"/>
      <c r="L356" s="39"/>
      <c r="M356" s="249" t="s">
        <v>1</v>
      </c>
      <c r="N356" s="250" t="s">
        <v>41</v>
      </c>
      <c r="O356" s="71"/>
      <c r="P356" s="198">
        <f>O356*H356</f>
        <v>0</v>
      </c>
      <c r="Q356" s="198">
        <v>0</v>
      </c>
      <c r="R356" s="198">
        <f>Q356*H356</f>
        <v>0</v>
      </c>
      <c r="S356" s="198">
        <v>0</v>
      </c>
      <c r="T356" s="199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00" t="s">
        <v>193</v>
      </c>
      <c r="AT356" s="200" t="s">
        <v>251</v>
      </c>
      <c r="AU356" s="200" t="s">
        <v>86</v>
      </c>
      <c r="AY356" s="17" t="s">
        <v>134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7" t="s">
        <v>84</v>
      </c>
      <c r="BK356" s="201">
        <f>ROUND(I356*H356,2)</f>
        <v>0</v>
      </c>
      <c r="BL356" s="17" t="s">
        <v>193</v>
      </c>
      <c r="BM356" s="200" t="s">
        <v>1860</v>
      </c>
    </row>
    <row r="357" spans="1:65" s="2" customFormat="1" ht="24.2" customHeight="1">
      <c r="A357" s="34"/>
      <c r="B357" s="35"/>
      <c r="C357" s="241" t="s">
        <v>657</v>
      </c>
      <c r="D357" s="241" t="s">
        <v>251</v>
      </c>
      <c r="E357" s="242" t="s">
        <v>1861</v>
      </c>
      <c r="F357" s="243" t="s">
        <v>1862</v>
      </c>
      <c r="G357" s="244" t="s">
        <v>1775</v>
      </c>
      <c r="H357" s="257"/>
      <c r="I357" s="246"/>
      <c r="J357" s="247">
        <f>ROUND(I357*H357,2)</f>
        <v>0</v>
      </c>
      <c r="K357" s="248"/>
      <c r="L357" s="39"/>
      <c r="M357" s="249" t="s">
        <v>1</v>
      </c>
      <c r="N357" s="250" t="s">
        <v>41</v>
      </c>
      <c r="O357" s="71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0" t="s">
        <v>193</v>
      </c>
      <c r="AT357" s="200" t="s">
        <v>251</v>
      </c>
      <c r="AU357" s="200" t="s">
        <v>86</v>
      </c>
      <c r="AY357" s="17" t="s">
        <v>134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7" t="s">
        <v>84</v>
      </c>
      <c r="BK357" s="201">
        <f>ROUND(I357*H357,2)</f>
        <v>0</v>
      </c>
      <c r="BL357" s="17" t="s">
        <v>193</v>
      </c>
      <c r="BM357" s="200" t="s">
        <v>1863</v>
      </c>
    </row>
    <row r="358" spans="1:65" s="12" customFormat="1" ht="22.9" customHeight="1">
      <c r="B358" s="171"/>
      <c r="C358" s="172"/>
      <c r="D358" s="173" t="s">
        <v>75</v>
      </c>
      <c r="E358" s="185" t="s">
        <v>1075</v>
      </c>
      <c r="F358" s="185" t="s">
        <v>1076</v>
      </c>
      <c r="G358" s="172"/>
      <c r="H358" s="172"/>
      <c r="I358" s="175"/>
      <c r="J358" s="186">
        <f>BK358</f>
        <v>0</v>
      </c>
      <c r="K358" s="172"/>
      <c r="L358" s="177"/>
      <c r="M358" s="178"/>
      <c r="N358" s="179"/>
      <c r="O358" s="179"/>
      <c r="P358" s="180">
        <f>SUM(P359:P369)</f>
        <v>0</v>
      </c>
      <c r="Q358" s="179"/>
      <c r="R358" s="180">
        <f>SUM(R359:R369)</f>
        <v>2.1419999999999998E-2</v>
      </c>
      <c r="S358" s="179"/>
      <c r="T358" s="181">
        <f>SUM(T359:T369)</f>
        <v>0</v>
      </c>
      <c r="AR358" s="182" t="s">
        <v>86</v>
      </c>
      <c r="AT358" s="183" t="s">
        <v>75</v>
      </c>
      <c r="AU358" s="183" t="s">
        <v>84</v>
      </c>
      <c r="AY358" s="182" t="s">
        <v>134</v>
      </c>
      <c r="BK358" s="184">
        <f>SUM(BK359:BK369)</f>
        <v>0</v>
      </c>
    </row>
    <row r="359" spans="1:65" s="2" customFormat="1" ht="24.2" customHeight="1">
      <c r="A359" s="34"/>
      <c r="B359" s="35"/>
      <c r="C359" s="241" t="s">
        <v>661</v>
      </c>
      <c r="D359" s="241" t="s">
        <v>251</v>
      </c>
      <c r="E359" s="242" t="s">
        <v>1864</v>
      </c>
      <c r="F359" s="243" t="s">
        <v>1865</v>
      </c>
      <c r="G359" s="244" t="s">
        <v>231</v>
      </c>
      <c r="H359" s="245">
        <v>19</v>
      </c>
      <c r="I359" s="246"/>
      <c r="J359" s="247">
        <f>ROUND(I359*H359,2)</f>
        <v>0</v>
      </c>
      <c r="K359" s="248"/>
      <c r="L359" s="39"/>
      <c r="M359" s="249" t="s">
        <v>1</v>
      </c>
      <c r="N359" s="250" t="s">
        <v>41</v>
      </c>
      <c r="O359" s="71"/>
      <c r="P359" s="198">
        <f>O359*H359</f>
        <v>0</v>
      </c>
      <c r="Q359" s="198">
        <v>5.1000000000000004E-4</v>
      </c>
      <c r="R359" s="198">
        <f>Q359*H359</f>
        <v>9.6900000000000007E-3</v>
      </c>
      <c r="S359" s="198">
        <v>0</v>
      </c>
      <c r="T359" s="199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0" t="s">
        <v>193</v>
      </c>
      <c r="AT359" s="200" t="s">
        <v>251</v>
      </c>
      <c r="AU359" s="200" t="s">
        <v>86</v>
      </c>
      <c r="AY359" s="17" t="s">
        <v>134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7" t="s">
        <v>84</v>
      </c>
      <c r="BK359" s="201">
        <f>ROUND(I359*H359,2)</f>
        <v>0</v>
      </c>
      <c r="BL359" s="17" t="s">
        <v>193</v>
      </c>
      <c r="BM359" s="200" t="s">
        <v>1866</v>
      </c>
    </row>
    <row r="360" spans="1:65" s="14" customFormat="1" ht="11.25">
      <c r="B360" s="213"/>
      <c r="C360" s="214"/>
      <c r="D360" s="204" t="s">
        <v>169</v>
      </c>
      <c r="E360" s="215" t="s">
        <v>1510</v>
      </c>
      <c r="F360" s="216" t="s">
        <v>1867</v>
      </c>
      <c r="G360" s="214"/>
      <c r="H360" s="217">
        <v>19</v>
      </c>
      <c r="I360" s="218"/>
      <c r="J360" s="214"/>
      <c r="K360" s="214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169</v>
      </c>
      <c r="AU360" s="223" t="s">
        <v>86</v>
      </c>
      <c r="AV360" s="14" t="s">
        <v>86</v>
      </c>
      <c r="AW360" s="14" t="s">
        <v>32</v>
      </c>
      <c r="AX360" s="14" t="s">
        <v>84</v>
      </c>
      <c r="AY360" s="223" t="s">
        <v>134</v>
      </c>
    </row>
    <row r="361" spans="1:65" s="2" customFormat="1" ht="24.2" customHeight="1">
      <c r="A361" s="34"/>
      <c r="B361" s="35"/>
      <c r="C361" s="241" t="s">
        <v>666</v>
      </c>
      <c r="D361" s="241" t="s">
        <v>251</v>
      </c>
      <c r="E361" s="242" t="s">
        <v>1868</v>
      </c>
      <c r="F361" s="243" t="s">
        <v>1869</v>
      </c>
      <c r="G361" s="244" t="s">
        <v>985</v>
      </c>
      <c r="H361" s="245">
        <v>1</v>
      </c>
      <c r="I361" s="246"/>
      <c r="J361" s="247">
        <f t="shared" ref="J361:J369" si="0">ROUND(I361*H361,2)</f>
        <v>0</v>
      </c>
      <c r="K361" s="248"/>
      <c r="L361" s="39"/>
      <c r="M361" s="249" t="s">
        <v>1</v>
      </c>
      <c r="N361" s="250" t="s">
        <v>41</v>
      </c>
      <c r="O361" s="71"/>
      <c r="P361" s="198">
        <f t="shared" ref="P361:P369" si="1">O361*H361</f>
        <v>0</v>
      </c>
      <c r="Q361" s="198">
        <v>0</v>
      </c>
      <c r="R361" s="198">
        <f t="shared" ref="R361:R369" si="2">Q361*H361</f>
        <v>0</v>
      </c>
      <c r="S361" s="198">
        <v>0</v>
      </c>
      <c r="T361" s="199">
        <f t="shared" ref="T361:T369" si="3"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0" t="s">
        <v>193</v>
      </c>
      <c r="AT361" s="200" t="s">
        <v>251</v>
      </c>
      <c r="AU361" s="200" t="s">
        <v>86</v>
      </c>
      <c r="AY361" s="17" t="s">
        <v>134</v>
      </c>
      <c r="BE361" s="201">
        <f t="shared" ref="BE361:BE369" si="4">IF(N361="základní",J361,0)</f>
        <v>0</v>
      </c>
      <c r="BF361" s="201">
        <f t="shared" ref="BF361:BF369" si="5">IF(N361="snížená",J361,0)</f>
        <v>0</v>
      </c>
      <c r="BG361" s="201">
        <f t="shared" ref="BG361:BG369" si="6">IF(N361="zákl. přenesená",J361,0)</f>
        <v>0</v>
      </c>
      <c r="BH361" s="201">
        <f t="shared" ref="BH361:BH369" si="7">IF(N361="sníž. přenesená",J361,0)</f>
        <v>0</v>
      </c>
      <c r="BI361" s="201">
        <f t="shared" ref="BI361:BI369" si="8">IF(N361="nulová",J361,0)</f>
        <v>0</v>
      </c>
      <c r="BJ361" s="17" t="s">
        <v>84</v>
      </c>
      <c r="BK361" s="201">
        <f t="shared" ref="BK361:BK369" si="9">ROUND(I361*H361,2)</f>
        <v>0</v>
      </c>
      <c r="BL361" s="17" t="s">
        <v>193</v>
      </c>
      <c r="BM361" s="200" t="s">
        <v>1870</v>
      </c>
    </row>
    <row r="362" spans="1:65" s="2" customFormat="1" ht="37.9" customHeight="1">
      <c r="A362" s="34"/>
      <c r="B362" s="35"/>
      <c r="C362" s="241" t="s">
        <v>670</v>
      </c>
      <c r="D362" s="241" t="s">
        <v>251</v>
      </c>
      <c r="E362" s="242" t="s">
        <v>1871</v>
      </c>
      <c r="F362" s="243" t="s">
        <v>1872</v>
      </c>
      <c r="G362" s="244" t="s">
        <v>231</v>
      </c>
      <c r="H362" s="245">
        <v>19</v>
      </c>
      <c r="I362" s="246"/>
      <c r="J362" s="247">
        <f t="shared" si="0"/>
        <v>0</v>
      </c>
      <c r="K362" s="248"/>
      <c r="L362" s="39"/>
      <c r="M362" s="249" t="s">
        <v>1</v>
      </c>
      <c r="N362" s="250" t="s">
        <v>41</v>
      </c>
      <c r="O362" s="71"/>
      <c r="P362" s="198">
        <f t="shared" si="1"/>
        <v>0</v>
      </c>
      <c r="Q362" s="198">
        <v>6.9999999999999994E-5</v>
      </c>
      <c r="R362" s="198">
        <f t="shared" si="2"/>
        <v>1.3299999999999998E-3</v>
      </c>
      <c r="S362" s="198">
        <v>0</v>
      </c>
      <c r="T362" s="199">
        <f t="shared" si="3"/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0" t="s">
        <v>193</v>
      </c>
      <c r="AT362" s="200" t="s">
        <v>251</v>
      </c>
      <c r="AU362" s="200" t="s">
        <v>86</v>
      </c>
      <c r="AY362" s="17" t="s">
        <v>134</v>
      </c>
      <c r="BE362" s="201">
        <f t="shared" si="4"/>
        <v>0</v>
      </c>
      <c r="BF362" s="201">
        <f t="shared" si="5"/>
        <v>0</v>
      </c>
      <c r="BG362" s="201">
        <f t="shared" si="6"/>
        <v>0</v>
      </c>
      <c r="BH362" s="201">
        <f t="shared" si="7"/>
        <v>0</v>
      </c>
      <c r="BI362" s="201">
        <f t="shared" si="8"/>
        <v>0</v>
      </c>
      <c r="BJ362" s="17" t="s">
        <v>84</v>
      </c>
      <c r="BK362" s="201">
        <f t="shared" si="9"/>
        <v>0</v>
      </c>
      <c r="BL362" s="17" t="s">
        <v>193</v>
      </c>
      <c r="BM362" s="200" t="s">
        <v>1873</v>
      </c>
    </row>
    <row r="363" spans="1:65" s="2" customFormat="1" ht="21.75" customHeight="1">
      <c r="A363" s="34"/>
      <c r="B363" s="35"/>
      <c r="C363" s="241" t="s">
        <v>676</v>
      </c>
      <c r="D363" s="241" t="s">
        <v>251</v>
      </c>
      <c r="E363" s="242" t="s">
        <v>1874</v>
      </c>
      <c r="F363" s="243" t="s">
        <v>1875</v>
      </c>
      <c r="G363" s="244" t="s">
        <v>167</v>
      </c>
      <c r="H363" s="245">
        <v>8</v>
      </c>
      <c r="I363" s="246"/>
      <c r="J363" s="247">
        <f t="shared" si="0"/>
        <v>0</v>
      </c>
      <c r="K363" s="248"/>
      <c r="L363" s="39"/>
      <c r="M363" s="249" t="s">
        <v>1</v>
      </c>
      <c r="N363" s="250" t="s">
        <v>41</v>
      </c>
      <c r="O363" s="71"/>
      <c r="P363" s="198">
        <f t="shared" si="1"/>
        <v>0</v>
      </c>
      <c r="Q363" s="198">
        <v>1.2999999999999999E-4</v>
      </c>
      <c r="R363" s="198">
        <f t="shared" si="2"/>
        <v>1.0399999999999999E-3</v>
      </c>
      <c r="S363" s="198">
        <v>0</v>
      </c>
      <c r="T363" s="199">
        <f t="shared" si="3"/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0" t="s">
        <v>193</v>
      </c>
      <c r="AT363" s="200" t="s">
        <v>251</v>
      </c>
      <c r="AU363" s="200" t="s">
        <v>86</v>
      </c>
      <c r="AY363" s="17" t="s">
        <v>134</v>
      </c>
      <c r="BE363" s="201">
        <f t="shared" si="4"/>
        <v>0</v>
      </c>
      <c r="BF363" s="201">
        <f t="shared" si="5"/>
        <v>0</v>
      </c>
      <c r="BG363" s="201">
        <f t="shared" si="6"/>
        <v>0</v>
      </c>
      <c r="BH363" s="201">
        <f t="shared" si="7"/>
        <v>0</v>
      </c>
      <c r="BI363" s="201">
        <f t="shared" si="8"/>
        <v>0</v>
      </c>
      <c r="BJ363" s="17" t="s">
        <v>84</v>
      </c>
      <c r="BK363" s="201">
        <f t="shared" si="9"/>
        <v>0</v>
      </c>
      <c r="BL363" s="17" t="s">
        <v>193</v>
      </c>
      <c r="BM363" s="200" t="s">
        <v>1876</v>
      </c>
    </row>
    <row r="364" spans="1:65" s="2" customFormat="1" ht="16.5" customHeight="1">
      <c r="A364" s="34"/>
      <c r="B364" s="35"/>
      <c r="C364" s="241" t="s">
        <v>680</v>
      </c>
      <c r="D364" s="241" t="s">
        <v>251</v>
      </c>
      <c r="E364" s="242" t="s">
        <v>1877</v>
      </c>
      <c r="F364" s="243" t="s">
        <v>1878</v>
      </c>
      <c r="G364" s="244" t="s">
        <v>1879</v>
      </c>
      <c r="H364" s="245">
        <v>3</v>
      </c>
      <c r="I364" s="246"/>
      <c r="J364" s="247">
        <f t="shared" si="0"/>
        <v>0</v>
      </c>
      <c r="K364" s="248"/>
      <c r="L364" s="39"/>
      <c r="M364" s="249" t="s">
        <v>1</v>
      </c>
      <c r="N364" s="250" t="s">
        <v>41</v>
      </c>
      <c r="O364" s="71"/>
      <c r="P364" s="198">
        <f t="shared" si="1"/>
        <v>0</v>
      </c>
      <c r="Q364" s="198">
        <v>2.5000000000000001E-4</v>
      </c>
      <c r="R364" s="198">
        <f t="shared" si="2"/>
        <v>7.5000000000000002E-4</v>
      </c>
      <c r="S364" s="198">
        <v>0</v>
      </c>
      <c r="T364" s="199">
        <f t="shared" si="3"/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0" t="s">
        <v>193</v>
      </c>
      <c r="AT364" s="200" t="s">
        <v>251</v>
      </c>
      <c r="AU364" s="200" t="s">
        <v>86</v>
      </c>
      <c r="AY364" s="17" t="s">
        <v>134</v>
      </c>
      <c r="BE364" s="201">
        <f t="shared" si="4"/>
        <v>0</v>
      </c>
      <c r="BF364" s="201">
        <f t="shared" si="5"/>
        <v>0</v>
      </c>
      <c r="BG364" s="201">
        <f t="shared" si="6"/>
        <v>0</v>
      </c>
      <c r="BH364" s="201">
        <f t="shared" si="7"/>
        <v>0</v>
      </c>
      <c r="BI364" s="201">
        <f t="shared" si="8"/>
        <v>0</v>
      </c>
      <c r="BJ364" s="17" t="s">
        <v>84</v>
      </c>
      <c r="BK364" s="201">
        <f t="shared" si="9"/>
        <v>0</v>
      </c>
      <c r="BL364" s="17" t="s">
        <v>193</v>
      </c>
      <c r="BM364" s="200" t="s">
        <v>1880</v>
      </c>
    </row>
    <row r="365" spans="1:65" s="2" customFormat="1" ht="24.2" customHeight="1">
      <c r="A365" s="34"/>
      <c r="B365" s="35"/>
      <c r="C365" s="241" t="s">
        <v>684</v>
      </c>
      <c r="D365" s="241" t="s">
        <v>251</v>
      </c>
      <c r="E365" s="242" t="s">
        <v>1881</v>
      </c>
      <c r="F365" s="243" t="s">
        <v>1882</v>
      </c>
      <c r="G365" s="244" t="s">
        <v>167</v>
      </c>
      <c r="H365" s="245">
        <v>1</v>
      </c>
      <c r="I365" s="246"/>
      <c r="J365" s="247">
        <f t="shared" si="0"/>
        <v>0</v>
      </c>
      <c r="K365" s="248"/>
      <c r="L365" s="39"/>
      <c r="M365" s="249" t="s">
        <v>1</v>
      </c>
      <c r="N365" s="250" t="s">
        <v>41</v>
      </c>
      <c r="O365" s="71"/>
      <c r="P365" s="198">
        <f t="shared" si="1"/>
        <v>0</v>
      </c>
      <c r="Q365" s="198">
        <v>2.2000000000000001E-4</v>
      </c>
      <c r="R365" s="198">
        <f t="shared" si="2"/>
        <v>2.2000000000000001E-4</v>
      </c>
      <c r="S365" s="198">
        <v>0</v>
      </c>
      <c r="T365" s="199">
        <f t="shared" si="3"/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00" t="s">
        <v>193</v>
      </c>
      <c r="AT365" s="200" t="s">
        <v>251</v>
      </c>
      <c r="AU365" s="200" t="s">
        <v>86</v>
      </c>
      <c r="AY365" s="17" t="s">
        <v>134</v>
      </c>
      <c r="BE365" s="201">
        <f t="shared" si="4"/>
        <v>0</v>
      </c>
      <c r="BF365" s="201">
        <f t="shared" si="5"/>
        <v>0</v>
      </c>
      <c r="BG365" s="201">
        <f t="shared" si="6"/>
        <v>0</v>
      </c>
      <c r="BH365" s="201">
        <f t="shared" si="7"/>
        <v>0</v>
      </c>
      <c r="BI365" s="201">
        <f t="shared" si="8"/>
        <v>0</v>
      </c>
      <c r="BJ365" s="17" t="s">
        <v>84</v>
      </c>
      <c r="BK365" s="201">
        <f t="shared" si="9"/>
        <v>0</v>
      </c>
      <c r="BL365" s="17" t="s">
        <v>193</v>
      </c>
      <c r="BM365" s="200" t="s">
        <v>1883</v>
      </c>
    </row>
    <row r="366" spans="1:65" s="2" customFormat="1" ht="16.5" customHeight="1">
      <c r="A366" s="34"/>
      <c r="B366" s="35"/>
      <c r="C366" s="241" t="s">
        <v>688</v>
      </c>
      <c r="D366" s="241" t="s">
        <v>251</v>
      </c>
      <c r="E366" s="242" t="s">
        <v>1884</v>
      </c>
      <c r="F366" s="243" t="s">
        <v>1885</v>
      </c>
      <c r="G366" s="244" t="s">
        <v>167</v>
      </c>
      <c r="H366" s="245">
        <v>1</v>
      </c>
      <c r="I366" s="246"/>
      <c r="J366" s="247">
        <f t="shared" si="0"/>
        <v>0</v>
      </c>
      <c r="K366" s="248"/>
      <c r="L366" s="39"/>
      <c r="M366" s="249" t="s">
        <v>1</v>
      </c>
      <c r="N366" s="250" t="s">
        <v>41</v>
      </c>
      <c r="O366" s="71"/>
      <c r="P366" s="198">
        <f t="shared" si="1"/>
        <v>0</v>
      </c>
      <c r="Q366" s="198">
        <v>5.9999999999999995E-4</v>
      </c>
      <c r="R366" s="198">
        <f t="shared" si="2"/>
        <v>5.9999999999999995E-4</v>
      </c>
      <c r="S366" s="198">
        <v>0</v>
      </c>
      <c r="T366" s="199">
        <f t="shared" si="3"/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0" t="s">
        <v>193</v>
      </c>
      <c r="AT366" s="200" t="s">
        <v>251</v>
      </c>
      <c r="AU366" s="200" t="s">
        <v>86</v>
      </c>
      <c r="AY366" s="17" t="s">
        <v>134</v>
      </c>
      <c r="BE366" s="201">
        <f t="shared" si="4"/>
        <v>0</v>
      </c>
      <c r="BF366" s="201">
        <f t="shared" si="5"/>
        <v>0</v>
      </c>
      <c r="BG366" s="201">
        <f t="shared" si="6"/>
        <v>0</v>
      </c>
      <c r="BH366" s="201">
        <f t="shared" si="7"/>
        <v>0</v>
      </c>
      <c r="BI366" s="201">
        <f t="shared" si="8"/>
        <v>0</v>
      </c>
      <c r="BJ366" s="17" t="s">
        <v>84</v>
      </c>
      <c r="BK366" s="201">
        <f t="shared" si="9"/>
        <v>0</v>
      </c>
      <c r="BL366" s="17" t="s">
        <v>193</v>
      </c>
      <c r="BM366" s="200" t="s">
        <v>1886</v>
      </c>
    </row>
    <row r="367" spans="1:65" s="2" customFormat="1" ht="24.2" customHeight="1">
      <c r="A367" s="34"/>
      <c r="B367" s="35"/>
      <c r="C367" s="241" t="s">
        <v>693</v>
      </c>
      <c r="D367" s="241" t="s">
        <v>251</v>
      </c>
      <c r="E367" s="242" t="s">
        <v>1887</v>
      </c>
      <c r="F367" s="243" t="s">
        <v>1888</v>
      </c>
      <c r="G367" s="244" t="s">
        <v>231</v>
      </c>
      <c r="H367" s="245">
        <v>19</v>
      </c>
      <c r="I367" s="246"/>
      <c r="J367" s="247">
        <f t="shared" si="0"/>
        <v>0</v>
      </c>
      <c r="K367" s="248"/>
      <c r="L367" s="39"/>
      <c r="M367" s="249" t="s">
        <v>1</v>
      </c>
      <c r="N367" s="250" t="s">
        <v>41</v>
      </c>
      <c r="O367" s="71"/>
      <c r="P367" s="198">
        <f t="shared" si="1"/>
        <v>0</v>
      </c>
      <c r="Q367" s="198">
        <v>4.0000000000000002E-4</v>
      </c>
      <c r="R367" s="198">
        <f t="shared" si="2"/>
        <v>7.6E-3</v>
      </c>
      <c r="S367" s="198">
        <v>0</v>
      </c>
      <c r="T367" s="199">
        <f t="shared" si="3"/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0" t="s">
        <v>193</v>
      </c>
      <c r="AT367" s="200" t="s">
        <v>251</v>
      </c>
      <c r="AU367" s="200" t="s">
        <v>86</v>
      </c>
      <c r="AY367" s="17" t="s">
        <v>134</v>
      </c>
      <c r="BE367" s="201">
        <f t="shared" si="4"/>
        <v>0</v>
      </c>
      <c r="BF367" s="201">
        <f t="shared" si="5"/>
        <v>0</v>
      </c>
      <c r="BG367" s="201">
        <f t="shared" si="6"/>
        <v>0</v>
      </c>
      <c r="BH367" s="201">
        <f t="shared" si="7"/>
        <v>0</v>
      </c>
      <c r="BI367" s="201">
        <f t="shared" si="8"/>
        <v>0</v>
      </c>
      <c r="BJ367" s="17" t="s">
        <v>84</v>
      </c>
      <c r="BK367" s="201">
        <f t="shared" si="9"/>
        <v>0</v>
      </c>
      <c r="BL367" s="17" t="s">
        <v>193</v>
      </c>
      <c r="BM367" s="200" t="s">
        <v>1889</v>
      </c>
    </row>
    <row r="368" spans="1:65" s="2" customFormat="1" ht="21.75" customHeight="1">
      <c r="A368" s="34"/>
      <c r="B368" s="35"/>
      <c r="C368" s="241" t="s">
        <v>698</v>
      </c>
      <c r="D368" s="241" t="s">
        <v>251</v>
      </c>
      <c r="E368" s="242" t="s">
        <v>1890</v>
      </c>
      <c r="F368" s="243" t="s">
        <v>1891</v>
      </c>
      <c r="G368" s="244" t="s">
        <v>231</v>
      </c>
      <c r="H368" s="245">
        <v>19</v>
      </c>
      <c r="I368" s="246"/>
      <c r="J368" s="247">
        <f t="shared" si="0"/>
        <v>0</v>
      </c>
      <c r="K368" s="248"/>
      <c r="L368" s="39"/>
      <c r="M368" s="249" t="s">
        <v>1</v>
      </c>
      <c r="N368" s="250" t="s">
        <v>41</v>
      </c>
      <c r="O368" s="71"/>
      <c r="P368" s="198">
        <f t="shared" si="1"/>
        <v>0</v>
      </c>
      <c r="Q368" s="198">
        <v>1.0000000000000001E-5</v>
      </c>
      <c r="R368" s="198">
        <f t="shared" si="2"/>
        <v>1.9000000000000001E-4</v>
      </c>
      <c r="S368" s="198">
        <v>0</v>
      </c>
      <c r="T368" s="199">
        <f t="shared" si="3"/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0" t="s">
        <v>193</v>
      </c>
      <c r="AT368" s="200" t="s">
        <v>251</v>
      </c>
      <c r="AU368" s="200" t="s">
        <v>86</v>
      </c>
      <c r="AY368" s="17" t="s">
        <v>134</v>
      </c>
      <c r="BE368" s="201">
        <f t="shared" si="4"/>
        <v>0</v>
      </c>
      <c r="BF368" s="201">
        <f t="shared" si="5"/>
        <v>0</v>
      </c>
      <c r="BG368" s="201">
        <f t="shared" si="6"/>
        <v>0</v>
      </c>
      <c r="BH368" s="201">
        <f t="shared" si="7"/>
        <v>0</v>
      </c>
      <c r="BI368" s="201">
        <f t="shared" si="8"/>
        <v>0</v>
      </c>
      <c r="BJ368" s="17" t="s">
        <v>84</v>
      </c>
      <c r="BK368" s="201">
        <f t="shared" si="9"/>
        <v>0</v>
      </c>
      <c r="BL368" s="17" t="s">
        <v>193</v>
      </c>
      <c r="BM368" s="200" t="s">
        <v>1892</v>
      </c>
    </row>
    <row r="369" spans="1:65" s="2" customFormat="1" ht="24.2" customHeight="1">
      <c r="A369" s="34"/>
      <c r="B369" s="35"/>
      <c r="C369" s="241" t="s">
        <v>703</v>
      </c>
      <c r="D369" s="241" t="s">
        <v>251</v>
      </c>
      <c r="E369" s="242" t="s">
        <v>1893</v>
      </c>
      <c r="F369" s="243" t="s">
        <v>1894</v>
      </c>
      <c r="G369" s="244" t="s">
        <v>1775</v>
      </c>
      <c r="H369" s="257"/>
      <c r="I369" s="246"/>
      <c r="J369" s="247">
        <f t="shared" si="0"/>
        <v>0</v>
      </c>
      <c r="K369" s="248"/>
      <c r="L369" s="39"/>
      <c r="M369" s="249" t="s">
        <v>1</v>
      </c>
      <c r="N369" s="250" t="s">
        <v>41</v>
      </c>
      <c r="O369" s="71"/>
      <c r="P369" s="198">
        <f t="shared" si="1"/>
        <v>0</v>
      </c>
      <c r="Q369" s="198">
        <v>0</v>
      </c>
      <c r="R369" s="198">
        <f t="shared" si="2"/>
        <v>0</v>
      </c>
      <c r="S369" s="198">
        <v>0</v>
      </c>
      <c r="T369" s="199">
        <f t="shared" si="3"/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0" t="s">
        <v>193</v>
      </c>
      <c r="AT369" s="200" t="s">
        <v>251</v>
      </c>
      <c r="AU369" s="200" t="s">
        <v>86</v>
      </c>
      <c r="AY369" s="17" t="s">
        <v>134</v>
      </c>
      <c r="BE369" s="201">
        <f t="shared" si="4"/>
        <v>0</v>
      </c>
      <c r="BF369" s="201">
        <f t="shared" si="5"/>
        <v>0</v>
      </c>
      <c r="BG369" s="201">
        <f t="shared" si="6"/>
        <v>0</v>
      </c>
      <c r="BH369" s="201">
        <f t="shared" si="7"/>
        <v>0</v>
      </c>
      <c r="BI369" s="201">
        <f t="shared" si="8"/>
        <v>0</v>
      </c>
      <c r="BJ369" s="17" t="s">
        <v>84</v>
      </c>
      <c r="BK369" s="201">
        <f t="shared" si="9"/>
        <v>0</v>
      </c>
      <c r="BL369" s="17" t="s">
        <v>193</v>
      </c>
      <c r="BM369" s="200" t="s">
        <v>1895</v>
      </c>
    </row>
    <row r="370" spans="1:65" s="12" customFormat="1" ht="22.9" customHeight="1">
      <c r="B370" s="171"/>
      <c r="C370" s="172"/>
      <c r="D370" s="173" t="s">
        <v>75</v>
      </c>
      <c r="E370" s="185" t="s">
        <v>1896</v>
      </c>
      <c r="F370" s="185" t="s">
        <v>1897</v>
      </c>
      <c r="G370" s="172"/>
      <c r="H370" s="172"/>
      <c r="I370" s="175"/>
      <c r="J370" s="186">
        <f>BK370</f>
        <v>0</v>
      </c>
      <c r="K370" s="172"/>
      <c r="L370" s="177"/>
      <c r="M370" s="178"/>
      <c r="N370" s="179"/>
      <c r="O370" s="179"/>
      <c r="P370" s="180">
        <f>SUM(P371:P385)</f>
        <v>0</v>
      </c>
      <c r="Q370" s="179"/>
      <c r="R370" s="180">
        <f>SUM(R371:R385)</f>
        <v>0.13431000000000001</v>
      </c>
      <c r="S370" s="179"/>
      <c r="T370" s="181">
        <f>SUM(T371:T385)</f>
        <v>0</v>
      </c>
      <c r="AR370" s="182" t="s">
        <v>86</v>
      </c>
      <c r="AT370" s="183" t="s">
        <v>75</v>
      </c>
      <c r="AU370" s="183" t="s">
        <v>84</v>
      </c>
      <c r="AY370" s="182" t="s">
        <v>134</v>
      </c>
      <c r="BK370" s="184">
        <f>SUM(BK371:BK385)</f>
        <v>0</v>
      </c>
    </row>
    <row r="371" spans="1:65" s="2" customFormat="1" ht="24.2" customHeight="1">
      <c r="A371" s="34"/>
      <c r="B371" s="35"/>
      <c r="C371" s="241" t="s">
        <v>708</v>
      </c>
      <c r="D371" s="241" t="s">
        <v>251</v>
      </c>
      <c r="E371" s="242" t="s">
        <v>1898</v>
      </c>
      <c r="F371" s="243" t="s">
        <v>1899</v>
      </c>
      <c r="G371" s="244" t="s">
        <v>985</v>
      </c>
      <c r="H371" s="245">
        <v>4</v>
      </c>
      <c r="I371" s="246"/>
      <c r="J371" s="247">
        <f t="shared" ref="J371:J385" si="10">ROUND(I371*H371,2)</f>
        <v>0</v>
      </c>
      <c r="K371" s="248"/>
      <c r="L371" s="39"/>
      <c r="M371" s="249" t="s">
        <v>1</v>
      </c>
      <c r="N371" s="250" t="s">
        <v>41</v>
      </c>
      <c r="O371" s="71"/>
      <c r="P371" s="198">
        <f t="shared" ref="P371:P385" si="11">O371*H371</f>
        <v>0</v>
      </c>
      <c r="Q371" s="198">
        <v>1.6969999999999999E-2</v>
      </c>
      <c r="R371" s="198">
        <f t="shared" ref="R371:R385" si="12">Q371*H371</f>
        <v>6.7879999999999996E-2</v>
      </c>
      <c r="S371" s="198">
        <v>0</v>
      </c>
      <c r="T371" s="199">
        <f t="shared" ref="T371:T385" si="13"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0" t="s">
        <v>193</v>
      </c>
      <c r="AT371" s="200" t="s">
        <v>251</v>
      </c>
      <c r="AU371" s="200" t="s">
        <v>86</v>
      </c>
      <c r="AY371" s="17" t="s">
        <v>134</v>
      </c>
      <c r="BE371" s="201">
        <f t="shared" ref="BE371:BE385" si="14">IF(N371="základní",J371,0)</f>
        <v>0</v>
      </c>
      <c r="BF371" s="201">
        <f t="shared" ref="BF371:BF385" si="15">IF(N371="snížená",J371,0)</f>
        <v>0</v>
      </c>
      <c r="BG371" s="201">
        <f t="shared" ref="BG371:BG385" si="16">IF(N371="zákl. přenesená",J371,0)</f>
        <v>0</v>
      </c>
      <c r="BH371" s="201">
        <f t="shared" ref="BH371:BH385" si="17">IF(N371="sníž. přenesená",J371,0)</f>
        <v>0</v>
      </c>
      <c r="BI371" s="201">
        <f t="shared" ref="BI371:BI385" si="18">IF(N371="nulová",J371,0)</f>
        <v>0</v>
      </c>
      <c r="BJ371" s="17" t="s">
        <v>84</v>
      </c>
      <c r="BK371" s="201">
        <f t="shared" ref="BK371:BK385" si="19">ROUND(I371*H371,2)</f>
        <v>0</v>
      </c>
      <c r="BL371" s="17" t="s">
        <v>193</v>
      </c>
      <c r="BM371" s="200" t="s">
        <v>1900</v>
      </c>
    </row>
    <row r="372" spans="1:65" s="2" customFormat="1" ht="24.2" customHeight="1">
      <c r="A372" s="34"/>
      <c r="B372" s="35"/>
      <c r="C372" s="241" t="s">
        <v>714</v>
      </c>
      <c r="D372" s="241" t="s">
        <v>251</v>
      </c>
      <c r="E372" s="242" t="s">
        <v>1901</v>
      </c>
      <c r="F372" s="243" t="s">
        <v>1902</v>
      </c>
      <c r="G372" s="244" t="s">
        <v>985</v>
      </c>
      <c r="H372" s="245">
        <v>2</v>
      </c>
      <c r="I372" s="246"/>
      <c r="J372" s="247">
        <f t="shared" si="10"/>
        <v>0</v>
      </c>
      <c r="K372" s="248"/>
      <c r="L372" s="39"/>
      <c r="M372" s="249" t="s">
        <v>1</v>
      </c>
      <c r="N372" s="250" t="s">
        <v>41</v>
      </c>
      <c r="O372" s="71"/>
      <c r="P372" s="198">
        <f t="shared" si="11"/>
        <v>0</v>
      </c>
      <c r="Q372" s="198">
        <v>1.6469999999999999E-2</v>
      </c>
      <c r="R372" s="198">
        <f t="shared" si="12"/>
        <v>3.2939999999999997E-2</v>
      </c>
      <c r="S372" s="198">
        <v>0</v>
      </c>
      <c r="T372" s="199">
        <f t="shared" si="13"/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00" t="s">
        <v>193</v>
      </c>
      <c r="AT372" s="200" t="s">
        <v>251</v>
      </c>
      <c r="AU372" s="200" t="s">
        <v>86</v>
      </c>
      <c r="AY372" s="17" t="s">
        <v>134</v>
      </c>
      <c r="BE372" s="201">
        <f t="shared" si="14"/>
        <v>0</v>
      </c>
      <c r="BF372" s="201">
        <f t="shared" si="15"/>
        <v>0</v>
      </c>
      <c r="BG372" s="201">
        <f t="shared" si="16"/>
        <v>0</v>
      </c>
      <c r="BH372" s="201">
        <f t="shared" si="17"/>
        <v>0</v>
      </c>
      <c r="BI372" s="201">
        <f t="shared" si="18"/>
        <v>0</v>
      </c>
      <c r="BJ372" s="17" t="s">
        <v>84</v>
      </c>
      <c r="BK372" s="201">
        <f t="shared" si="19"/>
        <v>0</v>
      </c>
      <c r="BL372" s="17" t="s">
        <v>193</v>
      </c>
      <c r="BM372" s="200" t="s">
        <v>1903</v>
      </c>
    </row>
    <row r="373" spans="1:65" s="2" customFormat="1" ht="24.2" customHeight="1">
      <c r="A373" s="34"/>
      <c r="B373" s="35"/>
      <c r="C373" s="241" t="s">
        <v>719</v>
      </c>
      <c r="D373" s="241" t="s">
        <v>251</v>
      </c>
      <c r="E373" s="242" t="s">
        <v>1904</v>
      </c>
      <c r="F373" s="243" t="s">
        <v>1905</v>
      </c>
      <c r="G373" s="244" t="s">
        <v>985</v>
      </c>
      <c r="H373" s="245">
        <v>2</v>
      </c>
      <c r="I373" s="246"/>
      <c r="J373" s="247">
        <f t="shared" si="10"/>
        <v>0</v>
      </c>
      <c r="K373" s="248"/>
      <c r="L373" s="39"/>
      <c r="M373" s="249" t="s">
        <v>1</v>
      </c>
      <c r="N373" s="250" t="s">
        <v>41</v>
      </c>
      <c r="O373" s="71"/>
      <c r="P373" s="198">
        <f t="shared" si="11"/>
        <v>0</v>
      </c>
      <c r="Q373" s="198">
        <v>1.0659999999999999E-2</v>
      </c>
      <c r="R373" s="198">
        <f t="shared" si="12"/>
        <v>2.1319999999999999E-2</v>
      </c>
      <c r="S373" s="198">
        <v>0</v>
      </c>
      <c r="T373" s="199">
        <f t="shared" si="13"/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0" t="s">
        <v>193</v>
      </c>
      <c r="AT373" s="200" t="s">
        <v>251</v>
      </c>
      <c r="AU373" s="200" t="s">
        <v>86</v>
      </c>
      <c r="AY373" s="17" t="s">
        <v>134</v>
      </c>
      <c r="BE373" s="201">
        <f t="shared" si="14"/>
        <v>0</v>
      </c>
      <c r="BF373" s="201">
        <f t="shared" si="15"/>
        <v>0</v>
      </c>
      <c r="BG373" s="201">
        <f t="shared" si="16"/>
        <v>0</v>
      </c>
      <c r="BH373" s="201">
        <f t="shared" si="17"/>
        <v>0</v>
      </c>
      <c r="BI373" s="201">
        <f t="shared" si="18"/>
        <v>0</v>
      </c>
      <c r="BJ373" s="17" t="s">
        <v>84</v>
      </c>
      <c r="BK373" s="201">
        <f t="shared" si="19"/>
        <v>0</v>
      </c>
      <c r="BL373" s="17" t="s">
        <v>193</v>
      </c>
      <c r="BM373" s="200" t="s">
        <v>1906</v>
      </c>
    </row>
    <row r="374" spans="1:65" s="2" customFormat="1" ht="24.2" customHeight="1">
      <c r="A374" s="34"/>
      <c r="B374" s="35"/>
      <c r="C374" s="241" t="s">
        <v>723</v>
      </c>
      <c r="D374" s="241" t="s">
        <v>251</v>
      </c>
      <c r="E374" s="242" t="s">
        <v>1907</v>
      </c>
      <c r="F374" s="243" t="s">
        <v>1908</v>
      </c>
      <c r="G374" s="244" t="s">
        <v>985</v>
      </c>
      <c r="H374" s="245">
        <v>1</v>
      </c>
      <c r="I374" s="246"/>
      <c r="J374" s="247">
        <f t="shared" si="10"/>
        <v>0</v>
      </c>
      <c r="K374" s="248"/>
      <c r="L374" s="39"/>
      <c r="M374" s="249" t="s">
        <v>1</v>
      </c>
      <c r="N374" s="250" t="s">
        <v>41</v>
      </c>
      <c r="O374" s="71"/>
      <c r="P374" s="198">
        <f t="shared" si="11"/>
        <v>0</v>
      </c>
      <c r="Q374" s="198">
        <v>1.0659999999999999E-2</v>
      </c>
      <c r="R374" s="198">
        <f t="shared" si="12"/>
        <v>1.0659999999999999E-2</v>
      </c>
      <c r="S374" s="198">
        <v>0</v>
      </c>
      <c r="T374" s="199">
        <f t="shared" si="13"/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0" t="s">
        <v>193</v>
      </c>
      <c r="AT374" s="200" t="s">
        <v>251</v>
      </c>
      <c r="AU374" s="200" t="s">
        <v>86</v>
      </c>
      <c r="AY374" s="17" t="s">
        <v>134</v>
      </c>
      <c r="BE374" s="201">
        <f t="shared" si="14"/>
        <v>0</v>
      </c>
      <c r="BF374" s="201">
        <f t="shared" si="15"/>
        <v>0</v>
      </c>
      <c r="BG374" s="201">
        <f t="shared" si="16"/>
        <v>0</v>
      </c>
      <c r="BH374" s="201">
        <f t="shared" si="17"/>
        <v>0</v>
      </c>
      <c r="BI374" s="201">
        <f t="shared" si="18"/>
        <v>0</v>
      </c>
      <c r="BJ374" s="17" t="s">
        <v>84</v>
      </c>
      <c r="BK374" s="201">
        <f t="shared" si="19"/>
        <v>0</v>
      </c>
      <c r="BL374" s="17" t="s">
        <v>193</v>
      </c>
      <c r="BM374" s="200" t="s">
        <v>1909</v>
      </c>
    </row>
    <row r="375" spans="1:65" s="2" customFormat="1" ht="24.2" customHeight="1">
      <c r="A375" s="34"/>
      <c r="B375" s="35"/>
      <c r="C375" s="241" t="s">
        <v>727</v>
      </c>
      <c r="D375" s="241" t="s">
        <v>251</v>
      </c>
      <c r="E375" s="242" t="s">
        <v>1910</v>
      </c>
      <c r="F375" s="243" t="s">
        <v>1911</v>
      </c>
      <c r="G375" s="244" t="s">
        <v>985</v>
      </c>
      <c r="H375" s="245">
        <v>3</v>
      </c>
      <c r="I375" s="246"/>
      <c r="J375" s="247">
        <f t="shared" si="10"/>
        <v>0</v>
      </c>
      <c r="K375" s="248"/>
      <c r="L375" s="39"/>
      <c r="M375" s="249" t="s">
        <v>1</v>
      </c>
      <c r="N375" s="250" t="s">
        <v>41</v>
      </c>
      <c r="O375" s="71"/>
      <c r="P375" s="198">
        <f t="shared" si="11"/>
        <v>0</v>
      </c>
      <c r="Q375" s="198">
        <v>2.4000000000000001E-4</v>
      </c>
      <c r="R375" s="198">
        <f t="shared" si="12"/>
        <v>7.2000000000000005E-4</v>
      </c>
      <c r="S375" s="198">
        <v>0</v>
      </c>
      <c r="T375" s="199">
        <f t="shared" si="13"/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0" t="s">
        <v>193</v>
      </c>
      <c r="AT375" s="200" t="s">
        <v>251</v>
      </c>
      <c r="AU375" s="200" t="s">
        <v>86</v>
      </c>
      <c r="AY375" s="17" t="s">
        <v>134</v>
      </c>
      <c r="BE375" s="201">
        <f t="shared" si="14"/>
        <v>0</v>
      </c>
      <c r="BF375" s="201">
        <f t="shared" si="15"/>
        <v>0</v>
      </c>
      <c r="BG375" s="201">
        <f t="shared" si="16"/>
        <v>0</v>
      </c>
      <c r="BH375" s="201">
        <f t="shared" si="17"/>
        <v>0</v>
      </c>
      <c r="BI375" s="201">
        <f t="shared" si="18"/>
        <v>0</v>
      </c>
      <c r="BJ375" s="17" t="s">
        <v>84</v>
      </c>
      <c r="BK375" s="201">
        <f t="shared" si="19"/>
        <v>0</v>
      </c>
      <c r="BL375" s="17" t="s">
        <v>193</v>
      </c>
      <c r="BM375" s="200" t="s">
        <v>1912</v>
      </c>
    </row>
    <row r="376" spans="1:65" s="2" customFormat="1" ht="16.5" customHeight="1">
      <c r="A376" s="34"/>
      <c r="B376" s="35"/>
      <c r="C376" s="241" t="s">
        <v>731</v>
      </c>
      <c r="D376" s="241" t="s">
        <v>251</v>
      </c>
      <c r="E376" s="242" t="s">
        <v>1913</v>
      </c>
      <c r="F376" s="243" t="s">
        <v>1914</v>
      </c>
      <c r="G376" s="244" t="s">
        <v>167</v>
      </c>
      <c r="H376" s="245">
        <v>2</v>
      </c>
      <c r="I376" s="246"/>
      <c r="J376" s="247">
        <f t="shared" si="10"/>
        <v>0</v>
      </c>
      <c r="K376" s="248"/>
      <c r="L376" s="39"/>
      <c r="M376" s="249" t="s">
        <v>1</v>
      </c>
      <c r="N376" s="250" t="s">
        <v>41</v>
      </c>
      <c r="O376" s="71"/>
      <c r="P376" s="198">
        <f t="shared" si="11"/>
        <v>0</v>
      </c>
      <c r="Q376" s="198">
        <v>2.4000000000000001E-4</v>
      </c>
      <c r="R376" s="198">
        <f t="shared" si="12"/>
        <v>4.8000000000000001E-4</v>
      </c>
      <c r="S376" s="198">
        <v>0</v>
      </c>
      <c r="T376" s="199">
        <f t="shared" si="13"/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00" t="s">
        <v>193</v>
      </c>
      <c r="AT376" s="200" t="s">
        <v>251</v>
      </c>
      <c r="AU376" s="200" t="s">
        <v>86</v>
      </c>
      <c r="AY376" s="17" t="s">
        <v>134</v>
      </c>
      <c r="BE376" s="201">
        <f t="shared" si="14"/>
        <v>0</v>
      </c>
      <c r="BF376" s="201">
        <f t="shared" si="15"/>
        <v>0</v>
      </c>
      <c r="BG376" s="201">
        <f t="shared" si="16"/>
        <v>0</v>
      </c>
      <c r="BH376" s="201">
        <f t="shared" si="17"/>
        <v>0</v>
      </c>
      <c r="BI376" s="201">
        <f t="shared" si="18"/>
        <v>0</v>
      </c>
      <c r="BJ376" s="17" t="s">
        <v>84</v>
      </c>
      <c r="BK376" s="201">
        <f t="shared" si="19"/>
        <v>0</v>
      </c>
      <c r="BL376" s="17" t="s">
        <v>193</v>
      </c>
      <c r="BM376" s="200" t="s">
        <v>1915</v>
      </c>
    </row>
    <row r="377" spans="1:65" s="2" customFormat="1" ht="16.5" customHeight="1">
      <c r="A377" s="34"/>
      <c r="B377" s="35"/>
      <c r="C377" s="241" t="s">
        <v>735</v>
      </c>
      <c r="D377" s="241" t="s">
        <v>251</v>
      </c>
      <c r="E377" s="242" t="s">
        <v>1916</v>
      </c>
      <c r="F377" s="243" t="s">
        <v>1917</v>
      </c>
      <c r="G377" s="244" t="s">
        <v>167</v>
      </c>
      <c r="H377" s="245">
        <v>1</v>
      </c>
      <c r="I377" s="246"/>
      <c r="J377" s="247">
        <f t="shared" si="10"/>
        <v>0</v>
      </c>
      <c r="K377" s="248"/>
      <c r="L377" s="39"/>
      <c r="M377" s="249" t="s">
        <v>1</v>
      </c>
      <c r="N377" s="250" t="s">
        <v>41</v>
      </c>
      <c r="O377" s="71"/>
      <c r="P377" s="198">
        <f t="shared" si="11"/>
        <v>0</v>
      </c>
      <c r="Q377" s="198">
        <v>3.1E-4</v>
      </c>
      <c r="R377" s="198">
        <f t="shared" si="12"/>
        <v>3.1E-4</v>
      </c>
      <c r="S377" s="198">
        <v>0</v>
      </c>
      <c r="T377" s="199">
        <f t="shared" si="13"/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0" t="s">
        <v>193</v>
      </c>
      <c r="AT377" s="200" t="s">
        <v>251</v>
      </c>
      <c r="AU377" s="200" t="s">
        <v>86</v>
      </c>
      <c r="AY377" s="17" t="s">
        <v>134</v>
      </c>
      <c r="BE377" s="201">
        <f t="shared" si="14"/>
        <v>0</v>
      </c>
      <c r="BF377" s="201">
        <f t="shared" si="15"/>
        <v>0</v>
      </c>
      <c r="BG377" s="201">
        <f t="shared" si="16"/>
        <v>0</v>
      </c>
      <c r="BH377" s="201">
        <f t="shared" si="17"/>
        <v>0</v>
      </c>
      <c r="BI377" s="201">
        <f t="shared" si="18"/>
        <v>0</v>
      </c>
      <c r="BJ377" s="17" t="s">
        <v>84</v>
      </c>
      <c r="BK377" s="201">
        <f t="shared" si="19"/>
        <v>0</v>
      </c>
      <c r="BL377" s="17" t="s">
        <v>193</v>
      </c>
      <c r="BM377" s="200" t="s">
        <v>1918</v>
      </c>
    </row>
    <row r="378" spans="1:65" s="2" customFormat="1" ht="24.2" customHeight="1">
      <c r="A378" s="34"/>
      <c r="B378" s="35"/>
      <c r="C378" s="187" t="s">
        <v>739</v>
      </c>
      <c r="D378" s="187" t="s">
        <v>136</v>
      </c>
      <c r="E378" s="188" t="s">
        <v>715</v>
      </c>
      <c r="F378" s="189" t="s">
        <v>1919</v>
      </c>
      <c r="G378" s="190" t="s">
        <v>167</v>
      </c>
      <c r="H378" s="191">
        <v>1</v>
      </c>
      <c r="I378" s="192"/>
      <c r="J378" s="193">
        <f t="shared" si="10"/>
        <v>0</v>
      </c>
      <c r="K378" s="194"/>
      <c r="L378" s="195"/>
      <c r="M378" s="196" t="s">
        <v>1</v>
      </c>
      <c r="N378" s="197" t="s">
        <v>41</v>
      </c>
      <c r="O378" s="71"/>
      <c r="P378" s="198">
        <f t="shared" si="11"/>
        <v>0</v>
      </c>
      <c r="Q378" s="198">
        <v>0</v>
      </c>
      <c r="R378" s="198">
        <f t="shared" si="12"/>
        <v>0</v>
      </c>
      <c r="S378" s="198">
        <v>0</v>
      </c>
      <c r="T378" s="199">
        <f t="shared" si="13"/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0" t="s">
        <v>229</v>
      </c>
      <c r="AT378" s="200" t="s">
        <v>136</v>
      </c>
      <c r="AU378" s="200" t="s">
        <v>86</v>
      </c>
      <c r="AY378" s="17" t="s">
        <v>134</v>
      </c>
      <c r="BE378" s="201">
        <f t="shared" si="14"/>
        <v>0</v>
      </c>
      <c r="BF378" s="201">
        <f t="shared" si="15"/>
        <v>0</v>
      </c>
      <c r="BG378" s="201">
        <f t="shared" si="16"/>
        <v>0</v>
      </c>
      <c r="BH378" s="201">
        <f t="shared" si="17"/>
        <v>0</v>
      </c>
      <c r="BI378" s="201">
        <f t="shared" si="18"/>
        <v>0</v>
      </c>
      <c r="BJ378" s="17" t="s">
        <v>84</v>
      </c>
      <c r="BK378" s="201">
        <f t="shared" si="19"/>
        <v>0</v>
      </c>
      <c r="BL378" s="17" t="s">
        <v>193</v>
      </c>
      <c r="BM378" s="200" t="s">
        <v>1920</v>
      </c>
    </row>
    <row r="379" spans="1:65" s="2" customFormat="1" ht="16.5" customHeight="1">
      <c r="A379" s="34"/>
      <c r="B379" s="35"/>
      <c r="C379" s="187" t="s">
        <v>745</v>
      </c>
      <c r="D379" s="187" t="s">
        <v>136</v>
      </c>
      <c r="E379" s="188" t="s">
        <v>720</v>
      </c>
      <c r="F379" s="189" t="s">
        <v>1921</v>
      </c>
      <c r="G379" s="190" t="s">
        <v>167</v>
      </c>
      <c r="H379" s="191">
        <v>1</v>
      </c>
      <c r="I379" s="192"/>
      <c r="J379" s="193">
        <f t="shared" si="10"/>
        <v>0</v>
      </c>
      <c r="K379" s="194"/>
      <c r="L379" s="195"/>
      <c r="M379" s="196" t="s">
        <v>1</v>
      </c>
      <c r="N379" s="197" t="s">
        <v>41</v>
      </c>
      <c r="O379" s="71"/>
      <c r="P379" s="198">
        <f t="shared" si="11"/>
        <v>0</v>
      </c>
      <c r="Q379" s="198">
        <v>0</v>
      </c>
      <c r="R379" s="198">
        <f t="shared" si="12"/>
        <v>0</v>
      </c>
      <c r="S379" s="198">
        <v>0</v>
      </c>
      <c r="T379" s="199">
        <f t="shared" si="13"/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0" t="s">
        <v>229</v>
      </c>
      <c r="AT379" s="200" t="s">
        <v>136</v>
      </c>
      <c r="AU379" s="200" t="s">
        <v>86</v>
      </c>
      <c r="AY379" s="17" t="s">
        <v>134</v>
      </c>
      <c r="BE379" s="201">
        <f t="shared" si="14"/>
        <v>0</v>
      </c>
      <c r="BF379" s="201">
        <f t="shared" si="15"/>
        <v>0</v>
      </c>
      <c r="BG379" s="201">
        <f t="shared" si="16"/>
        <v>0</v>
      </c>
      <c r="BH379" s="201">
        <f t="shared" si="17"/>
        <v>0</v>
      </c>
      <c r="BI379" s="201">
        <f t="shared" si="18"/>
        <v>0</v>
      </c>
      <c r="BJ379" s="17" t="s">
        <v>84</v>
      </c>
      <c r="BK379" s="201">
        <f t="shared" si="19"/>
        <v>0</v>
      </c>
      <c r="BL379" s="17" t="s">
        <v>193</v>
      </c>
      <c r="BM379" s="200" t="s">
        <v>1922</v>
      </c>
    </row>
    <row r="380" spans="1:65" s="2" customFormat="1" ht="16.5" customHeight="1">
      <c r="A380" s="34"/>
      <c r="B380" s="35"/>
      <c r="C380" s="187" t="s">
        <v>749</v>
      </c>
      <c r="D380" s="187" t="s">
        <v>136</v>
      </c>
      <c r="E380" s="188" t="s">
        <v>724</v>
      </c>
      <c r="F380" s="189" t="s">
        <v>1923</v>
      </c>
      <c r="G380" s="190" t="s">
        <v>167</v>
      </c>
      <c r="H380" s="191">
        <v>1</v>
      </c>
      <c r="I380" s="192"/>
      <c r="J380" s="193">
        <f t="shared" si="10"/>
        <v>0</v>
      </c>
      <c r="K380" s="194"/>
      <c r="L380" s="195"/>
      <c r="M380" s="196" t="s">
        <v>1</v>
      </c>
      <c r="N380" s="197" t="s">
        <v>41</v>
      </c>
      <c r="O380" s="71"/>
      <c r="P380" s="198">
        <f t="shared" si="11"/>
        <v>0</v>
      </c>
      <c r="Q380" s="198">
        <v>0</v>
      </c>
      <c r="R380" s="198">
        <f t="shared" si="12"/>
        <v>0</v>
      </c>
      <c r="S380" s="198">
        <v>0</v>
      </c>
      <c r="T380" s="199">
        <f t="shared" si="13"/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00" t="s">
        <v>229</v>
      </c>
      <c r="AT380" s="200" t="s">
        <v>136</v>
      </c>
      <c r="AU380" s="200" t="s">
        <v>86</v>
      </c>
      <c r="AY380" s="17" t="s">
        <v>134</v>
      </c>
      <c r="BE380" s="201">
        <f t="shared" si="14"/>
        <v>0</v>
      </c>
      <c r="BF380" s="201">
        <f t="shared" si="15"/>
        <v>0</v>
      </c>
      <c r="BG380" s="201">
        <f t="shared" si="16"/>
        <v>0</v>
      </c>
      <c r="BH380" s="201">
        <f t="shared" si="17"/>
        <v>0</v>
      </c>
      <c r="BI380" s="201">
        <f t="shared" si="18"/>
        <v>0</v>
      </c>
      <c r="BJ380" s="17" t="s">
        <v>84</v>
      </c>
      <c r="BK380" s="201">
        <f t="shared" si="19"/>
        <v>0</v>
      </c>
      <c r="BL380" s="17" t="s">
        <v>193</v>
      </c>
      <c r="BM380" s="200" t="s">
        <v>1924</v>
      </c>
    </row>
    <row r="381" spans="1:65" s="2" customFormat="1" ht="21.75" customHeight="1">
      <c r="A381" s="34"/>
      <c r="B381" s="35"/>
      <c r="C381" s="187" t="s">
        <v>754</v>
      </c>
      <c r="D381" s="187" t="s">
        <v>136</v>
      </c>
      <c r="E381" s="188" t="s">
        <v>1925</v>
      </c>
      <c r="F381" s="189" t="s">
        <v>1926</v>
      </c>
      <c r="G381" s="190" t="s">
        <v>167</v>
      </c>
      <c r="H381" s="191">
        <v>1</v>
      </c>
      <c r="I381" s="192"/>
      <c r="J381" s="193">
        <f t="shared" si="10"/>
        <v>0</v>
      </c>
      <c r="K381" s="194"/>
      <c r="L381" s="195"/>
      <c r="M381" s="196" t="s">
        <v>1</v>
      </c>
      <c r="N381" s="197" t="s">
        <v>41</v>
      </c>
      <c r="O381" s="71"/>
      <c r="P381" s="198">
        <f t="shared" si="11"/>
        <v>0</v>
      </c>
      <c r="Q381" s="198">
        <v>0</v>
      </c>
      <c r="R381" s="198">
        <f t="shared" si="12"/>
        <v>0</v>
      </c>
      <c r="S381" s="198">
        <v>0</v>
      </c>
      <c r="T381" s="199">
        <f t="shared" si="13"/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0" t="s">
        <v>229</v>
      </c>
      <c r="AT381" s="200" t="s">
        <v>136</v>
      </c>
      <c r="AU381" s="200" t="s">
        <v>86</v>
      </c>
      <c r="AY381" s="17" t="s">
        <v>134</v>
      </c>
      <c r="BE381" s="201">
        <f t="shared" si="14"/>
        <v>0</v>
      </c>
      <c r="BF381" s="201">
        <f t="shared" si="15"/>
        <v>0</v>
      </c>
      <c r="BG381" s="201">
        <f t="shared" si="16"/>
        <v>0</v>
      </c>
      <c r="BH381" s="201">
        <f t="shared" si="17"/>
        <v>0</v>
      </c>
      <c r="BI381" s="201">
        <f t="shared" si="18"/>
        <v>0</v>
      </c>
      <c r="BJ381" s="17" t="s">
        <v>84</v>
      </c>
      <c r="BK381" s="201">
        <f t="shared" si="19"/>
        <v>0</v>
      </c>
      <c r="BL381" s="17" t="s">
        <v>193</v>
      </c>
      <c r="BM381" s="200" t="s">
        <v>1927</v>
      </c>
    </row>
    <row r="382" spans="1:65" s="2" customFormat="1" ht="16.5" customHeight="1">
      <c r="A382" s="34"/>
      <c r="B382" s="35"/>
      <c r="C382" s="187" t="s">
        <v>759</v>
      </c>
      <c r="D382" s="187" t="s">
        <v>136</v>
      </c>
      <c r="E382" s="188" t="s">
        <v>1928</v>
      </c>
      <c r="F382" s="189" t="s">
        <v>1929</v>
      </c>
      <c r="G382" s="190" t="s">
        <v>167</v>
      </c>
      <c r="H382" s="191">
        <v>2</v>
      </c>
      <c r="I382" s="192"/>
      <c r="J382" s="193">
        <f t="shared" si="10"/>
        <v>0</v>
      </c>
      <c r="K382" s="194"/>
      <c r="L382" s="195"/>
      <c r="M382" s="196" t="s">
        <v>1</v>
      </c>
      <c r="N382" s="197" t="s">
        <v>41</v>
      </c>
      <c r="O382" s="71"/>
      <c r="P382" s="198">
        <f t="shared" si="11"/>
        <v>0</v>
      </c>
      <c r="Q382" s="198">
        <v>0</v>
      </c>
      <c r="R382" s="198">
        <f t="shared" si="12"/>
        <v>0</v>
      </c>
      <c r="S382" s="198">
        <v>0</v>
      </c>
      <c r="T382" s="199">
        <f t="shared" si="13"/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00" t="s">
        <v>229</v>
      </c>
      <c r="AT382" s="200" t="s">
        <v>136</v>
      </c>
      <c r="AU382" s="200" t="s">
        <v>86</v>
      </c>
      <c r="AY382" s="17" t="s">
        <v>134</v>
      </c>
      <c r="BE382" s="201">
        <f t="shared" si="14"/>
        <v>0</v>
      </c>
      <c r="BF382" s="201">
        <f t="shared" si="15"/>
        <v>0</v>
      </c>
      <c r="BG382" s="201">
        <f t="shared" si="16"/>
        <v>0</v>
      </c>
      <c r="BH382" s="201">
        <f t="shared" si="17"/>
        <v>0</v>
      </c>
      <c r="BI382" s="201">
        <f t="shared" si="18"/>
        <v>0</v>
      </c>
      <c r="BJ382" s="17" t="s">
        <v>84</v>
      </c>
      <c r="BK382" s="201">
        <f t="shared" si="19"/>
        <v>0</v>
      </c>
      <c r="BL382" s="17" t="s">
        <v>193</v>
      </c>
      <c r="BM382" s="200" t="s">
        <v>1930</v>
      </c>
    </row>
    <row r="383" spans="1:65" s="2" customFormat="1" ht="16.5" customHeight="1">
      <c r="A383" s="34"/>
      <c r="B383" s="35"/>
      <c r="C383" s="187" t="s">
        <v>764</v>
      </c>
      <c r="D383" s="187" t="s">
        <v>136</v>
      </c>
      <c r="E383" s="188" t="s">
        <v>1931</v>
      </c>
      <c r="F383" s="189" t="s">
        <v>1932</v>
      </c>
      <c r="G383" s="190" t="s">
        <v>167</v>
      </c>
      <c r="H383" s="191">
        <v>4</v>
      </c>
      <c r="I383" s="192"/>
      <c r="J383" s="193">
        <f t="shared" si="10"/>
        <v>0</v>
      </c>
      <c r="K383" s="194"/>
      <c r="L383" s="195"/>
      <c r="M383" s="196" t="s">
        <v>1</v>
      </c>
      <c r="N383" s="197" t="s">
        <v>41</v>
      </c>
      <c r="O383" s="71"/>
      <c r="P383" s="198">
        <f t="shared" si="11"/>
        <v>0</v>
      </c>
      <c r="Q383" s="198">
        <v>0</v>
      </c>
      <c r="R383" s="198">
        <f t="shared" si="12"/>
        <v>0</v>
      </c>
      <c r="S383" s="198">
        <v>0</v>
      </c>
      <c r="T383" s="199">
        <f t="shared" si="13"/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0" t="s">
        <v>229</v>
      </c>
      <c r="AT383" s="200" t="s">
        <v>136</v>
      </c>
      <c r="AU383" s="200" t="s">
        <v>86</v>
      </c>
      <c r="AY383" s="17" t="s">
        <v>134</v>
      </c>
      <c r="BE383" s="201">
        <f t="shared" si="14"/>
        <v>0</v>
      </c>
      <c r="BF383" s="201">
        <f t="shared" si="15"/>
        <v>0</v>
      </c>
      <c r="BG383" s="201">
        <f t="shared" si="16"/>
        <v>0</v>
      </c>
      <c r="BH383" s="201">
        <f t="shared" si="17"/>
        <v>0</v>
      </c>
      <c r="BI383" s="201">
        <f t="shared" si="18"/>
        <v>0</v>
      </c>
      <c r="BJ383" s="17" t="s">
        <v>84</v>
      </c>
      <c r="BK383" s="201">
        <f t="shared" si="19"/>
        <v>0</v>
      </c>
      <c r="BL383" s="17" t="s">
        <v>193</v>
      </c>
      <c r="BM383" s="200" t="s">
        <v>1933</v>
      </c>
    </row>
    <row r="384" spans="1:65" s="2" customFormat="1" ht="16.5" customHeight="1">
      <c r="A384" s="34"/>
      <c r="B384" s="35"/>
      <c r="C384" s="187" t="s">
        <v>769</v>
      </c>
      <c r="D384" s="187" t="s">
        <v>136</v>
      </c>
      <c r="E384" s="188" t="s">
        <v>740</v>
      </c>
      <c r="F384" s="189" t="s">
        <v>1934</v>
      </c>
      <c r="G384" s="190" t="s">
        <v>167</v>
      </c>
      <c r="H384" s="191">
        <v>8</v>
      </c>
      <c r="I384" s="192"/>
      <c r="J384" s="193">
        <f t="shared" si="10"/>
        <v>0</v>
      </c>
      <c r="K384" s="194"/>
      <c r="L384" s="195"/>
      <c r="M384" s="196" t="s">
        <v>1</v>
      </c>
      <c r="N384" s="197" t="s">
        <v>41</v>
      </c>
      <c r="O384" s="71"/>
      <c r="P384" s="198">
        <f t="shared" si="11"/>
        <v>0</v>
      </c>
      <c r="Q384" s="198">
        <v>0</v>
      </c>
      <c r="R384" s="198">
        <f t="shared" si="12"/>
        <v>0</v>
      </c>
      <c r="S384" s="198">
        <v>0</v>
      </c>
      <c r="T384" s="199">
        <f t="shared" si="13"/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0" t="s">
        <v>229</v>
      </c>
      <c r="AT384" s="200" t="s">
        <v>136</v>
      </c>
      <c r="AU384" s="200" t="s">
        <v>86</v>
      </c>
      <c r="AY384" s="17" t="s">
        <v>134</v>
      </c>
      <c r="BE384" s="201">
        <f t="shared" si="14"/>
        <v>0</v>
      </c>
      <c r="BF384" s="201">
        <f t="shared" si="15"/>
        <v>0</v>
      </c>
      <c r="BG384" s="201">
        <f t="shared" si="16"/>
        <v>0</v>
      </c>
      <c r="BH384" s="201">
        <f t="shared" si="17"/>
        <v>0</v>
      </c>
      <c r="BI384" s="201">
        <f t="shared" si="18"/>
        <v>0</v>
      </c>
      <c r="BJ384" s="17" t="s">
        <v>84</v>
      </c>
      <c r="BK384" s="201">
        <f t="shared" si="19"/>
        <v>0</v>
      </c>
      <c r="BL384" s="17" t="s">
        <v>193</v>
      </c>
      <c r="BM384" s="200" t="s">
        <v>1935</v>
      </c>
    </row>
    <row r="385" spans="1:65" s="2" customFormat="1" ht="24.2" customHeight="1">
      <c r="A385" s="34"/>
      <c r="B385" s="35"/>
      <c r="C385" s="241" t="s">
        <v>776</v>
      </c>
      <c r="D385" s="241" t="s">
        <v>251</v>
      </c>
      <c r="E385" s="242" t="s">
        <v>1936</v>
      </c>
      <c r="F385" s="243" t="s">
        <v>1937</v>
      </c>
      <c r="G385" s="244" t="s">
        <v>1775</v>
      </c>
      <c r="H385" s="257"/>
      <c r="I385" s="246"/>
      <c r="J385" s="247">
        <f t="shared" si="10"/>
        <v>0</v>
      </c>
      <c r="K385" s="248"/>
      <c r="L385" s="39"/>
      <c r="M385" s="249" t="s">
        <v>1</v>
      </c>
      <c r="N385" s="250" t="s">
        <v>41</v>
      </c>
      <c r="O385" s="71"/>
      <c r="P385" s="198">
        <f t="shared" si="11"/>
        <v>0</v>
      </c>
      <c r="Q385" s="198">
        <v>0</v>
      </c>
      <c r="R385" s="198">
        <f t="shared" si="12"/>
        <v>0</v>
      </c>
      <c r="S385" s="198">
        <v>0</v>
      </c>
      <c r="T385" s="199">
        <f t="shared" si="13"/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0" t="s">
        <v>193</v>
      </c>
      <c r="AT385" s="200" t="s">
        <v>251</v>
      </c>
      <c r="AU385" s="200" t="s">
        <v>86</v>
      </c>
      <c r="AY385" s="17" t="s">
        <v>134</v>
      </c>
      <c r="BE385" s="201">
        <f t="shared" si="14"/>
        <v>0</v>
      </c>
      <c r="BF385" s="201">
        <f t="shared" si="15"/>
        <v>0</v>
      </c>
      <c r="BG385" s="201">
        <f t="shared" si="16"/>
        <v>0</v>
      </c>
      <c r="BH385" s="201">
        <f t="shared" si="17"/>
        <v>0</v>
      </c>
      <c r="BI385" s="201">
        <f t="shared" si="18"/>
        <v>0</v>
      </c>
      <c r="BJ385" s="17" t="s">
        <v>84</v>
      </c>
      <c r="BK385" s="201">
        <f t="shared" si="19"/>
        <v>0</v>
      </c>
      <c r="BL385" s="17" t="s">
        <v>193</v>
      </c>
      <c r="BM385" s="200" t="s">
        <v>1938</v>
      </c>
    </row>
    <row r="386" spans="1:65" s="12" customFormat="1" ht="22.9" customHeight="1">
      <c r="B386" s="171"/>
      <c r="C386" s="172"/>
      <c r="D386" s="173" t="s">
        <v>75</v>
      </c>
      <c r="E386" s="185" t="s">
        <v>1939</v>
      </c>
      <c r="F386" s="185" t="s">
        <v>1940</v>
      </c>
      <c r="G386" s="172"/>
      <c r="H386" s="172"/>
      <c r="I386" s="175"/>
      <c r="J386" s="186">
        <f>BK386</f>
        <v>0</v>
      </c>
      <c r="K386" s="172"/>
      <c r="L386" s="177"/>
      <c r="M386" s="178"/>
      <c r="N386" s="179"/>
      <c r="O386" s="179"/>
      <c r="P386" s="180">
        <f>P387</f>
        <v>0</v>
      </c>
      <c r="Q386" s="179"/>
      <c r="R386" s="180">
        <f>R387</f>
        <v>6.6600000000000006E-2</v>
      </c>
      <c r="S386" s="179"/>
      <c r="T386" s="181">
        <f>T387</f>
        <v>0</v>
      </c>
      <c r="AR386" s="182" t="s">
        <v>86</v>
      </c>
      <c r="AT386" s="183" t="s">
        <v>75</v>
      </c>
      <c r="AU386" s="183" t="s">
        <v>84</v>
      </c>
      <c r="AY386" s="182" t="s">
        <v>134</v>
      </c>
      <c r="BK386" s="184">
        <f>BK387</f>
        <v>0</v>
      </c>
    </row>
    <row r="387" spans="1:65" s="2" customFormat="1" ht="33" customHeight="1">
      <c r="A387" s="34"/>
      <c r="B387" s="35"/>
      <c r="C387" s="241" t="s">
        <v>1941</v>
      </c>
      <c r="D387" s="241" t="s">
        <v>251</v>
      </c>
      <c r="E387" s="242" t="s">
        <v>1942</v>
      </c>
      <c r="F387" s="243" t="s">
        <v>1943</v>
      </c>
      <c r="G387" s="244" t="s">
        <v>985</v>
      </c>
      <c r="H387" s="245">
        <v>4</v>
      </c>
      <c r="I387" s="246"/>
      <c r="J387" s="247">
        <f>ROUND(I387*H387,2)</f>
        <v>0</v>
      </c>
      <c r="K387" s="248"/>
      <c r="L387" s="39"/>
      <c r="M387" s="249" t="s">
        <v>1</v>
      </c>
      <c r="N387" s="250" t="s">
        <v>41</v>
      </c>
      <c r="O387" s="71"/>
      <c r="P387" s="198">
        <f>O387*H387</f>
        <v>0</v>
      </c>
      <c r="Q387" s="198">
        <v>1.6650000000000002E-2</v>
      </c>
      <c r="R387" s="198">
        <f>Q387*H387</f>
        <v>6.6600000000000006E-2</v>
      </c>
      <c r="S387" s="198">
        <v>0</v>
      </c>
      <c r="T387" s="199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0" t="s">
        <v>193</v>
      </c>
      <c r="AT387" s="200" t="s">
        <v>251</v>
      </c>
      <c r="AU387" s="200" t="s">
        <v>86</v>
      </c>
      <c r="AY387" s="17" t="s">
        <v>134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7" t="s">
        <v>84</v>
      </c>
      <c r="BK387" s="201">
        <f>ROUND(I387*H387,2)</f>
        <v>0</v>
      </c>
      <c r="BL387" s="17" t="s">
        <v>193</v>
      </c>
      <c r="BM387" s="200" t="s">
        <v>1944</v>
      </c>
    </row>
    <row r="388" spans="1:65" s="12" customFormat="1" ht="22.9" customHeight="1">
      <c r="B388" s="171"/>
      <c r="C388" s="172"/>
      <c r="D388" s="173" t="s">
        <v>75</v>
      </c>
      <c r="E388" s="185" t="s">
        <v>1214</v>
      </c>
      <c r="F388" s="185" t="s">
        <v>1215</v>
      </c>
      <c r="G388" s="172"/>
      <c r="H388" s="172"/>
      <c r="I388" s="175"/>
      <c r="J388" s="186">
        <f>BK388</f>
        <v>0</v>
      </c>
      <c r="K388" s="172"/>
      <c r="L388" s="177"/>
      <c r="M388" s="178"/>
      <c r="N388" s="179"/>
      <c r="O388" s="179"/>
      <c r="P388" s="180">
        <f>SUM(P389:P436)</f>
        <v>0</v>
      </c>
      <c r="Q388" s="179"/>
      <c r="R388" s="180">
        <f>SUM(R389:R436)</f>
        <v>6.0298000000000011E-2</v>
      </c>
      <c r="S388" s="179"/>
      <c r="T388" s="181">
        <f>SUM(T389:T436)</f>
        <v>0</v>
      </c>
      <c r="AR388" s="182" t="s">
        <v>86</v>
      </c>
      <c r="AT388" s="183" t="s">
        <v>75</v>
      </c>
      <c r="AU388" s="183" t="s">
        <v>84</v>
      </c>
      <c r="AY388" s="182" t="s">
        <v>134</v>
      </c>
      <c r="BK388" s="184">
        <f>SUM(BK389:BK436)</f>
        <v>0</v>
      </c>
    </row>
    <row r="389" spans="1:65" s="2" customFormat="1" ht="21.75" customHeight="1">
      <c r="A389" s="34"/>
      <c r="B389" s="35"/>
      <c r="C389" s="241" t="s">
        <v>1945</v>
      </c>
      <c r="D389" s="241" t="s">
        <v>251</v>
      </c>
      <c r="E389" s="242" t="s">
        <v>1946</v>
      </c>
      <c r="F389" s="243" t="s">
        <v>1947</v>
      </c>
      <c r="G389" s="244" t="s">
        <v>167</v>
      </c>
      <c r="H389" s="245">
        <v>22</v>
      </c>
      <c r="I389" s="246"/>
      <c r="J389" s="247">
        <f>ROUND(I389*H389,2)</f>
        <v>0</v>
      </c>
      <c r="K389" s="248"/>
      <c r="L389" s="39"/>
      <c r="M389" s="249" t="s">
        <v>1</v>
      </c>
      <c r="N389" s="250" t="s">
        <v>41</v>
      </c>
      <c r="O389" s="71"/>
      <c r="P389" s="198">
        <f>O389*H389</f>
        <v>0</v>
      </c>
      <c r="Q389" s="198">
        <v>0</v>
      </c>
      <c r="R389" s="198">
        <f>Q389*H389</f>
        <v>0</v>
      </c>
      <c r="S389" s="198">
        <v>0</v>
      </c>
      <c r="T389" s="199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0" t="s">
        <v>193</v>
      </c>
      <c r="AT389" s="200" t="s">
        <v>251</v>
      </c>
      <c r="AU389" s="200" t="s">
        <v>86</v>
      </c>
      <c r="AY389" s="17" t="s">
        <v>134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7" t="s">
        <v>84</v>
      </c>
      <c r="BK389" s="201">
        <f>ROUND(I389*H389,2)</f>
        <v>0</v>
      </c>
      <c r="BL389" s="17" t="s">
        <v>193</v>
      </c>
      <c r="BM389" s="200" t="s">
        <v>1948</v>
      </c>
    </row>
    <row r="390" spans="1:65" s="14" customFormat="1" ht="11.25">
      <c r="B390" s="213"/>
      <c r="C390" s="214"/>
      <c r="D390" s="204" t="s">
        <v>169</v>
      </c>
      <c r="E390" s="215" t="s">
        <v>1</v>
      </c>
      <c r="F390" s="216" t="s">
        <v>1949</v>
      </c>
      <c r="G390" s="214"/>
      <c r="H390" s="217">
        <v>22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169</v>
      </c>
      <c r="AU390" s="223" t="s">
        <v>86</v>
      </c>
      <c r="AV390" s="14" t="s">
        <v>86</v>
      </c>
      <c r="AW390" s="14" t="s">
        <v>32</v>
      </c>
      <c r="AX390" s="14" t="s">
        <v>84</v>
      </c>
      <c r="AY390" s="223" t="s">
        <v>134</v>
      </c>
    </row>
    <row r="391" spans="1:65" s="2" customFormat="1" ht="21.75" customHeight="1">
      <c r="A391" s="34"/>
      <c r="B391" s="35"/>
      <c r="C391" s="187" t="s">
        <v>1950</v>
      </c>
      <c r="D391" s="187" t="s">
        <v>136</v>
      </c>
      <c r="E391" s="188" t="s">
        <v>1951</v>
      </c>
      <c r="F391" s="189" t="s">
        <v>1952</v>
      </c>
      <c r="G391" s="190" t="s">
        <v>167</v>
      </c>
      <c r="H391" s="191">
        <v>22</v>
      </c>
      <c r="I391" s="192"/>
      <c r="J391" s="193">
        <f>ROUND(I391*H391,2)</f>
        <v>0</v>
      </c>
      <c r="K391" s="194"/>
      <c r="L391" s="195"/>
      <c r="M391" s="196" t="s">
        <v>1</v>
      </c>
      <c r="N391" s="197" t="s">
        <v>41</v>
      </c>
      <c r="O391" s="71"/>
      <c r="P391" s="198">
        <f>O391*H391</f>
        <v>0</v>
      </c>
      <c r="Q391" s="198">
        <v>4.0000000000000003E-5</v>
      </c>
      <c r="R391" s="198">
        <f>Q391*H391</f>
        <v>8.8000000000000003E-4</v>
      </c>
      <c r="S391" s="198">
        <v>0</v>
      </c>
      <c r="T391" s="199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0" t="s">
        <v>229</v>
      </c>
      <c r="AT391" s="200" t="s">
        <v>136</v>
      </c>
      <c r="AU391" s="200" t="s">
        <v>86</v>
      </c>
      <c r="AY391" s="17" t="s">
        <v>134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17" t="s">
        <v>84</v>
      </c>
      <c r="BK391" s="201">
        <f>ROUND(I391*H391,2)</f>
        <v>0</v>
      </c>
      <c r="BL391" s="17" t="s">
        <v>193</v>
      </c>
      <c r="BM391" s="200" t="s">
        <v>1953</v>
      </c>
    </row>
    <row r="392" spans="1:65" s="2" customFormat="1" ht="16.5" customHeight="1">
      <c r="A392" s="34"/>
      <c r="B392" s="35"/>
      <c r="C392" s="187" t="s">
        <v>1954</v>
      </c>
      <c r="D392" s="187" t="s">
        <v>136</v>
      </c>
      <c r="E392" s="188" t="s">
        <v>1955</v>
      </c>
      <c r="F392" s="189" t="s">
        <v>1956</v>
      </c>
      <c r="G392" s="190" t="s">
        <v>167</v>
      </c>
      <c r="H392" s="191">
        <v>19</v>
      </c>
      <c r="I392" s="192"/>
      <c r="J392" s="193">
        <f>ROUND(I392*H392,2)</f>
        <v>0</v>
      </c>
      <c r="K392" s="194"/>
      <c r="L392" s="195"/>
      <c r="M392" s="196" t="s">
        <v>1</v>
      </c>
      <c r="N392" s="197" t="s">
        <v>41</v>
      </c>
      <c r="O392" s="71"/>
      <c r="P392" s="198">
        <f>O392*H392</f>
        <v>0</v>
      </c>
      <c r="Q392" s="198">
        <v>1.0000000000000001E-5</v>
      </c>
      <c r="R392" s="198">
        <f>Q392*H392</f>
        <v>1.9000000000000001E-4</v>
      </c>
      <c r="S392" s="198">
        <v>0</v>
      </c>
      <c r="T392" s="199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0" t="s">
        <v>229</v>
      </c>
      <c r="AT392" s="200" t="s">
        <v>136</v>
      </c>
      <c r="AU392" s="200" t="s">
        <v>86</v>
      </c>
      <c r="AY392" s="17" t="s">
        <v>134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7" t="s">
        <v>84</v>
      </c>
      <c r="BK392" s="201">
        <f>ROUND(I392*H392,2)</f>
        <v>0</v>
      </c>
      <c r="BL392" s="17" t="s">
        <v>193</v>
      </c>
      <c r="BM392" s="200" t="s">
        <v>1957</v>
      </c>
    </row>
    <row r="393" spans="1:65" s="2" customFormat="1" ht="16.5" customHeight="1">
      <c r="A393" s="34"/>
      <c r="B393" s="35"/>
      <c r="C393" s="187" t="s">
        <v>1958</v>
      </c>
      <c r="D393" s="187" t="s">
        <v>136</v>
      </c>
      <c r="E393" s="188" t="s">
        <v>1959</v>
      </c>
      <c r="F393" s="189" t="s">
        <v>1960</v>
      </c>
      <c r="G393" s="190" t="s">
        <v>167</v>
      </c>
      <c r="H393" s="191">
        <v>8</v>
      </c>
      <c r="I393" s="192"/>
      <c r="J393" s="193">
        <f>ROUND(I393*H393,2)</f>
        <v>0</v>
      </c>
      <c r="K393" s="194"/>
      <c r="L393" s="195"/>
      <c r="M393" s="196" t="s">
        <v>1</v>
      </c>
      <c r="N393" s="197" t="s">
        <v>41</v>
      </c>
      <c r="O393" s="71"/>
      <c r="P393" s="198">
        <f>O393*H393</f>
        <v>0</v>
      </c>
      <c r="Q393" s="198">
        <v>3.0000000000000001E-5</v>
      </c>
      <c r="R393" s="198">
        <f>Q393*H393</f>
        <v>2.4000000000000001E-4</v>
      </c>
      <c r="S393" s="198">
        <v>0</v>
      </c>
      <c r="T393" s="199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0" t="s">
        <v>229</v>
      </c>
      <c r="AT393" s="200" t="s">
        <v>136</v>
      </c>
      <c r="AU393" s="200" t="s">
        <v>86</v>
      </c>
      <c r="AY393" s="17" t="s">
        <v>134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7" t="s">
        <v>84</v>
      </c>
      <c r="BK393" s="201">
        <f>ROUND(I393*H393,2)</f>
        <v>0</v>
      </c>
      <c r="BL393" s="17" t="s">
        <v>193</v>
      </c>
      <c r="BM393" s="200" t="s">
        <v>1961</v>
      </c>
    </row>
    <row r="394" spans="1:65" s="2" customFormat="1" ht="24.2" customHeight="1">
      <c r="A394" s="34"/>
      <c r="B394" s="35"/>
      <c r="C394" s="187" t="s">
        <v>1962</v>
      </c>
      <c r="D394" s="187" t="s">
        <v>136</v>
      </c>
      <c r="E394" s="188" t="s">
        <v>1963</v>
      </c>
      <c r="F394" s="189" t="s">
        <v>1964</v>
      </c>
      <c r="G394" s="190" t="s">
        <v>167</v>
      </c>
      <c r="H394" s="191">
        <v>3</v>
      </c>
      <c r="I394" s="192"/>
      <c r="J394" s="193">
        <f>ROUND(I394*H394,2)</f>
        <v>0</v>
      </c>
      <c r="K394" s="194"/>
      <c r="L394" s="195"/>
      <c r="M394" s="196" t="s">
        <v>1</v>
      </c>
      <c r="N394" s="197" t="s">
        <v>41</v>
      </c>
      <c r="O394" s="71"/>
      <c r="P394" s="198">
        <f>O394*H394</f>
        <v>0</v>
      </c>
      <c r="Q394" s="198">
        <v>0</v>
      </c>
      <c r="R394" s="198">
        <f>Q394*H394</f>
        <v>0</v>
      </c>
      <c r="S394" s="198">
        <v>0</v>
      </c>
      <c r="T394" s="199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0" t="s">
        <v>229</v>
      </c>
      <c r="AT394" s="200" t="s">
        <v>136</v>
      </c>
      <c r="AU394" s="200" t="s">
        <v>86</v>
      </c>
      <c r="AY394" s="17" t="s">
        <v>134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7" t="s">
        <v>84</v>
      </c>
      <c r="BK394" s="201">
        <f>ROUND(I394*H394,2)</f>
        <v>0</v>
      </c>
      <c r="BL394" s="17" t="s">
        <v>193</v>
      </c>
      <c r="BM394" s="200" t="s">
        <v>1965</v>
      </c>
    </row>
    <row r="395" spans="1:65" s="2" customFormat="1" ht="24.2" customHeight="1">
      <c r="A395" s="34"/>
      <c r="B395" s="35"/>
      <c r="C395" s="241" t="s">
        <v>1966</v>
      </c>
      <c r="D395" s="241" t="s">
        <v>251</v>
      </c>
      <c r="E395" s="242" t="s">
        <v>1967</v>
      </c>
      <c r="F395" s="243" t="s">
        <v>1968</v>
      </c>
      <c r="G395" s="244" t="s">
        <v>231</v>
      </c>
      <c r="H395" s="245">
        <v>235</v>
      </c>
      <c r="I395" s="246"/>
      <c r="J395" s="247">
        <f>ROUND(I395*H395,2)</f>
        <v>0</v>
      </c>
      <c r="K395" s="248"/>
      <c r="L395" s="39"/>
      <c r="M395" s="249" t="s">
        <v>1</v>
      </c>
      <c r="N395" s="250" t="s">
        <v>41</v>
      </c>
      <c r="O395" s="71"/>
      <c r="P395" s="198">
        <f>O395*H395</f>
        <v>0</v>
      </c>
      <c r="Q395" s="198">
        <v>0</v>
      </c>
      <c r="R395" s="198">
        <f>Q395*H395</f>
        <v>0</v>
      </c>
      <c r="S395" s="198">
        <v>0</v>
      </c>
      <c r="T395" s="199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0" t="s">
        <v>193</v>
      </c>
      <c r="AT395" s="200" t="s">
        <v>251</v>
      </c>
      <c r="AU395" s="200" t="s">
        <v>86</v>
      </c>
      <c r="AY395" s="17" t="s">
        <v>134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7" t="s">
        <v>84</v>
      </c>
      <c r="BK395" s="201">
        <f>ROUND(I395*H395,2)</f>
        <v>0</v>
      </c>
      <c r="BL395" s="17" t="s">
        <v>193</v>
      </c>
      <c r="BM395" s="200" t="s">
        <v>1969</v>
      </c>
    </row>
    <row r="396" spans="1:65" s="13" customFormat="1" ht="11.25">
      <c r="B396" s="202"/>
      <c r="C396" s="203"/>
      <c r="D396" s="204" t="s">
        <v>169</v>
      </c>
      <c r="E396" s="205" t="s">
        <v>1</v>
      </c>
      <c r="F396" s="206" t="s">
        <v>1970</v>
      </c>
      <c r="G396" s="203"/>
      <c r="H396" s="205" t="s">
        <v>1</v>
      </c>
      <c r="I396" s="207"/>
      <c r="J396" s="203"/>
      <c r="K396" s="203"/>
      <c r="L396" s="208"/>
      <c r="M396" s="209"/>
      <c r="N396" s="210"/>
      <c r="O396" s="210"/>
      <c r="P396" s="210"/>
      <c r="Q396" s="210"/>
      <c r="R396" s="210"/>
      <c r="S396" s="210"/>
      <c r="T396" s="211"/>
      <c r="AT396" s="212" t="s">
        <v>169</v>
      </c>
      <c r="AU396" s="212" t="s">
        <v>86</v>
      </c>
      <c r="AV396" s="13" t="s">
        <v>84</v>
      </c>
      <c r="AW396" s="13" t="s">
        <v>32</v>
      </c>
      <c r="AX396" s="13" t="s">
        <v>76</v>
      </c>
      <c r="AY396" s="212" t="s">
        <v>134</v>
      </c>
    </row>
    <row r="397" spans="1:65" s="14" customFormat="1" ht="11.25">
      <c r="B397" s="213"/>
      <c r="C397" s="214"/>
      <c r="D397" s="204" t="s">
        <v>169</v>
      </c>
      <c r="E397" s="215" t="s">
        <v>1208</v>
      </c>
      <c r="F397" s="216" t="s">
        <v>609</v>
      </c>
      <c r="G397" s="214"/>
      <c r="H397" s="217">
        <v>80</v>
      </c>
      <c r="I397" s="218"/>
      <c r="J397" s="214"/>
      <c r="K397" s="214"/>
      <c r="L397" s="219"/>
      <c r="M397" s="220"/>
      <c r="N397" s="221"/>
      <c r="O397" s="221"/>
      <c r="P397" s="221"/>
      <c r="Q397" s="221"/>
      <c r="R397" s="221"/>
      <c r="S397" s="221"/>
      <c r="T397" s="222"/>
      <c r="AT397" s="223" t="s">
        <v>169</v>
      </c>
      <c r="AU397" s="223" t="s">
        <v>86</v>
      </c>
      <c r="AV397" s="14" t="s">
        <v>86</v>
      </c>
      <c r="AW397" s="14" t="s">
        <v>32</v>
      </c>
      <c r="AX397" s="14" t="s">
        <v>76</v>
      </c>
      <c r="AY397" s="223" t="s">
        <v>134</v>
      </c>
    </row>
    <row r="398" spans="1:65" s="13" customFormat="1" ht="11.25">
      <c r="B398" s="202"/>
      <c r="C398" s="203"/>
      <c r="D398" s="204" t="s">
        <v>169</v>
      </c>
      <c r="E398" s="205" t="s">
        <v>1</v>
      </c>
      <c r="F398" s="206" t="s">
        <v>1971</v>
      </c>
      <c r="G398" s="203"/>
      <c r="H398" s="205" t="s">
        <v>1</v>
      </c>
      <c r="I398" s="207"/>
      <c r="J398" s="203"/>
      <c r="K398" s="203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169</v>
      </c>
      <c r="AU398" s="212" t="s">
        <v>86</v>
      </c>
      <c r="AV398" s="13" t="s">
        <v>84</v>
      </c>
      <c r="AW398" s="13" t="s">
        <v>32</v>
      </c>
      <c r="AX398" s="13" t="s">
        <v>76</v>
      </c>
      <c r="AY398" s="212" t="s">
        <v>134</v>
      </c>
    </row>
    <row r="399" spans="1:65" s="14" customFormat="1" ht="11.25">
      <c r="B399" s="213"/>
      <c r="C399" s="214"/>
      <c r="D399" s="204" t="s">
        <v>169</v>
      </c>
      <c r="E399" s="215" t="s">
        <v>1210</v>
      </c>
      <c r="F399" s="216" t="s">
        <v>1972</v>
      </c>
      <c r="G399" s="214"/>
      <c r="H399" s="217">
        <v>92</v>
      </c>
      <c r="I399" s="218"/>
      <c r="J399" s="214"/>
      <c r="K399" s="214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169</v>
      </c>
      <c r="AU399" s="223" t="s">
        <v>86</v>
      </c>
      <c r="AV399" s="14" t="s">
        <v>86</v>
      </c>
      <c r="AW399" s="14" t="s">
        <v>32</v>
      </c>
      <c r="AX399" s="14" t="s">
        <v>76</v>
      </c>
      <c r="AY399" s="223" t="s">
        <v>134</v>
      </c>
    </row>
    <row r="400" spans="1:65" s="13" customFormat="1" ht="11.25">
      <c r="B400" s="202"/>
      <c r="C400" s="203"/>
      <c r="D400" s="204" t="s">
        <v>169</v>
      </c>
      <c r="E400" s="205" t="s">
        <v>1</v>
      </c>
      <c r="F400" s="206" t="s">
        <v>1973</v>
      </c>
      <c r="G400" s="203"/>
      <c r="H400" s="205" t="s">
        <v>1</v>
      </c>
      <c r="I400" s="207"/>
      <c r="J400" s="203"/>
      <c r="K400" s="203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169</v>
      </c>
      <c r="AU400" s="212" t="s">
        <v>86</v>
      </c>
      <c r="AV400" s="13" t="s">
        <v>84</v>
      </c>
      <c r="AW400" s="13" t="s">
        <v>32</v>
      </c>
      <c r="AX400" s="13" t="s">
        <v>76</v>
      </c>
      <c r="AY400" s="212" t="s">
        <v>134</v>
      </c>
    </row>
    <row r="401" spans="1:65" s="14" customFormat="1" ht="11.25">
      <c r="B401" s="213"/>
      <c r="C401" s="214"/>
      <c r="D401" s="204" t="s">
        <v>169</v>
      </c>
      <c r="E401" s="215" t="s">
        <v>1507</v>
      </c>
      <c r="F401" s="216" t="s">
        <v>327</v>
      </c>
      <c r="G401" s="214"/>
      <c r="H401" s="217">
        <v>20</v>
      </c>
      <c r="I401" s="218"/>
      <c r="J401" s="214"/>
      <c r="K401" s="214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169</v>
      </c>
      <c r="AU401" s="223" t="s">
        <v>86</v>
      </c>
      <c r="AV401" s="14" t="s">
        <v>86</v>
      </c>
      <c r="AW401" s="14" t="s">
        <v>32</v>
      </c>
      <c r="AX401" s="14" t="s">
        <v>76</v>
      </c>
      <c r="AY401" s="223" t="s">
        <v>134</v>
      </c>
    </row>
    <row r="402" spans="1:65" s="13" customFormat="1" ht="11.25">
      <c r="B402" s="202"/>
      <c r="C402" s="203"/>
      <c r="D402" s="204" t="s">
        <v>169</v>
      </c>
      <c r="E402" s="205" t="s">
        <v>1</v>
      </c>
      <c r="F402" s="206" t="s">
        <v>1974</v>
      </c>
      <c r="G402" s="203"/>
      <c r="H402" s="205" t="s">
        <v>1</v>
      </c>
      <c r="I402" s="207"/>
      <c r="J402" s="203"/>
      <c r="K402" s="203"/>
      <c r="L402" s="208"/>
      <c r="M402" s="209"/>
      <c r="N402" s="210"/>
      <c r="O402" s="210"/>
      <c r="P402" s="210"/>
      <c r="Q402" s="210"/>
      <c r="R402" s="210"/>
      <c r="S402" s="210"/>
      <c r="T402" s="211"/>
      <c r="AT402" s="212" t="s">
        <v>169</v>
      </c>
      <c r="AU402" s="212" t="s">
        <v>86</v>
      </c>
      <c r="AV402" s="13" t="s">
        <v>84</v>
      </c>
      <c r="AW402" s="13" t="s">
        <v>32</v>
      </c>
      <c r="AX402" s="13" t="s">
        <v>76</v>
      </c>
      <c r="AY402" s="212" t="s">
        <v>134</v>
      </c>
    </row>
    <row r="403" spans="1:65" s="14" customFormat="1" ht="11.25">
      <c r="B403" s="213"/>
      <c r="C403" s="214"/>
      <c r="D403" s="204" t="s">
        <v>169</v>
      </c>
      <c r="E403" s="215" t="s">
        <v>1508</v>
      </c>
      <c r="F403" s="216" t="s">
        <v>340</v>
      </c>
      <c r="G403" s="214"/>
      <c r="H403" s="217">
        <v>23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169</v>
      </c>
      <c r="AU403" s="223" t="s">
        <v>86</v>
      </c>
      <c r="AV403" s="14" t="s">
        <v>86</v>
      </c>
      <c r="AW403" s="14" t="s">
        <v>32</v>
      </c>
      <c r="AX403" s="14" t="s">
        <v>76</v>
      </c>
      <c r="AY403" s="223" t="s">
        <v>134</v>
      </c>
    </row>
    <row r="404" spans="1:65" s="13" customFormat="1" ht="11.25">
      <c r="B404" s="202"/>
      <c r="C404" s="203"/>
      <c r="D404" s="204" t="s">
        <v>169</v>
      </c>
      <c r="E404" s="205" t="s">
        <v>1</v>
      </c>
      <c r="F404" s="206" t="s">
        <v>1975</v>
      </c>
      <c r="G404" s="203"/>
      <c r="H404" s="205" t="s">
        <v>1</v>
      </c>
      <c r="I404" s="207"/>
      <c r="J404" s="203"/>
      <c r="K404" s="203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169</v>
      </c>
      <c r="AU404" s="212" t="s">
        <v>86</v>
      </c>
      <c r="AV404" s="13" t="s">
        <v>84</v>
      </c>
      <c r="AW404" s="13" t="s">
        <v>32</v>
      </c>
      <c r="AX404" s="13" t="s">
        <v>76</v>
      </c>
      <c r="AY404" s="212" t="s">
        <v>134</v>
      </c>
    </row>
    <row r="405" spans="1:65" s="14" customFormat="1" ht="11.25">
      <c r="B405" s="213"/>
      <c r="C405" s="214"/>
      <c r="D405" s="204" t="s">
        <v>169</v>
      </c>
      <c r="E405" s="215" t="s">
        <v>1509</v>
      </c>
      <c r="F405" s="216" t="s">
        <v>327</v>
      </c>
      <c r="G405" s="214"/>
      <c r="H405" s="217">
        <v>20</v>
      </c>
      <c r="I405" s="218"/>
      <c r="J405" s="214"/>
      <c r="K405" s="214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169</v>
      </c>
      <c r="AU405" s="223" t="s">
        <v>86</v>
      </c>
      <c r="AV405" s="14" t="s">
        <v>86</v>
      </c>
      <c r="AW405" s="14" t="s">
        <v>32</v>
      </c>
      <c r="AX405" s="14" t="s">
        <v>76</v>
      </c>
      <c r="AY405" s="223" t="s">
        <v>134</v>
      </c>
    </row>
    <row r="406" spans="1:65" s="15" customFormat="1" ht="11.25">
      <c r="B406" s="224"/>
      <c r="C406" s="225"/>
      <c r="D406" s="204" t="s">
        <v>169</v>
      </c>
      <c r="E406" s="226" t="s">
        <v>1</v>
      </c>
      <c r="F406" s="227" t="s">
        <v>173</v>
      </c>
      <c r="G406" s="225"/>
      <c r="H406" s="228">
        <v>235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AT406" s="234" t="s">
        <v>169</v>
      </c>
      <c r="AU406" s="234" t="s">
        <v>86</v>
      </c>
      <c r="AV406" s="15" t="s">
        <v>140</v>
      </c>
      <c r="AW406" s="15" t="s">
        <v>32</v>
      </c>
      <c r="AX406" s="15" t="s">
        <v>84</v>
      </c>
      <c r="AY406" s="234" t="s">
        <v>134</v>
      </c>
    </row>
    <row r="407" spans="1:65" s="2" customFormat="1" ht="24.2" customHeight="1">
      <c r="A407" s="34"/>
      <c r="B407" s="35"/>
      <c r="C407" s="187" t="s">
        <v>1976</v>
      </c>
      <c r="D407" s="187" t="s">
        <v>136</v>
      </c>
      <c r="E407" s="188" t="s">
        <v>1977</v>
      </c>
      <c r="F407" s="189" t="s">
        <v>1978</v>
      </c>
      <c r="G407" s="190" t="s">
        <v>231</v>
      </c>
      <c r="H407" s="191">
        <v>23</v>
      </c>
      <c r="I407" s="192"/>
      <c r="J407" s="193">
        <f>ROUND(I407*H407,2)</f>
        <v>0</v>
      </c>
      <c r="K407" s="194"/>
      <c r="L407" s="195"/>
      <c r="M407" s="196" t="s">
        <v>1</v>
      </c>
      <c r="N407" s="197" t="s">
        <v>41</v>
      </c>
      <c r="O407" s="71"/>
      <c r="P407" s="198">
        <f>O407*H407</f>
        <v>0</v>
      </c>
      <c r="Q407" s="198">
        <v>2.3000000000000001E-4</v>
      </c>
      <c r="R407" s="198">
        <f>Q407*H407</f>
        <v>5.2900000000000004E-3</v>
      </c>
      <c r="S407" s="198">
        <v>0</v>
      </c>
      <c r="T407" s="199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0" t="s">
        <v>1200</v>
      </c>
      <c r="AT407" s="200" t="s">
        <v>136</v>
      </c>
      <c r="AU407" s="200" t="s">
        <v>86</v>
      </c>
      <c r="AY407" s="17" t="s">
        <v>134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7" t="s">
        <v>84</v>
      </c>
      <c r="BK407" s="201">
        <f>ROUND(I407*H407,2)</f>
        <v>0</v>
      </c>
      <c r="BL407" s="17" t="s">
        <v>1200</v>
      </c>
      <c r="BM407" s="200" t="s">
        <v>1979</v>
      </c>
    </row>
    <row r="408" spans="1:65" s="14" customFormat="1" ht="11.25">
      <c r="B408" s="213"/>
      <c r="C408" s="214"/>
      <c r="D408" s="204" t="s">
        <v>169</v>
      </c>
      <c r="E408" s="215" t="s">
        <v>1</v>
      </c>
      <c r="F408" s="216" t="s">
        <v>1980</v>
      </c>
      <c r="G408" s="214"/>
      <c r="H408" s="217">
        <v>23</v>
      </c>
      <c r="I408" s="218"/>
      <c r="J408" s="214"/>
      <c r="K408" s="214"/>
      <c r="L408" s="219"/>
      <c r="M408" s="220"/>
      <c r="N408" s="221"/>
      <c r="O408" s="221"/>
      <c r="P408" s="221"/>
      <c r="Q408" s="221"/>
      <c r="R408" s="221"/>
      <c r="S408" s="221"/>
      <c r="T408" s="222"/>
      <c r="AT408" s="223" t="s">
        <v>169</v>
      </c>
      <c r="AU408" s="223" t="s">
        <v>86</v>
      </c>
      <c r="AV408" s="14" t="s">
        <v>86</v>
      </c>
      <c r="AW408" s="14" t="s">
        <v>32</v>
      </c>
      <c r="AX408" s="14" t="s">
        <v>84</v>
      </c>
      <c r="AY408" s="223" t="s">
        <v>134</v>
      </c>
    </row>
    <row r="409" spans="1:65" s="2" customFormat="1" ht="24.2" customHeight="1">
      <c r="A409" s="34"/>
      <c r="B409" s="35"/>
      <c r="C409" s="187" t="s">
        <v>1981</v>
      </c>
      <c r="D409" s="187" t="s">
        <v>136</v>
      </c>
      <c r="E409" s="188" t="s">
        <v>1319</v>
      </c>
      <c r="F409" s="189" t="s">
        <v>1320</v>
      </c>
      <c r="G409" s="190" t="s">
        <v>231</v>
      </c>
      <c r="H409" s="191">
        <v>105.8</v>
      </c>
      <c r="I409" s="192"/>
      <c r="J409" s="193">
        <f>ROUND(I409*H409,2)</f>
        <v>0</v>
      </c>
      <c r="K409" s="194"/>
      <c r="L409" s="195"/>
      <c r="M409" s="196" t="s">
        <v>1</v>
      </c>
      <c r="N409" s="197" t="s">
        <v>41</v>
      </c>
      <c r="O409" s="71"/>
      <c r="P409" s="198">
        <f>O409*H409</f>
        <v>0</v>
      </c>
      <c r="Q409" s="198">
        <v>1.7000000000000001E-4</v>
      </c>
      <c r="R409" s="198">
        <f>Q409*H409</f>
        <v>1.7986000000000002E-2</v>
      </c>
      <c r="S409" s="198">
        <v>0</v>
      </c>
      <c r="T409" s="199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0" t="s">
        <v>1200</v>
      </c>
      <c r="AT409" s="200" t="s">
        <v>136</v>
      </c>
      <c r="AU409" s="200" t="s">
        <v>86</v>
      </c>
      <c r="AY409" s="17" t="s">
        <v>134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7" t="s">
        <v>84</v>
      </c>
      <c r="BK409" s="201">
        <f>ROUND(I409*H409,2)</f>
        <v>0</v>
      </c>
      <c r="BL409" s="17" t="s">
        <v>1200</v>
      </c>
      <c r="BM409" s="200" t="s">
        <v>1982</v>
      </c>
    </row>
    <row r="410" spans="1:65" s="14" customFormat="1" ht="11.25">
      <c r="B410" s="213"/>
      <c r="C410" s="214"/>
      <c r="D410" s="204" t="s">
        <v>169</v>
      </c>
      <c r="E410" s="215" t="s">
        <v>1</v>
      </c>
      <c r="F410" s="216" t="s">
        <v>1983</v>
      </c>
      <c r="G410" s="214"/>
      <c r="H410" s="217">
        <v>105.8</v>
      </c>
      <c r="I410" s="218"/>
      <c r="J410" s="214"/>
      <c r="K410" s="214"/>
      <c r="L410" s="219"/>
      <c r="M410" s="220"/>
      <c r="N410" s="221"/>
      <c r="O410" s="221"/>
      <c r="P410" s="221"/>
      <c r="Q410" s="221"/>
      <c r="R410" s="221"/>
      <c r="S410" s="221"/>
      <c r="T410" s="222"/>
      <c r="AT410" s="223" t="s">
        <v>169</v>
      </c>
      <c r="AU410" s="223" t="s">
        <v>86</v>
      </c>
      <c r="AV410" s="14" t="s">
        <v>86</v>
      </c>
      <c r="AW410" s="14" t="s">
        <v>32</v>
      </c>
      <c r="AX410" s="14" t="s">
        <v>84</v>
      </c>
      <c r="AY410" s="223" t="s">
        <v>134</v>
      </c>
    </row>
    <row r="411" spans="1:65" s="2" customFormat="1" ht="24.2" customHeight="1">
      <c r="A411" s="34"/>
      <c r="B411" s="35"/>
      <c r="C411" s="187" t="s">
        <v>1984</v>
      </c>
      <c r="D411" s="187" t="s">
        <v>136</v>
      </c>
      <c r="E411" s="188" t="s">
        <v>1315</v>
      </c>
      <c r="F411" s="189" t="s">
        <v>1316</v>
      </c>
      <c r="G411" s="190" t="s">
        <v>231</v>
      </c>
      <c r="H411" s="191">
        <v>92</v>
      </c>
      <c r="I411" s="192"/>
      <c r="J411" s="193">
        <f>ROUND(I411*H411,2)</f>
        <v>0</v>
      </c>
      <c r="K411" s="194"/>
      <c r="L411" s="195"/>
      <c r="M411" s="196" t="s">
        <v>1</v>
      </c>
      <c r="N411" s="197" t="s">
        <v>41</v>
      </c>
      <c r="O411" s="71"/>
      <c r="P411" s="198">
        <f>O411*H411</f>
        <v>0</v>
      </c>
      <c r="Q411" s="198">
        <v>1.2E-4</v>
      </c>
      <c r="R411" s="198">
        <f>Q411*H411</f>
        <v>1.1039999999999999E-2</v>
      </c>
      <c r="S411" s="198">
        <v>0</v>
      </c>
      <c r="T411" s="199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0" t="s">
        <v>1200</v>
      </c>
      <c r="AT411" s="200" t="s">
        <v>136</v>
      </c>
      <c r="AU411" s="200" t="s">
        <v>86</v>
      </c>
      <c r="AY411" s="17" t="s">
        <v>134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17" t="s">
        <v>84</v>
      </c>
      <c r="BK411" s="201">
        <f>ROUND(I411*H411,2)</f>
        <v>0</v>
      </c>
      <c r="BL411" s="17" t="s">
        <v>1200</v>
      </c>
      <c r="BM411" s="200" t="s">
        <v>1985</v>
      </c>
    </row>
    <row r="412" spans="1:65" s="14" customFormat="1" ht="11.25">
      <c r="B412" s="213"/>
      <c r="C412" s="214"/>
      <c r="D412" s="204" t="s">
        <v>169</v>
      </c>
      <c r="E412" s="215" t="s">
        <v>1</v>
      </c>
      <c r="F412" s="216" t="s">
        <v>1986</v>
      </c>
      <c r="G412" s="214"/>
      <c r="H412" s="217">
        <v>92</v>
      </c>
      <c r="I412" s="218"/>
      <c r="J412" s="214"/>
      <c r="K412" s="214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169</v>
      </c>
      <c r="AU412" s="223" t="s">
        <v>86</v>
      </c>
      <c r="AV412" s="14" t="s">
        <v>86</v>
      </c>
      <c r="AW412" s="14" t="s">
        <v>32</v>
      </c>
      <c r="AX412" s="14" t="s">
        <v>84</v>
      </c>
      <c r="AY412" s="223" t="s">
        <v>134</v>
      </c>
    </row>
    <row r="413" spans="1:65" s="2" customFormat="1" ht="24.2" customHeight="1">
      <c r="A413" s="34"/>
      <c r="B413" s="35"/>
      <c r="C413" s="187" t="s">
        <v>1987</v>
      </c>
      <c r="D413" s="187" t="s">
        <v>136</v>
      </c>
      <c r="E413" s="188" t="s">
        <v>1988</v>
      </c>
      <c r="F413" s="189" t="s">
        <v>1989</v>
      </c>
      <c r="G413" s="190" t="s">
        <v>231</v>
      </c>
      <c r="H413" s="191">
        <v>23</v>
      </c>
      <c r="I413" s="192"/>
      <c r="J413" s="193">
        <f>ROUND(I413*H413,2)</f>
        <v>0</v>
      </c>
      <c r="K413" s="194"/>
      <c r="L413" s="195"/>
      <c r="M413" s="196" t="s">
        <v>1</v>
      </c>
      <c r="N413" s="197" t="s">
        <v>41</v>
      </c>
      <c r="O413" s="71"/>
      <c r="P413" s="198">
        <f>O413*H413</f>
        <v>0</v>
      </c>
      <c r="Q413" s="198">
        <v>4.2000000000000002E-4</v>
      </c>
      <c r="R413" s="198">
        <f>Q413*H413</f>
        <v>9.6600000000000002E-3</v>
      </c>
      <c r="S413" s="198">
        <v>0</v>
      </c>
      <c r="T413" s="199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0" t="s">
        <v>1200</v>
      </c>
      <c r="AT413" s="200" t="s">
        <v>136</v>
      </c>
      <c r="AU413" s="200" t="s">
        <v>86</v>
      </c>
      <c r="AY413" s="17" t="s">
        <v>134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17" t="s">
        <v>84</v>
      </c>
      <c r="BK413" s="201">
        <f>ROUND(I413*H413,2)</f>
        <v>0</v>
      </c>
      <c r="BL413" s="17" t="s">
        <v>1200</v>
      </c>
      <c r="BM413" s="200" t="s">
        <v>1990</v>
      </c>
    </row>
    <row r="414" spans="1:65" s="14" customFormat="1" ht="11.25">
      <c r="B414" s="213"/>
      <c r="C414" s="214"/>
      <c r="D414" s="204" t="s">
        <v>169</v>
      </c>
      <c r="E414" s="215" t="s">
        <v>1</v>
      </c>
      <c r="F414" s="216" t="s">
        <v>1991</v>
      </c>
      <c r="G414" s="214"/>
      <c r="H414" s="217">
        <v>23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169</v>
      </c>
      <c r="AU414" s="223" t="s">
        <v>86</v>
      </c>
      <c r="AV414" s="14" t="s">
        <v>86</v>
      </c>
      <c r="AW414" s="14" t="s">
        <v>32</v>
      </c>
      <c r="AX414" s="14" t="s">
        <v>84</v>
      </c>
      <c r="AY414" s="223" t="s">
        <v>134</v>
      </c>
    </row>
    <row r="415" spans="1:65" s="2" customFormat="1" ht="24.2" customHeight="1">
      <c r="A415" s="34"/>
      <c r="B415" s="35"/>
      <c r="C415" s="187" t="s">
        <v>1200</v>
      </c>
      <c r="D415" s="187" t="s">
        <v>136</v>
      </c>
      <c r="E415" s="188" t="s">
        <v>1992</v>
      </c>
      <c r="F415" s="189" t="s">
        <v>1993</v>
      </c>
      <c r="G415" s="190" t="s">
        <v>231</v>
      </c>
      <c r="H415" s="191">
        <v>26.45</v>
      </c>
      <c r="I415" s="192"/>
      <c r="J415" s="193">
        <f>ROUND(I415*H415,2)</f>
        <v>0</v>
      </c>
      <c r="K415" s="194"/>
      <c r="L415" s="195"/>
      <c r="M415" s="196" t="s">
        <v>1</v>
      </c>
      <c r="N415" s="197" t="s">
        <v>41</v>
      </c>
      <c r="O415" s="71"/>
      <c r="P415" s="198">
        <f>O415*H415</f>
        <v>0</v>
      </c>
      <c r="Q415" s="198">
        <v>1.6000000000000001E-4</v>
      </c>
      <c r="R415" s="198">
        <f>Q415*H415</f>
        <v>4.2320000000000005E-3</v>
      </c>
      <c r="S415" s="198">
        <v>0</v>
      </c>
      <c r="T415" s="199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0" t="s">
        <v>1200</v>
      </c>
      <c r="AT415" s="200" t="s">
        <v>136</v>
      </c>
      <c r="AU415" s="200" t="s">
        <v>86</v>
      </c>
      <c r="AY415" s="17" t="s">
        <v>134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7" t="s">
        <v>84</v>
      </c>
      <c r="BK415" s="201">
        <f>ROUND(I415*H415,2)</f>
        <v>0</v>
      </c>
      <c r="BL415" s="17" t="s">
        <v>1200</v>
      </c>
      <c r="BM415" s="200" t="s">
        <v>1994</v>
      </c>
    </row>
    <row r="416" spans="1:65" s="14" customFormat="1" ht="11.25">
      <c r="B416" s="213"/>
      <c r="C416" s="214"/>
      <c r="D416" s="204" t="s">
        <v>169</v>
      </c>
      <c r="E416" s="215" t="s">
        <v>1</v>
      </c>
      <c r="F416" s="216" t="s">
        <v>1995</v>
      </c>
      <c r="G416" s="214"/>
      <c r="H416" s="217">
        <v>26.45</v>
      </c>
      <c r="I416" s="218"/>
      <c r="J416" s="214"/>
      <c r="K416" s="214"/>
      <c r="L416" s="219"/>
      <c r="M416" s="220"/>
      <c r="N416" s="221"/>
      <c r="O416" s="221"/>
      <c r="P416" s="221"/>
      <c r="Q416" s="221"/>
      <c r="R416" s="221"/>
      <c r="S416" s="221"/>
      <c r="T416" s="222"/>
      <c r="AT416" s="223" t="s">
        <v>169</v>
      </c>
      <c r="AU416" s="223" t="s">
        <v>86</v>
      </c>
      <c r="AV416" s="14" t="s">
        <v>86</v>
      </c>
      <c r="AW416" s="14" t="s">
        <v>32</v>
      </c>
      <c r="AX416" s="14" t="s">
        <v>84</v>
      </c>
      <c r="AY416" s="223" t="s">
        <v>134</v>
      </c>
    </row>
    <row r="417" spans="1:65" s="2" customFormat="1" ht="24.2" customHeight="1">
      <c r="A417" s="34"/>
      <c r="B417" s="35"/>
      <c r="C417" s="241" t="s">
        <v>1996</v>
      </c>
      <c r="D417" s="241" t="s">
        <v>251</v>
      </c>
      <c r="E417" s="242" t="s">
        <v>1997</v>
      </c>
      <c r="F417" s="243" t="s">
        <v>1998</v>
      </c>
      <c r="G417" s="244" t="s">
        <v>167</v>
      </c>
      <c r="H417" s="245">
        <v>3</v>
      </c>
      <c r="I417" s="246"/>
      <c r="J417" s="247">
        <f t="shared" ref="J417:J436" si="20">ROUND(I417*H417,2)</f>
        <v>0</v>
      </c>
      <c r="K417" s="248"/>
      <c r="L417" s="39"/>
      <c r="M417" s="249" t="s">
        <v>1</v>
      </c>
      <c r="N417" s="250" t="s">
        <v>41</v>
      </c>
      <c r="O417" s="71"/>
      <c r="P417" s="198">
        <f t="shared" ref="P417:P436" si="21">O417*H417</f>
        <v>0</v>
      </c>
      <c r="Q417" s="198">
        <v>0</v>
      </c>
      <c r="R417" s="198">
        <f t="shared" ref="R417:R436" si="22">Q417*H417</f>
        <v>0</v>
      </c>
      <c r="S417" s="198">
        <v>0</v>
      </c>
      <c r="T417" s="199">
        <f t="shared" ref="T417:T436" si="23"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0" t="s">
        <v>193</v>
      </c>
      <c r="AT417" s="200" t="s">
        <v>251</v>
      </c>
      <c r="AU417" s="200" t="s">
        <v>86</v>
      </c>
      <c r="AY417" s="17" t="s">
        <v>134</v>
      </c>
      <c r="BE417" s="201">
        <f t="shared" ref="BE417:BE436" si="24">IF(N417="základní",J417,0)</f>
        <v>0</v>
      </c>
      <c r="BF417" s="201">
        <f t="shared" ref="BF417:BF436" si="25">IF(N417="snížená",J417,0)</f>
        <v>0</v>
      </c>
      <c r="BG417" s="201">
        <f t="shared" ref="BG417:BG436" si="26">IF(N417="zákl. přenesená",J417,0)</f>
        <v>0</v>
      </c>
      <c r="BH417" s="201">
        <f t="shared" ref="BH417:BH436" si="27">IF(N417="sníž. přenesená",J417,0)</f>
        <v>0</v>
      </c>
      <c r="BI417" s="201">
        <f t="shared" ref="BI417:BI436" si="28">IF(N417="nulová",J417,0)</f>
        <v>0</v>
      </c>
      <c r="BJ417" s="17" t="s">
        <v>84</v>
      </c>
      <c r="BK417" s="201">
        <f t="shared" ref="BK417:BK436" si="29">ROUND(I417*H417,2)</f>
        <v>0</v>
      </c>
      <c r="BL417" s="17" t="s">
        <v>193</v>
      </c>
      <c r="BM417" s="200" t="s">
        <v>1999</v>
      </c>
    </row>
    <row r="418" spans="1:65" s="2" customFormat="1" ht="24.2" customHeight="1">
      <c r="A418" s="34"/>
      <c r="B418" s="35"/>
      <c r="C418" s="187" t="s">
        <v>2000</v>
      </c>
      <c r="D418" s="187" t="s">
        <v>136</v>
      </c>
      <c r="E418" s="188" t="s">
        <v>2001</v>
      </c>
      <c r="F418" s="189" t="s">
        <v>2002</v>
      </c>
      <c r="G418" s="190" t="s">
        <v>167</v>
      </c>
      <c r="H418" s="191">
        <v>3</v>
      </c>
      <c r="I418" s="192"/>
      <c r="J418" s="193">
        <f t="shared" si="20"/>
        <v>0</v>
      </c>
      <c r="K418" s="194"/>
      <c r="L418" s="195"/>
      <c r="M418" s="196" t="s">
        <v>1</v>
      </c>
      <c r="N418" s="197" t="s">
        <v>41</v>
      </c>
      <c r="O418" s="71"/>
      <c r="P418" s="198">
        <f t="shared" si="21"/>
        <v>0</v>
      </c>
      <c r="Q418" s="198">
        <v>9.0000000000000006E-5</v>
      </c>
      <c r="R418" s="198">
        <f t="shared" si="22"/>
        <v>2.7E-4</v>
      </c>
      <c r="S418" s="198">
        <v>0</v>
      </c>
      <c r="T418" s="199">
        <f t="shared" si="2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0" t="s">
        <v>229</v>
      </c>
      <c r="AT418" s="200" t="s">
        <v>136</v>
      </c>
      <c r="AU418" s="200" t="s">
        <v>86</v>
      </c>
      <c r="AY418" s="17" t="s">
        <v>134</v>
      </c>
      <c r="BE418" s="201">
        <f t="shared" si="24"/>
        <v>0</v>
      </c>
      <c r="BF418" s="201">
        <f t="shared" si="25"/>
        <v>0</v>
      </c>
      <c r="BG418" s="201">
        <f t="shared" si="26"/>
        <v>0</v>
      </c>
      <c r="BH418" s="201">
        <f t="shared" si="27"/>
        <v>0</v>
      </c>
      <c r="BI418" s="201">
        <f t="shared" si="28"/>
        <v>0</v>
      </c>
      <c r="BJ418" s="17" t="s">
        <v>84</v>
      </c>
      <c r="BK418" s="201">
        <f t="shared" si="29"/>
        <v>0</v>
      </c>
      <c r="BL418" s="17" t="s">
        <v>193</v>
      </c>
      <c r="BM418" s="200" t="s">
        <v>2003</v>
      </c>
    </row>
    <row r="419" spans="1:65" s="2" customFormat="1" ht="24.2" customHeight="1">
      <c r="A419" s="34"/>
      <c r="B419" s="35"/>
      <c r="C419" s="241" t="s">
        <v>2004</v>
      </c>
      <c r="D419" s="241" t="s">
        <v>251</v>
      </c>
      <c r="E419" s="242" t="s">
        <v>2005</v>
      </c>
      <c r="F419" s="243" t="s">
        <v>2006</v>
      </c>
      <c r="G419" s="244" t="s">
        <v>167</v>
      </c>
      <c r="H419" s="245">
        <v>5</v>
      </c>
      <c r="I419" s="246"/>
      <c r="J419" s="247">
        <f t="shared" si="20"/>
        <v>0</v>
      </c>
      <c r="K419" s="248"/>
      <c r="L419" s="39"/>
      <c r="M419" s="249" t="s">
        <v>1</v>
      </c>
      <c r="N419" s="250" t="s">
        <v>41</v>
      </c>
      <c r="O419" s="71"/>
      <c r="P419" s="198">
        <f t="shared" si="21"/>
        <v>0</v>
      </c>
      <c r="Q419" s="198">
        <v>0</v>
      </c>
      <c r="R419" s="198">
        <f t="shared" si="22"/>
        <v>0</v>
      </c>
      <c r="S419" s="198">
        <v>0</v>
      </c>
      <c r="T419" s="199">
        <f t="shared" si="23"/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0" t="s">
        <v>193</v>
      </c>
      <c r="AT419" s="200" t="s">
        <v>251</v>
      </c>
      <c r="AU419" s="200" t="s">
        <v>86</v>
      </c>
      <c r="AY419" s="17" t="s">
        <v>134</v>
      </c>
      <c r="BE419" s="201">
        <f t="shared" si="24"/>
        <v>0</v>
      </c>
      <c r="BF419" s="201">
        <f t="shared" si="25"/>
        <v>0</v>
      </c>
      <c r="BG419" s="201">
        <f t="shared" si="26"/>
        <v>0</v>
      </c>
      <c r="BH419" s="201">
        <f t="shared" si="27"/>
        <v>0</v>
      </c>
      <c r="BI419" s="201">
        <f t="shared" si="28"/>
        <v>0</v>
      </c>
      <c r="BJ419" s="17" t="s">
        <v>84</v>
      </c>
      <c r="BK419" s="201">
        <f t="shared" si="29"/>
        <v>0</v>
      </c>
      <c r="BL419" s="17" t="s">
        <v>193</v>
      </c>
      <c r="BM419" s="200" t="s">
        <v>2007</v>
      </c>
    </row>
    <row r="420" spans="1:65" s="2" customFormat="1" ht="24.2" customHeight="1">
      <c r="A420" s="34"/>
      <c r="B420" s="35"/>
      <c r="C420" s="187" t="s">
        <v>2008</v>
      </c>
      <c r="D420" s="187" t="s">
        <v>136</v>
      </c>
      <c r="E420" s="188" t="s">
        <v>2009</v>
      </c>
      <c r="F420" s="189" t="s">
        <v>2010</v>
      </c>
      <c r="G420" s="190" t="s">
        <v>167</v>
      </c>
      <c r="H420" s="191">
        <v>5</v>
      </c>
      <c r="I420" s="192"/>
      <c r="J420" s="193">
        <f t="shared" si="20"/>
        <v>0</v>
      </c>
      <c r="K420" s="194"/>
      <c r="L420" s="195"/>
      <c r="M420" s="196" t="s">
        <v>1</v>
      </c>
      <c r="N420" s="197" t="s">
        <v>41</v>
      </c>
      <c r="O420" s="71"/>
      <c r="P420" s="198">
        <f t="shared" si="21"/>
        <v>0</v>
      </c>
      <c r="Q420" s="198">
        <v>9.0000000000000006E-5</v>
      </c>
      <c r="R420" s="198">
        <f t="shared" si="22"/>
        <v>4.5000000000000004E-4</v>
      </c>
      <c r="S420" s="198">
        <v>0</v>
      </c>
      <c r="T420" s="199">
        <f t="shared" si="2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0" t="s">
        <v>229</v>
      </c>
      <c r="AT420" s="200" t="s">
        <v>136</v>
      </c>
      <c r="AU420" s="200" t="s">
        <v>86</v>
      </c>
      <c r="AY420" s="17" t="s">
        <v>134</v>
      </c>
      <c r="BE420" s="201">
        <f t="shared" si="24"/>
        <v>0</v>
      </c>
      <c r="BF420" s="201">
        <f t="shared" si="25"/>
        <v>0</v>
      </c>
      <c r="BG420" s="201">
        <f t="shared" si="26"/>
        <v>0</v>
      </c>
      <c r="BH420" s="201">
        <f t="shared" si="27"/>
        <v>0</v>
      </c>
      <c r="BI420" s="201">
        <f t="shared" si="28"/>
        <v>0</v>
      </c>
      <c r="BJ420" s="17" t="s">
        <v>84</v>
      </c>
      <c r="BK420" s="201">
        <f t="shared" si="29"/>
        <v>0</v>
      </c>
      <c r="BL420" s="17" t="s">
        <v>193</v>
      </c>
      <c r="BM420" s="200" t="s">
        <v>2011</v>
      </c>
    </row>
    <row r="421" spans="1:65" s="2" customFormat="1" ht="24.2" customHeight="1">
      <c r="A421" s="34"/>
      <c r="B421" s="35"/>
      <c r="C421" s="241" t="s">
        <v>2012</v>
      </c>
      <c r="D421" s="241" t="s">
        <v>251</v>
      </c>
      <c r="E421" s="242" t="s">
        <v>2013</v>
      </c>
      <c r="F421" s="243" t="s">
        <v>2014</v>
      </c>
      <c r="G421" s="244" t="s">
        <v>167</v>
      </c>
      <c r="H421" s="245">
        <v>1</v>
      </c>
      <c r="I421" s="246"/>
      <c r="J421" s="247">
        <f t="shared" si="20"/>
        <v>0</v>
      </c>
      <c r="K421" s="248"/>
      <c r="L421" s="39"/>
      <c r="M421" s="249" t="s">
        <v>1</v>
      </c>
      <c r="N421" s="250" t="s">
        <v>41</v>
      </c>
      <c r="O421" s="71"/>
      <c r="P421" s="198">
        <f t="shared" si="21"/>
        <v>0</v>
      </c>
      <c r="Q421" s="198">
        <v>0</v>
      </c>
      <c r="R421" s="198">
        <f t="shared" si="22"/>
        <v>0</v>
      </c>
      <c r="S421" s="198">
        <v>0</v>
      </c>
      <c r="T421" s="199">
        <f t="shared" si="23"/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00" t="s">
        <v>193</v>
      </c>
      <c r="AT421" s="200" t="s">
        <v>251</v>
      </c>
      <c r="AU421" s="200" t="s">
        <v>86</v>
      </c>
      <c r="AY421" s="17" t="s">
        <v>134</v>
      </c>
      <c r="BE421" s="201">
        <f t="shared" si="24"/>
        <v>0</v>
      </c>
      <c r="BF421" s="201">
        <f t="shared" si="25"/>
        <v>0</v>
      </c>
      <c r="BG421" s="201">
        <f t="shared" si="26"/>
        <v>0</v>
      </c>
      <c r="BH421" s="201">
        <f t="shared" si="27"/>
        <v>0</v>
      </c>
      <c r="BI421" s="201">
        <f t="shared" si="28"/>
        <v>0</v>
      </c>
      <c r="BJ421" s="17" t="s">
        <v>84</v>
      </c>
      <c r="BK421" s="201">
        <f t="shared" si="29"/>
        <v>0</v>
      </c>
      <c r="BL421" s="17" t="s">
        <v>193</v>
      </c>
      <c r="BM421" s="200" t="s">
        <v>2015</v>
      </c>
    </row>
    <row r="422" spans="1:65" s="2" customFormat="1" ht="24.2" customHeight="1">
      <c r="A422" s="34"/>
      <c r="B422" s="35"/>
      <c r="C422" s="187" t="s">
        <v>2016</v>
      </c>
      <c r="D422" s="187" t="s">
        <v>136</v>
      </c>
      <c r="E422" s="188" t="s">
        <v>2017</v>
      </c>
      <c r="F422" s="189" t="s">
        <v>2018</v>
      </c>
      <c r="G422" s="190" t="s">
        <v>167</v>
      </c>
      <c r="H422" s="191">
        <v>1</v>
      </c>
      <c r="I422" s="192"/>
      <c r="J422" s="193">
        <f t="shared" si="20"/>
        <v>0</v>
      </c>
      <c r="K422" s="194"/>
      <c r="L422" s="195"/>
      <c r="M422" s="196" t="s">
        <v>1</v>
      </c>
      <c r="N422" s="197" t="s">
        <v>41</v>
      </c>
      <c r="O422" s="71"/>
      <c r="P422" s="198">
        <f t="shared" si="21"/>
        <v>0</v>
      </c>
      <c r="Q422" s="198">
        <v>2.9999999999999997E-4</v>
      </c>
      <c r="R422" s="198">
        <f t="shared" si="22"/>
        <v>2.9999999999999997E-4</v>
      </c>
      <c r="S422" s="198">
        <v>0</v>
      </c>
      <c r="T422" s="199">
        <f t="shared" si="2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0" t="s">
        <v>229</v>
      </c>
      <c r="AT422" s="200" t="s">
        <v>136</v>
      </c>
      <c r="AU422" s="200" t="s">
        <v>86</v>
      </c>
      <c r="AY422" s="17" t="s">
        <v>134</v>
      </c>
      <c r="BE422" s="201">
        <f t="shared" si="24"/>
        <v>0</v>
      </c>
      <c r="BF422" s="201">
        <f t="shared" si="25"/>
        <v>0</v>
      </c>
      <c r="BG422" s="201">
        <f t="shared" si="26"/>
        <v>0</v>
      </c>
      <c r="BH422" s="201">
        <f t="shared" si="27"/>
        <v>0</v>
      </c>
      <c r="BI422" s="201">
        <f t="shared" si="28"/>
        <v>0</v>
      </c>
      <c r="BJ422" s="17" t="s">
        <v>84</v>
      </c>
      <c r="BK422" s="201">
        <f t="shared" si="29"/>
        <v>0</v>
      </c>
      <c r="BL422" s="17" t="s">
        <v>193</v>
      </c>
      <c r="BM422" s="200" t="s">
        <v>2019</v>
      </c>
    </row>
    <row r="423" spans="1:65" s="2" customFormat="1" ht="24.2" customHeight="1">
      <c r="A423" s="34"/>
      <c r="B423" s="35"/>
      <c r="C423" s="241" t="s">
        <v>2020</v>
      </c>
      <c r="D423" s="241" t="s">
        <v>251</v>
      </c>
      <c r="E423" s="242" t="s">
        <v>2021</v>
      </c>
      <c r="F423" s="243" t="s">
        <v>2022</v>
      </c>
      <c r="G423" s="244" t="s">
        <v>167</v>
      </c>
      <c r="H423" s="245">
        <v>9</v>
      </c>
      <c r="I423" s="246"/>
      <c r="J423" s="247">
        <f t="shared" si="20"/>
        <v>0</v>
      </c>
      <c r="K423" s="248"/>
      <c r="L423" s="39"/>
      <c r="M423" s="249" t="s">
        <v>1</v>
      </c>
      <c r="N423" s="250" t="s">
        <v>41</v>
      </c>
      <c r="O423" s="71"/>
      <c r="P423" s="198">
        <f t="shared" si="21"/>
        <v>0</v>
      </c>
      <c r="Q423" s="198">
        <v>0</v>
      </c>
      <c r="R423" s="198">
        <f t="shared" si="22"/>
        <v>0</v>
      </c>
      <c r="S423" s="198">
        <v>0</v>
      </c>
      <c r="T423" s="199">
        <f t="shared" si="2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0" t="s">
        <v>193</v>
      </c>
      <c r="AT423" s="200" t="s">
        <v>251</v>
      </c>
      <c r="AU423" s="200" t="s">
        <v>86</v>
      </c>
      <c r="AY423" s="17" t="s">
        <v>134</v>
      </c>
      <c r="BE423" s="201">
        <f t="shared" si="24"/>
        <v>0</v>
      </c>
      <c r="BF423" s="201">
        <f t="shared" si="25"/>
        <v>0</v>
      </c>
      <c r="BG423" s="201">
        <f t="shared" si="26"/>
        <v>0</v>
      </c>
      <c r="BH423" s="201">
        <f t="shared" si="27"/>
        <v>0</v>
      </c>
      <c r="BI423" s="201">
        <f t="shared" si="28"/>
        <v>0</v>
      </c>
      <c r="BJ423" s="17" t="s">
        <v>84</v>
      </c>
      <c r="BK423" s="201">
        <f t="shared" si="29"/>
        <v>0</v>
      </c>
      <c r="BL423" s="17" t="s">
        <v>193</v>
      </c>
      <c r="BM423" s="200" t="s">
        <v>2023</v>
      </c>
    </row>
    <row r="424" spans="1:65" s="2" customFormat="1" ht="24.2" customHeight="1">
      <c r="A424" s="34"/>
      <c r="B424" s="35"/>
      <c r="C424" s="187" t="s">
        <v>2024</v>
      </c>
      <c r="D424" s="187" t="s">
        <v>136</v>
      </c>
      <c r="E424" s="188" t="s">
        <v>2025</v>
      </c>
      <c r="F424" s="189" t="s">
        <v>2026</v>
      </c>
      <c r="G424" s="190" t="s">
        <v>167</v>
      </c>
      <c r="H424" s="191">
        <v>2</v>
      </c>
      <c r="I424" s="192"/>
      <c r="J424" s="193">
        <f t="shared" si="20"/>
        <v>0</v>
      </c>
      <c r="K424" s="194"/>
      <c r="L424" s="195"/>
      <c r="M424" s="196" t="s">
        <v>1</v>
      </c>
      <c r="N424" s="197" t="s">
        <v>41</v>
      </c>
      <c r="O424" s="71"/>
      <c r="P424" s="198">
        <f t="shared" si="21"/>
        <v>0</v>
      </c>
      <c r="Q424" s="198">
        <v>6.9999999999999994E-5</v>
      </c>
      <c r="R424" s="198">
        <f t="shared" si="22"/>
        <v>1.3999999999999999E-4</v>
      </c>
      <c r="S424" s="198">
        <v>0</v>
      </c>
      <c r="T424" s="199">
        <f t="shared" si="2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00" t="s">
        <v>229</v>
      </c>
      <c r="AT424" s="200" t="s">
        <v>136</v>
      </c>
      <c r="AU424" s="200" t="s">
        <v>86</v>
      </c>
      <c r="AY424" s="17" t="s">
        <v>134</v>
      </c>
      <c r="BE424" s="201">
        <f t="shared" si="24"/>
        <v>0</v>
      </c>
      <c r="BF424" s="201">
        <f t="shared" si="25"/>
        <v>0</v>
      </c>
      <c r="BG424" s="201">
        <f t="shared" si="26"/>
        <v>0</v>
      </c>
      <c r="BH424" s="201">
        <f t="shared" si="27"/>
        <v>0</v>
      </c>
      <c r="BI424" s="201">
        <f t="shared" si="28"/>
        <v>0</v>
      </c>
      <c r="BJ424" s="17" t="s">
        <v>84</v>
      </c>
      <c r="BK424" s="201">
        <f t="shared" si="29"/>
        <v>0</v>
      </c>
      <c r="BL424" s="17" t="s">
        <v>193</v>
      </c>
      <c r="BM424" s="200" t="s">
        <v>2027</v>
      </c>
    </row>
    <row r="425" spans="1:65" s="2" customFormat="1" ht="24.2" customHeight="1">
      <c r="A425" s="34"/>
      <c r="B425" s="35"/>
      <c r="C425" s="187" t="s">
        <v>2028</v>
      </c>
      <c r="D425" s="187" t="s">
        <v>136</v>
      </c>
      <c r="E425" s="188" t="s">
        <v>2029</v>
      </c>
      <c r="F425" s="189" t="s">
        <v>2030</v>
      </c>
      <c r="G425" s="190" t="s">
        <v>167</v>
      </c>
      <c r="H425" s="191">
        <v>7</v>
      </c>
      <c r="I425" s="192"/>
      <c r="J425" s="193">
        <f t="shared" si="20"/>
        <v>0</v>
      </c>
      <c r="K425" s="194"/>
      <c r="L425" s="195"/>
      <c r="M425" s="196" t="s">
        <v>1</v>
      </c>
      <c r="N425" s="197" t="s">
        <v>41</v>
      </c>
      <c r="O425" s="71"/>
      <c r="P425" s="198">
        <f t="shared" si="21"/>
        <v>0</v>
      </c>
      <c r="Q425" s="198">
        <v>1E-4</v>
      </c>
      <c r="R425" s="198">
        <f t="shared" si="22"/>
        <v>6.9999999999999999E-4</v>
      </c>
      <c r="S425" s="198">
        <v>0</v>
      </c>
      <c r="T425" s="199">
        <f t="shared" si="2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0" t="s">
        <v>229</v>
      </c>
      <c r="AT425" s="200" t="s">
        <v>136</v>
      </c>
      <c r="AU425" s="200" t="s">
        <v>86</v>
      </c>
      <c r="AY425" s="17" t="s">
        <v>134</v>
      </c>
      <c r="BE425" s="201">
        <f t="shared" si="24"/>
        <v>0</v>
      </c>
      <c r="BF425" s="201">
        <f t="shared" si="25"/>
        <v>0</v>
      </c>
      <c r="BG425" s="201">
        <f t="shared" si="26"/>
        <v>0</v>
      </c>
      <c r="BH425" s="201">
        <f t="shared" si="27"/>
        <v>0</v>
      </c>
      <c r="BI425" s="201">
        <f t="shared" si="28"/>
        <v>0</v>
      </c>
      <c r="BJ425" s="17" t="s">
        <v>84</v>
      </c>
      <c r="BK425" s="201">
        <f t="shared" si="29"/>
        <v>0</v>
      </c>
      <c r="BL425" s="17" t="s">
        <v>193</v>
      </c>
      <c r="BM425" s="200" t="s">
        <v>2031</v>
      </c>
    </row>
    <row r="426" spans="1:65" s="2" customFormat="1" ht="33" customHeight="1">
      <c r="A426" s="34"/>
      <c r="B426" s="35"/>
      <c r="C426" s="241" t="s">
        <v>2032</v>
      </c>
      <c r="D426" s="241" t="s">
        <v>251</v>
      </c>
      <c r="E426" s="242" t="s">
        <v>2033</v>
      </c>
      <c r="F426" s="243" t="s">
        <v>2034</v>
      </c>
      <c r="G426" s="244" t="s">
        <v>167</v>
      </c>
      <c r="H426" s="245">
        <v>3</v>
      </c>
      <c r="I426" s="246"/>
      <c r="J426" s="247">
        <f t="shared" si="20"/>
        <v>0</v>
      </c>
      <c r="K426" s="248"/>
      <c r="L426" s="39"/>
      <c r="M426" s="249" t="s">
        <v>1</v>
      </c>
      <c r="N426" s="250" t="s">
        <v>41</v>
      </c>
      <c r="O426" s="71"/>
      <c r="P426" s="198">
        <f t="shared" si="21"/>
        <v>0</v>
      </c>
      <c r="Q426" s="198">
        <v>0</v>
      </c>
      <c r="R426" s="198">
        <f t="shared" si="22"/>
        <v>0</v>
      </c>
      <c r="S426" s="198">
        <v>0</v>
      </c>
      <c r="T426" s="199">
        <f t="shared" si="2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00" t="s">
        <v>193</v>
      </c>
      <c r="AT426" s="200" t="s">
        <v>251</v>
      </c>
      <c r="AU426" s="200" t="s">
        <v>86</v>
      </c>
      <c r="AY426" s="17" t="s">
        <v>134</v>
      </c>
      <c r="BE426" s="201">
        <f t="shared" si="24"/>
        <v>0</v>
      </c>
      <c r="BF426" s="201">
        <f t="shared" si="25"/>
        <v>0</v>
      </c>
      <c r="BG426" s="201">
        <f t="shared" si="26"/>
        <v>0</v>
      </c>
      <c r="BH426" s="201">
        <f t="shared" si="27"/>
        <v>0</v>
      </c>
      <c r="BI426" s="201">
        <f t="shared" si="28"/>
        <v>0</v>
      </c>
      <c r="BJ426" s="17" t="s">
        <v>84</v>
      </c>
      <c r="BK426" s="201">
        <f t="shared" si="29"/>
        <v>0</v>
      </c>
      <c r="BL426" s="17" t="s">
        <v>193</v>
      </c>
      <c r="BM426" s="200" t="s">
        <v>2035</v>
      </c>
    </row>
    <row r="427" spans="1:65" s="2" customFormat="1" ht="24.2" customHeight="1">
      <c r="A427" s="34"/>
      <c r="B427" s="35"/>
      <c r="C427" s="187" t="s">
        <v>2036</v>
      </c>
      <c r="D427" s="187" t="s">
        <v>136</v>
      </c>
      <c r="E427" s="188" t="s">
        <v>2037</v>
      </c>
      <c r="F427" s="189" t="s">
        <v>2038</v>
      </c>
      <c r="G427" s="190" t="s">
        <v>167</v>
      </c>
      <c r="H427" s="191">
        <v>3</v>
      </c>
      <c r="I427" s="192"/>
      <c r="J427" s="193">
        <f t="shared" si="20"/>
        <v>0</v>
      </c>
      <c r="K427" s="194"/>
      <c r="L427" s="195"/>
      <c r="M427" s="196" t="s">
        <v>1</v>
      </c>
      <c r="N427" s="197" t="s">
        <v>41</v>
      </c>
      <c r="O427" s="71"/>
      <c r="P427" s="198">
        <f t="shared" si="21"/>
        <v>0</v>
      </c>
      <c r="Q427" s="198">
        <v>9.0000000000000006E-5</v>
      </c>
      <c r="R427" s="198">
        <f t="shared" si="22"/>
        <v>2.7E-4</v>
      </c>
      <c r="S427" s="198">
        <v>0</v>
      </c>
      <c r="T427" s="199">
        <f t="shared" si="2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0" t="s">
        <v>229</v>
      </c>
      <c r="AT427" s="200" t="s">
        <v>136</v>
      </c>
      <c r="AU427" s="200" t="s">
        <v>86</v>
      </c>
      <c r="AY427" s="17" t="s">
        <v>134</v>
      </c>
      <c r="BE427" s="201">
        <f t="shared" si="24"/>
        <v>0</v>
      </c>
      <c r="BF427" s="201">
        <f t="shared" si="25"/>
        <v>0</v>
      </c>
      <c r="BG427" s="201">
        <f t="shared" si="26"/>
        <v>0</v>
      </c>
      <c r="BH427" s="201">
        <f t="shared" si="27"/>
        <v>0</v>
      </c>
      <c r="BI427" s="201">
        <f t="shared" si="28"/>
        <v>0</v>
      </c>
      <c r="BJ427" s="17" t="s">
        <v>84</v>
      </c>
      <c r="BK427" s="201">
        <f t="shared" si="29"/>
        <v>0</v>
      </c>
      <c r="BL427" s="17" t="s">
        <v>193</v>
      </c>
      <c r="BM427" s="200" t="s">
        <v>2039</v>
      </c>
    </row>
    <row r="428" spans="1:65" s="2" customFormat="1" ht="37.9" customHeight="1">
      <c r="A428" s="34"/>
      <c r="B428" s="35"/>
      <c r="C428" s="241" t="s">
        <v>2040</v>
      </c>
      <c r="D428" s="241" t="s">
        <v>251</v>
      </c>
      <c r="E428" s="242" t="s">
        <v>2041</v>
      </c>
      <c r="F428" s="243" t="s">
        <v>2042</v>
      </c>
      <c r="G428" s="244" t="s">
        <v>167</v>
      </c>
      <c r="H428" s="245">
        <v>1</v>
      </c>
      <c r="I428" s="246"/>
      <c r="J428" s="247">
        <f t="shared" si="20"/>
        <v>0</v>
      </c>
      <c r="K428" s="248"/>
      <c r="L428" s="39"/>
      <c r="M428" s="249" t="s">
        <v>1</v>
      </c>
      <c r="N428" s="250" t="s">
        <v>41</v>
      </c>
      <c r="O428" s="71"/>
      <c r="P428" s="198">
        <f t="shared" si="21"/>
        <v>0</v>
      </c>
      <c r="Q428" s="198">
        <v>0</v>
      </c>
      <c r="R428" s="198">
        <f t="shared" si="22"/>
        <v>0</v>
      </c>
      <c r="S428" s="198">
        <v>0</v>
      </c>
      <c r="T428" s="199">
        <f t="shared" si="23"/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00" t="s">
        <v>193</v>
      </c>
      <c r="AT428" s="200" t="s">
        <v>251</v>
      </c>
      <c r="AU428" s="200" t="s">
        <v>86</v>
      </c>
      <c r="AY428" s="17" t="s">
        <v>134</v>
      </c>
      <c r="BE428" s="201">
        <f t="shared" si="24"/>
        <v>0</v>
      </c>
      <c r="BF428" s="201">
        <f t="shared" si="25"/>
        <v>0</v>
      </c>
      <c r="BG428" s="201">
        <f t="shared" si="26"/>
        <v>0</v>
      </c>
      <c r="BH428" s="201">
        <f t="shared" si="27"/>
        <v>0</v>
      </c>
      <c r="BI428" s="201">
        <f t="shared" si="28"/>
        <v>0</v>
      </c>
      <c r="BJ428" s="17" t="s">
        <v>84</v>
      </c>
      <c r="BK428" s="201">
        <f t="shared" si="29"/>
        <v>0</v>
      </c>
      <c r="BL428" s="17" t="s">
        <v>193</v>
      </c>
      <c r="BM428" s="200" t="s">
        <v>2043</v>
      </c>
    </row>
    <row r="429" spans="1:65" s="2" customFormat="1" ht="24.2" customHeight="1">
      <c r="A429" s="34"/>
      <c r="B429" s="35"/>
      <c r="C429" s="187" t="s">
        <v>2044</v>
      </c>
      <c r="D429" s="187" t="s">
        <v>136</v>
      </c>
      <c r="E429" s="188" t="s">
        <v>2045</v>
      </c>
      <c r="F429" s="189" t="s">
        <v>2046</v>
      </c>
      <c r="G429" s="190" t="s">
        <v>167</v>
      </c>
      <c r="H429" s="191">
        <v>1</v>
      </c>
      <c r="I429" s="192"/>
      <c r="J429" s="193">
        <f t="shared" si="20"/>
        <v>0</v>
      </c>
      <c r="K429" s="194"/>
      <c r="L429" s="195"/>
      <c r="M429" s="196" t="s">
        <v>1</v>
      </c>
      <c r="N429" s="197" t="s">
        <v>41</v>
      </c>
      <c r="O429" s="71"/>
      <c r="P429" s="198">
        <f t="shared" si="21"/>
        <v>0</v>
      </c>
      <c r="Q429" s="198">
        <v>2.5000000000000001E-4</v>
      </c>
      <c r="R429" s="198">
        <f t="shared" si="22"/>
        <v>2.5000000000000001E-4</v>
      </c>
      <c r="S429" s="198">
        <v>0</v>
      </c>
      <c r="T429" s="199">
        <f t="shared" si="23"/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00" t="s">
        <v>229</v>
      </c>
      <c r="AT429" s="200" t="s">
        <v>136</v>
      </c>
      <c r="AU429" s="200" t="s">
        <v>86</v>
      </c>
      <c r="AY429" s="17" t="s">
        <v>134</v>
      </c>
      <c r="BE429" s="201">
        <f t="shared" si="24"/>
        <v>0</v>
      </c>
      <c r="BF429" s="201">
        <f t="shared" si="25"/>
        <v>0</v>
      </c>
      <c r="BG429" s="201">
        <f t="shared" si="26"/>
        <v>0</v>
      </c>
      <c r="BH429" s="201">
        <f t="shared" si="27"/>
        <v>0</v>
      </c>
      <c r="BI429" s="201">
        <f t="shared" si="28"/>
        <v>0</v>
      </c>
      <c r="BJ429" s="17" t="s">
        <v>84</v>
      </c>
      <c r="BK429" s="201">
        <f t="shared" si="29"/>
        <v>0</v>
      </c>
      <c r="BL429" s="17" t="s">
        <v>193</v>
      </c>
      <c r="BM429" s="200" t="s">
        <v>2047</v>
      </c>
    </row>
    <row r="430" spans="1:65" s="2" customFormat="1" ht="33" customHeight="1">
      <c r="A430" s="34"/>
      <c r="B430" s="35"/>
      <c r="C430" s="241" t="s">
        <v>2048</v>
      </c>
      <c r="D430" s="241" t="s">
        <v>251</v>
      </c>
      <c r="E430" s="242" t="s">
        <v>2049</v>
      </c>
      <c r="F430" s="243" t="s">
        <v>2050</v>
      </c>
      <c r="G430" s="244" t="s">
        <v>167</v>
      </c>
      <c r="H430" s="245">
        <v>7</v>
      </c>
      <c r="I430" s="246"/>
      <c r="J430" s="247">
        <f t="shared" si="20"/>
        <v>0</v>
      </c>
      <c r="K430" s="248"/>
      <c r="L430" s="39"/>
      <c r="M430" s="249" t="s">
        <v>1</v>
      </c>
      <c r="N430" s="250" t="s">
        <v>41</v>
      </c>
      <c r="O430" s="71"/>
      <c r="P430" s="198">
        <f t="shared" si="21"/>
        <v>0</v>
      </c>
      <c r="Q430" s="198">
        <v>0</v>
      </c>
      <c r="R430" s="198">
        <f t="shared" si="22"/>
        <v>0</v>
      </c>
      <c r="S430" s="198">
        <v>0</v>
      </c>
      <c r="T430" s="199">
        <f t="shared" si="23"/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00" t="s">
        <v>193</v>
      </c>
      <c r="AT430" s="200" t="s">
        <v>251</v>
      </c>
      <c r="AU430" s="200" t="s">
        <v>86</v>
      </c>
      <c r="AY430" s="17" t="s">
        <v>134</v>
      </c>
      <c r="BE430" s="201">
        <f t="shared" si="24"/>
        <v>0</v>
      </c>
      <c r="BF430" s="201">
        <f t="shared" si="25"/>
        <v>0</v>
      </c>
      <c r="BG430" s="201">
        <f t="shared" si="26"/>
        <v>0</v>
      </c>
      <c r="BH430" s="201">
        <f t="shared" si="27"/>
        <v>0</v>
      </c>
      <c r="BI430" s="201">
        <f t="shared" si="28"/>
        <v>0</v>
      </c>
      <c r="BJ430" s="17" t="s">
        <v>84</v>
      </c>
      <c r="BK430" s="201">
        <f t="shared" si="29"/>
        <v>0</v>
      </c>
      <c r="BL430" s="17" t="s">
        <v>193</v>
      </c>
      <c r="BM430" s="200" t="s">
        <v>2051</v>
      </c>
    </row>
    <row r="431" spans="1:65" s="2" customFormat="1" ht="24.2" customHeight="1">
      <c r="A431" s="34"/>
      <c r="B431" s="35"/>
      <c r="C431" s="187" t="s">
        <v>2052</v>
      </c>
      <c r="D431" s="187" t="s">
        <v>136</v>
      </c>
      <c r="E431" s="188" t="s">
        <v>2053</v>
      </c>
      <c r="F431" s="189" t="s">
        <v>2054</v>
      </c>
      <c r="G431" s="190" t="s">
        <v>167</v>
      </c>
      <c r="H431" s="191">
        <v>7</v>
      </c>
      <c r="I431" s="192"/>
      <c r="J431" s="193">
        <f t="shared" si="20"/>
        <v>0</v>
      </c>
      <c r="K431" s="194"/>
      <c r="L431" s="195"/>
      <c r="M431" s="196" t="s">
        <v>1</v>
      </c>
      <c r="N431" s="197" t="s">
        <v>41</v>
      </c>
      <c r="O431" s="71"/>
      <c r="P431" s="198">
        <f t="shared" si="21"/>
        <v>0</v>
      </c>
      <c r="Q431" s="198">
        <v>4.8000000000000001E-4</v>
      </c>
      <c r="R431" s="198">
        <f t="shared" si="22"/>
        <v>3.3600000000000001E-3</v>
      </c>
      <c r="S431" s="198">
        <v>0</v>
      </c>
      <c r="T431" s="199">
        <f t="shared" si="23"/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00" t="s">
        <v>229</v>
      </c>
      <c r="AT431" s="200" t="s">
        <v>136</v>
      </c>
      <c r="AU431" s="200" t="s">
        <v>86</v>
      </c>
      <c r="AY431" s="17" t="s">
        <v>134</v>
      </c>
      <c r="BE431" s="201">
        <f t="shared" si="24"/>
        <v>0</v>
      </c>
      <c r="BF431" s="201">
        <f t="shared" si="25"/>
        <v>0</v>
      </c>
      <c r="BG431" s="201">
        <f t="shared" si="26"/>
        <v>0</v>
      </c>
      <c r="BH431" s="201">
        <f t="shared" si="27"/>
        <v>0</v>
      </c>
      <c r="BI431" s="201">
        <f t="shared" si="28"/>
        <v>0</v>
      </c>
      <c r="BJ431" s="17" t="s">
        <v>84</v>
      </c>
      <c r="BK431" s="201">
        <f t="shared" si="29"/>
        <v>0</v>
      </c>
      <c r="BL431" s="17" t="s">
        <v>193</v>
      </c>
      <c r="BM431" s="200" t="s">
        <v>2055</v>
      </c>
    </row>
    <row r="432" spans="1:65" s="2" customFormat="1" ht="37.9" customHeight="1">
      <c r="A432" s="34"/>
      <c r="B432" s="35"/>
      <c r="C432" s="241" t="s">
        <v>2056</v>
      </c>
      <c r="D432" s="241" t="s">
        <v>251</v>
      </c>
      <c r="E432" s="242" t="s">
        <v>2057</v>
      </c>
      <c r="F432" s="243" t="s">
        <v>2058</v>
      </c>
      <c r="G432" s="244" t="s">
        <v>167</v>
      </c>
      <c r="H432" s="245">
        <v>3</v>
      </c>
      <c r="I432" s="246"/>
      <c r="J432" s="247">
        <f t="shared" si="20"/>
        <v>0</v>
      </c>
      <c r="K432" s="248"/>
      <c r="L432" s="39"/>
      <c r="M432" s="249" t="s">
        <v>1</v>
      </c>
      <c r="N432" s="250" t="s">
        <v>41</v>
      </c>
      <c r="O432" s="71"/>
      <c r="P432" s="198">
        <f t="shared" si="21"/>
        <v>0</v>
      </c>
      <c r="Q432" s="198">
        <v>0</v>
      </c>
      <c r="R432" s="198">
        <f t="shared" si="22"/>
        <v>0</v>
      </c>
      <c r="S432" s="198">
        <v>0</v>
      </c>
      <c r="T432" s="199">
        <f t="shared" si="23"/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00" t="s">
        <v>193</v>
      </c>
      <c r="AT432" s="200" t="s">
        <v>251</v>
      </c>
      <c r="AU432" s="200" t="s">
        <v>86</v>
      </c>
      <c r="AY432" s="17" t="s">
        <v>134</v>
      </c>
      <c r="BE432" s="201">
        <f t="shared" si="24"/>
        <v>0</v>
      </c>
      <c r="BF432" s="201">
        <f t="shared" si="25"/>
        <v>0</v>
      </c>
      <c r="BG432" s="201">
        <f t="shared" si="26"/>
        <v>0</v>
      </c>
      <c r="BH432" s="201">
        <f t="shared" si="27"/>
        <v>0</v>
      </c>
      <c r="BI432" s="201">
        <f t="shared" si="28"/>
        <v>0</v>
      </c>
      <c r="BJ432" s="17" t="s">
        <v>84</v>
      </c>
      <c r="BK432" s="201">
        <f t="shared" si="29"/>
        <v>0</v>
      </c>
      <c r="BL432" s="17" t="s">
        <v>193</v>
      </c>
      <c r="BM432" s="200" t="s">
        <v>2059</v>
      </c>
    </row>
    <row r="433" spans="1:65" s="2" customFormat="1" ht="24.2" customHeight="1">
      <c r="A433" s="34"/>
      <c r="B433" s="35"/>
      <c r="C433" s="187" t="s">
        <v>2060</v>
      </c>
      <c r="D433" s="187" t="s">
        <v>136</v>
      </c>
      <c r="E433" s="188" t="s">
        <v>2061</v>
      </c>
      <c r="F433" s="189" t="s">
        <v>2062</v>
      </c>
      <c r="G433" s="190" t="s">
        <v>167</v>
      </c>
      <c r="H433" s="191">
        <v>3</v>
      </c>
      <c r="I433" s="192"/>
      <c r="J433" s="193">
        <f t="shared" si="20"/>
        <v>0</v>
      </c>
      <c r="K433" s="194"/>
      <c r="L433" s="195"/>
      <c r="M433" s="196" t="s">
        <v>1</v>
      </c>
      <c r="N433" s="197" t="s">
        <v>41</v>
      </c>
      <c r="O433" s="71"/>
      <c r="P433" s="198">
        <f t="shared" si="21"/>
        <v>0</v>
      </c>
      <c r="Q433" s="198">
        <v>1.2999999999999999E-3</v>
      </c>
      <c r="R433" s="198">
        <f t="shared" si="22"/>
        <v>3.8999999999999998E-3</v>
      </c>
      <c r="S433" s="198">
        <v>0</v>
      </c>
      <c r="T433" s="199">
        <f t="shared" si="23"/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00" t="s">
        <v>229</v>
      </c>
      <c r="AT433" s="200" t="s">
        <v>136</v>
      </c>
      <c r="AU433" s="200" t="s">
        <v>86</v>
      </c>
      <c r="AY433" s="17" t="s">
        <v>134</v>
      </c>
      <c r="BE433" s="201">
        <f t="shared" si="24"/>
        <v>0</v>
      </c>
      <c r="BF433" s="201">
        <f t="shared" si="25"/>
        <v>0</v>
      </c>
      <c r="BG433" s="201">
        <f t="shared" si="26"/>
        <v>0</v>
      </c>
      <c r="BH433" s="201">
        <f t="shared" si="27"/>
        <v>0</v>
      </c>
      <c r="BI433" s="201">
        <f t="shared" si="28"/>
        <v>0</v>
      </c>
      <c r="BJ433" s="17" t="s">
        <v>84</v>
      </c>
      <c r="BK433" s="201">
        <f t="shared" si="29"/>
        <v>0</v>
      </c>
      <c r="BL433" s="17" t="s">
        <v>193</v>
      </c>
      <c r="BM433" s="200" t="s">
        <v>2063</v>
      </c>
    </row>
    <row r="434" spans="1:65" s="2" customFormat="1" ht="33" customHeight="1">
      <c r="A434" s="34"/>
      <c r="B434" s="35"/>
      <c r="C434" s="241" t="s">
        <v>2064</v>
      </c>
      <c r="D434" s="241" t="s">
        <v>251</v>
      </c>
      <c r="E434" s="242" t="s">
        <v>2065</v>
      </c>
      <c r="F434" s="243" t="s">
        <v>2066</v>
      </c>
      <c r="G434" s="244" t="s">
        <v>167</v>
      </c>
      <c r="H434" s="245">
        <v>2</v>
      </c>
      <c r="I434" s="246"/>
      <c r="J434" s="247">
        <f t="shared" si="20"/>
        <v>0</v>
      </c>
      <c r="K434" s="248"/>
      <c r="L434" s="39"/>
      <c r="M434" s="249" t="s">
        <v>1</v>
      </c>
      <c r="N434" s="250" t="s">
        <v>41</v>
      </c>
      <c r="O434" s="71"/>
      <c r="P434" s="198">
        <f t="shared" si="21"/>
        <v>0</v>
      </c>
      <c r="Q434" s="198">
        <v>0</v>
      </c>
      <c r="R434" s="198">
        <f t="shared" si="22"/>
        <v>0</v>
      </c>
      <c r="S434" s="198">
        <v>0</v>
      </c>
      <c r="T434" s="199">
        <f t="shared" si="23"/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00" t="s">
        <v>193</v>
      </c>
      <c r="AT434" s="200" t="s">
        <v>251</v>
      </c>
      <c r="AU434" s="200" t="s">
        <v>86</v>
      </c>
      <c r="AY434" s="17" t="s">
        <v>134</v>
      </c>
      <c r="BE434" s="201">
        <f t="shared" si="24"/>
        <v>0</v>
      </c>
      <c r="BF434" s="201">
        <f t="shared" si="25"/>
        <v>0</v>
      </c>
      <c r="BG434" s="201">
        <f t="shared" si="26"/>
        <v>0</v>
      </c>
      <c r="BH434" s="201">
        <f t="shared" si="27"/>
        <v>0</v>
      </c>
      <c r="BI434" s="201">
        <f t="shared" si="28"/>
        <v>0</v>
      </c>
      <c r="BJ434" s="17" t="s">
        <v>84</v>
      </c>
      <c r="BK434" s="201">
        <f t="shared" si="29"/>
        <v>0</v>
      </c>
      <c r="BL434" s="17" t="s">
        <v>193</v>
      </c>
      <c r="BM434" s="200" t="s">
        <v>2067</v>
      </c>
    </row>
    <row r="435" spans="1:65" s="2" customFormat="1" ht="24.2" customHeight="1">
      <c r="A435" s="34"/>
      <c r="B435" s="35"/>
      <c r="C435" s="187" t="s">
        <v>2068</v>
      </c>
      <c r="D435" s="187" t="s">
        <v>136</v>
      </c>
      <c r="E435" s="188" t="s">
        <v>2069</v>
      </c>
      <c r="F435" s="189" t="s">
        <v>2070</v>
      </c>
      <c r="G435" s="190" t="s">
        <v>167</v>
      </c>
      <c r="H435" s="191">
        <v>2</v>
      </c>
      <c r="I435" s="192"/>
      <c r="J435" s="193">
        <f t="shared" si="20"/>
        <v>0</v>
      </c>
      <c r="K435" s="194"/>
      <c r="L435" s="195"/>
      <c r="M435" s="196" t="s">
        <v>1</v>
      </c>
      <c r="N435" s="197" t="s">
        <v>41</v>
      </c>
      <c r="O435" s="71"/>
      <c r="P435" s="198">
        <f t="shared" si="21"/>
        <v>0</v>
      </c>
      <c r="Q435" s="198">
        <v>5.6999999999999998E-4</v>
      </c>
      <c r="R435" s="198">
        <f t="shared" si="22"/>
        <v>1.14E-3</v>
      </c>
      <c r="S435" s="198">
        <v>0</v>
      </c>
      <c r="T435" s="199">
        <f t="shared" si="23"/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0" t="s">
        <v>229</v>
      </c>
      <c r="AT435" s="200" t="s">
        <v>136</v>
      </c>
      <c r="AU435" s="200" t="s">
        <v>86</v>
      </c>
      <c r="AY435" s="17" t="s">
        <v>134</v>
      </c>
      <c r="BE435" s="201">
        <f t="shared" si="24"/>
        <v>0</v>
      </c>
      <c r="BF435" s="201">
        <f t="shared" si="25"/>
        <v>0</v>
      </c>
      <c r="BG435" s="201">
        <f t="shared" si="26"/>
        <v>0</v>
      </c>
      <c r="BH435" s="201">
        <f t="shared" si="27"/>
        <v>0</v>
      </c>
      <c r="BI435" s="201">
        <f t="shared" si="28"/>
        <v>0</v>
      </c>
      <c r="BJ435" s="17" t="s">
        <v>84</v>
      </c>
      <c r="BK435" s="201">
        <f t="shared" si="29"/>
        <v>0</v>
      </c>
      <c r="BL435" s="17" t="s">
        <v>193</v>
      </c>
      <c r="BM435" s="200" t="s">
        <v>2071</v>
      </c>
    </row>
    <row r="436" spans="1:65" s="2" customFormat="1" ht="21.75" customHeight="1">
      <c r="A436" s="34"/>
      <c r="B436" s="35"/>
      <c r="C436" s="187" t="s">
        <v>2072</v>
      </c>
      <c r="D436" s="187" t="s">
        <v>136</v>
      </c>
      <c r="E436" s="188" t="s">
        <v>2073</v>
      </c>
      <c r="F436" s="189" t="s">
        <v>2074</v>
      </c>
      <c r="G436" s="190" t="s">
        <v>167</v>
      </c>
      <c r="H436" s="191">
        <v>1</v>
      </c>
      <c r="I436" s="192"/>
      <c r="J436" s="193">
        <f t="shared" si="20"/>
        <v>0</v>
      </c>
      <c r="K436" s="194"/>
      <c r="L436" s="195"/>
      <c r="M436" s="196" t="s">
        <v>1</v>
      </c>
      <c r="N436" s="197" t="s">
        <v>41</v>
      </c>
      <c r="O436" s="71"/>
      <c r="P436" s="198">
        <f t="shared" si="21"/>
        <v>0</v>
      </c>
      <c r="Q436" s="198">
        <v>0</v>
      </c>
      <c r="R436" s="198">
        <f t="shared" si="22"/>
        <v>0</v>
      </c>
      <c r="S436" s="198">
        <v>0</v>
      </c>
      <c r="T436" s="199">
        <f t="shared" si="23"/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00" t="s">
        <v>229</v>
      </c>
      <c r="AT436" s="200" t="s">
        <v>136</v>
      </c>
      <c r="AU436" s="200" t="s">
        <v>86</v>
      </c>
      <c r="AY436" s="17" t="s">
        <v>134</v>
      </c>
      <c r="BE436" s="201">
        <f t="shared" si="24"/>
        <v>0</v>
      </c>
      <c r="BF436" s="201">
        <f t="shared" si="25"/>
        <v>0</v>
      </c>
      <c r="BG436" s="201">
        <f t="shared" si="26"/>
        <v>0</v>
      </c>
      <c r="BH436" s="201">
        <f t="shared" si="27"/>
        <v>0</v>
      </c>
      <c r="BI436" s="201">
        <f t="shared" si="28"/>
        <v>0</v>
      </c>
      <c r="BJ436" s="17" t="s">
        <v>84</v>
      </c>
      <c r="BK436" s="201">
        <f t="shared" si="29"/>
        <v>0</v>
      </c>
      <c r="BL436" s="17" t="s">
        <v>193</v>
      </c>
      <c r="BM436" s="200" t="s">
        <v>2075</v>
      </c>
    </row>
    <row r="437" spans="1:65" s="12" customFormat="1" ht="22.9" customHeight="1">
      <c r="B437" s="171"/>
      <c r="C437" s="172"/>
      <c r="D437" s="173" t="s">
        <v>75</v>
      </c>
      <c r="E437" s="185" t="s">
        <v>2076</v>
      </c>
      <c r="F437" s="185" t="s">
        <v>2077</v>
      </c>
      <c r="G437" s="172"/>
      <c r="H437" s="172"/>
      <c r="I437" s="175"/>
      <c r="J437" s="186">
        <f>BK437</f>
        <v>0</v>
      </c>
      <c r="K437" s="172"/>
      <c r="L437" s="177"/>
      <c r="M437" s="178"/>
      <c r="N437" s="179"/>
      <c r="O437" s="179"/>
      <c r="P437" s="180">
        <f>SUM(P438:P440)</f>
        <v>0</v>
      </c>
      <c r="Q437" s="179"/>
      <c r="R437" s="180">
        <f>SUM(R438:R440)</f>
        <v>8.0000000000000004E-4</v>
      </c>
      <c r="S437" s="179"/>
      <c r="T437" s="181">
        <f>SUM(T438:T440)</f>
        <v>0</v>
      </c>
      <c r="AR437" s="182" t="s">
        <v>86</v>
      </c>
      <c r="AT437" s="183" t="s">
        <v>75</v>
      </c>
      <c r="AU437" s="183" t="s">
        <v>84</v>
      </c>
      <c r="AY437" s="182" t="s">
        <v>134</v>
      </c>
      <c r="BK437" s="184">
        <f>SUM(BK438:BK440)</f>
        <v>0</v>
      </c>
    </row>
    <row r="438" spans="1:65" s="2" customFormat="1" ht="24.2" customHeight="1">
      <c r="A438" s="34"/>
      <c r="B438" s="35"/>
      <c r="C438" s="241" t="s">
        <v>2078</v>
      </c>
      <c r="D438" s="241" t="s">
        <v>251</v>
      </c>
      <c r="E438" s="242" t="s">
        <v>2079</v>
      </c>
      <c r="F438" s="243" t="s">
        <v>2080</v>
      </c>
      <c r="G438" s="244" t="s">
        <v>167</v>
      </c>
      <c r="H438" s="245">
        <v>2</v>
      </c>
      <c r="I438" s="246"/>
      <c r="J438" s="247">
        <f>ROUND(I438*H438,2)</f>
        <v>0</v>
      </c>
      <c r="K438" s="248"/>
      <c r="L438" s="39"/>
      <c r="M438" s="249" t="s">
        <v>1</v>
      </c>
      <c r="N438" s="250" t="s">
        <v>41</v>
      </c>
      <c r="O438" s="71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00" t="s">
        <v>193</v>
      </c>
      <c r="AT438" s="200" t="s">
        <v>251</v>
      </c>
      <c r="AU438" s="200" t="s">
        <v>86</v>
      </c>
      <c r="AY438" s="17" t="s">
        <v>134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7" t="s">
        <v>84</v>
      </c>
      <c r="BK438" s="201">
        <f>ROUND(I438*H438,2)</f>
        <v>0</v>
      </c>
      <c r="BL438" s="17" t="s">
        <v>193</v>
      </c>
      <c r="BM438" s="200" t="s">
        <v>2081</v>
      </c>
    </row>
    <row r="439" spans="1:65" s="2" customFormat="1" ht="24.2" customHeight="1">
      <c r="A439" s="34"/>
      <c r="B439" s="35"/>
      <c r="C439" s="187" t="s">
        <v>2082</v>
      </c>
      <c r="D439" s="187" t="s">
        <v>136</v>
      </c>
      <c r="E439" s="188" t="s">
        <v>2083</v>
      </c>
      <c r="F439" s="189" t="s">
        <v>2084</v>
      </c>
      <c r="G439" s="190" t="s">
        <v>167</v>
      </c>
      <c r="H439" s="191">
        <v>2</v>
      </c>
      <c r="I439" s="192"/>
      <c r="J439" s="193">
        <f>ROUND(I439*H439,2)</f>
        <v>0</v>
      </c>
      <c r="K439" s="194"/>
      <c r="L439" s="195"/>
      <c r="M439" s="196" t="s">
        <v>1</v>
      </c>
      <c r="N439" s="197" t="s">
        <v>41</v>
      </c>
      <c r="O439" s="71"/>
      <c r="P439" s="198">
        <f>O439*H439</f>
        <v>0</v>
      </c>
      <c r="Q439" s="198">
        <v>4.0000000000000002E-4</v>
      </c>
      <c r="R439" s="198">
        <f>Q439*H439</f>
        <v>8.0000000000000004E-4</v>
      </c>
      <c r="S439" s="198">
        <v>0</v>
      </c>
      <c r="T439" s="199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00" t="s">
        <v>229</v>
      </c>
      <c r="AT439" s="200" t="s">
        <v>136</v>
      </c>
      <c r="AU439" s="200" t="s">
        <v>86</v>
      </c>
      <c r="AY439" s="17" t="s">
        <v>134</v>
      </c>
      <c r="BE439" s="201">
        <f>IF(N439="základní",J439,0)</f>
        <v>0</v>
      </c>
      <c r="BF439" s="201">
        <f>IF(N439="snížená",J439,0)</f>
        <v>0</v>
      </c>
      <c r="BG439" s="201">
        <f>IF(N439="zákl. přenesená",J439,0)</f>
        <v>0</v>
      </c>
      <c r="BH439" s="201">
        <f>IF(N439="sníž. přenesená",J439,0)</f>
        <v>0</v>
      </c>
      <c r="BI439" s="201">
        <f>IF(N439="nulová",J439,0)</f>
        <v>0</v>
      </c>
      <c r="BJ439" s="17" t="s">
        <v>84</v>
      </c>
      <c r="BK439" s="201">
        <f>ROUND(I439*H439,2)</f>
        <v>0</v>
      </c>
      <c r="BL439" s="17" t="s">
        <v>193</v>
      </c>
      <c r="BM439" s="200" t="s">
        <v>2085</v>
      </c>
    </row>
    <row r="440" spans="1:65" s="2" customFormat="1" ht="24.2" customHeight="1">
      <c r="A440" s="34"/>
      <c r="B440" s="35"/>
      <c r="C440" s="241" t="s">
        <v>2086</v>
      </c>
      <c r="D440" s="241" t="s">
        <v>251</v>
      </c>
      <c r="E440" s="242" t="s">
        <v>2087</v>
      </c>
      <c r="F440" s="243" t="s">
        <v>2088</v>
      </c>
      <c r="G440" s="244" t="s">
        <v>167</v>
      </c>
      <c r="H440" s="245">
        <v>1</v>
      </c>
      <c r="I440" s="246"/>
      <c r="J440" s="247">
        <f>ROUND(I440*H440,2)</f>
        <v>0</v>
      </c>
      <c r="K440" s="248"/>
      <c r="L440" s="39"/>
      <c r="M440" s="249" t="s">
        <v>1</v>
      </c>
      <c r="N440" s="250" t="s">
        <v>41</v>
      </c>
      <c r="O440" s="71"/>
      <c r="P440" s="198">
        <f>O440*H440</f>
        <v>0</v>
      </c>
      <c r="Q440" s="198">
        <v>0</v>
      </c>
      <c r="R440" s="198">
        <f>Q440*H440</f>
        <v>0</v>
      </c>
      <c r="S440" s="198">
        <v>0</v>
      </c>
      <c r="T440" s="199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00" t="s">
        <v>193</v>
      </c>
      <c r="AT440" s="200" t="s">
        <v>251</v>
      </c>
      <c r="AU440" s="200" t="s">
        <v>86</v>
      </c>
      <c r="AY440" s="17" t="s">
        <v>134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7" t="s">
        <v>84</v>
      </c>
      <c r="BK440" s="201">
        <f>ROUND(I440*H440,2)</f>
        <v>0</v>
      </c>
      <c r="BL440" s="17" t="s">
        <v>193</v>
      </c>
      <c r="BM440" s="200" t="s">
        <v>2089</v>
      </c>
    </row>
    <row r="441" spans="1:65" s="12" customFormat="1" ht="22.9" customHeight="1">
      <c r="B441" s="171"/>
      <c r="C441" s="172"/>
      <c r="D441" s="173" t="s">
        <v>75</v>
      </c>
      <c r="E441" s="185" t="s">
        <v>2090</v>
      </c>
      <c r="F441" s="185" t="s">
        <v>2091</v>
      </c>
      <c r="G441" s="172"/>
      <c r="H441" s="172"/>
      <c r="I441" s="175"/>
      <c r="J441" s="186">
        <f>BK441</f>
        <v>0</v>
      </c>
      <c r="K441" s="172"/>
      <c r="L441" s="177"/>
      <c r="M441" s="178"/>
      <c r="N441" s="179"/>
      <c r="O441" s="179"/>
      <c r="P441" s="180">
        <f>SUM(P442:P475)</f>
        <v>0</v>
      </c>
      <c r="Q441" s="179"/>
      <c r="R441" s="180">
        <f>SUM(R442:R475)</f>
        <v>5.2162793500000006</v>
      </c>
      <c r="S441" s="179"/>
      <c r="T441" s="181">
        <f>SUM(T442:T475)</f>
        <v>0</v>
      </c>
      <c r="AR441" s="182" t="s">
        <v>86</v>
      </c>
      <c r="AT441" s="183" t="s">
        <v>75</v>
      </c>
      <c r="AU441" s="183" t="s">
        <v>84</v>
      </c>
      <c r="AY441" s="182" t="s">
        <v>134</v>
      </c>
      <c r="BK441" s="184">
        <f>SUM(BK442:BK475)</f>
        <v>0</v>
      </c>
    </row>
    <row r="442" spans="1:65" s="2" customFormat="1" ht="24.2" customHeight="1">
      <c r="A442" s="34"/>
      <c r="B442" s="35"/>
      <c r="C442" s="241" t="s">
        <v>2092</v>
      </c>
      <c r="D442" s="241" t="s">
        <v>251</v>
      </c>
      <c r="E442" s="242" t="s">
        <v>2093</v>
      </c>
      <c r="F442" s="243" t="s">
        <v>2094</v>
      </c>
      <c r="G442" s="244" t="s">
        <v>231</v>
      </c>
      <c r="H442" s="245">
        <v>12.2</v>
      </c>
      <c r="I442" s="246"/>
      <c r="J442" s="247">
        <f>ROUND(I442*H442,2)</f>
        <v>0</v>
      </c>
      <c r="K442" s="248"/>
      <c r="L442" s="39"/>
      <c r="M442" s="249" t="s">
        <v>1</v>
      </c>
      <c r="N442" s="250" t="s">
        <v>41</v>
      </c>
      <c r="O442" s="71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0" t="s">
        <v>193</v>
      </c>
      <c r="AT442" s="200" t="s">
        <v>251</v>
      </c>
      <c r="AU442" s="200" t="s">
        <v>86</v>
      </c>
      <c r="AY442" s="17" t="s">
        <v>134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7" t="s">
        <v>84</v>
      </c>
      <c r="BK442" s="201">
        <f>ROUND(I442*H442,2)</f>
        <v>0</v>
      </c>
      <c r="BL442" s="17" t="s">
        <v>193</v>
      </c>
      <c r="BM442" s="200" t="s">
        <v>2095</v>
      </c>
    </row>
    <row r="443" spans="1:65" s="13" customFormat="1" ht="11.25">
      <c r="B443" s="202"/>
      <c r="C443" s="203"/>
      <c r="D443" s="204" t="s">
        <v>169</v>
      </c>
      <c r="E443" s="205" t="s">
        <v>1</v>
      </c>
      <c r="F443" s="206" t="s">
        <v>2096</v>
      </c>
      <c r="G443" s="203"/>
      <c r="H443" s="205" t="s">
        <v>1</v>
      </c>
      <c r="I443" s="207"/>
      <c r="J443" s="203"/>
      <c r="K443" s="203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169</v>
      </c>
      <c r="AU443" s="212" t="s">
        <v>86</v>
      </c>
      <c r="AV443" s="13" t="s">
        <v>84</v>
      </c>
      <c r="AW443" s="13" t="s">
        <v>32</v>
      </c>
      <c r="AX443" s="13" t="s">
        <v>76</v>
      </c>
      <c r="AY443" s="212" t="s">
        <v>134</v>
      </c>
    </row>
    <row r="444" spans="1:65" s="14" customFormat="1" ht="11.25">
      <c r="B444" s="213"/>
      <c r="C444" s="214"/>
      <c r="D444" s="204" t="s">
        <v>169</v>
      </c>
      <c r="E444" s="215" t="s">
        <v>1</v>
      </c>
      <c r="F444" s="216" t="s">
        <v>2097</v>
      </c>
      <c r="G444" s="214"/>
      <c r="H444" s="217">
        <v>12.2</v>
      </c>
      <c r="I444" s="218"/>
      <c r="J444" s="214"/>
      <c r="K444" s="214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169</v>
      </c>
      <c r="AU444" s="223" t="s">
        <v>86</v>
      </c>
      <c r="AV444" s="14" t="s">
        <v>86</v>
      </c>
      <c r="AW444" s="14" t="s">
        <v>32</v>
      </c>
      <c r="AX444" s="14" t="s">
        <v>84</v>
      </c>
      <c r="AY444" s="223" t="s">
        <v>134</v>
      </c>
    </row>
    <row r="445" spans="1:65" s="2" customFormat="1" ht="33" customHeight="1">
      <c r="A445" s="34"/>
      <c r="B445" s="35"/>
      <c r="C445" s="241" t="s">
        <v>2098</v>
      </c>
      <c r="D445" s="241" t="s">
        <v>251</v>
      </c>
      <c r="E445" s="242" t="s">
        <v>2099</v>
      </c>
      <c r="F445" s="243" t="s">
        <v>2100</v>
      </c>
      <c r="G445" s="244" t="s">
        <v>231</v>
      </c>
      <c r="H445" s="245">
        <v>299.37</v>
      </c>
      <c r="I445" s="246"/>
      <c r="J445" s="247">
        <f>ROUND(I445*H445,2)</f>
        <v>0</v>
      </c>
      <c r="K445" s="248"/>
      <c r="L445" s="39"/>
      <c r="M445" s="249" t="s">
        <v>1</v>
      </c>
      <c r="N445" s="250" t="s">
        <v>41</v>
      </c>
      <c r="O445" s="71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0" t="s">
        <v>193</v>
      </c>
      <c r="AT445" s="200" t="s">
        <v>251</v>
      </c>
      <c r="AU445" s="200" t="s">
        <v>86</v>
      </c>
      <c r="AY445" s="17" t="s">
        <v>134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7" t="s">
        <v>84</v>
      </c>
      <c r="BK445" s="201">
        <f>ROUND(I445*H445,2)</f>
        <v>0</v>
      </c>
      <c r="BL445" s="17" t="s">
        <v>193</v>
      </c>
      <c r="BM445" s="200" t="s">
        <v>2101</v>
      </c>
    </row>
    <row r="446" spans="1:65" s="13" customFormat="1" ht="11.25">
      <c r="B446" s="202"/>
      <c r="C446" s="203"/>
      <c r="D446" s="204" t="s">
        <v>169</v>
      </c>
      <c r="E446" s="205" t="s">
        <v>1</v>
      </c>
      <c r="F446" s="206" t="s">
        <v>2102</v>
      </c>
      <c r="G446" s="203"/>
      <c r="H446" s="205" t="s">
        <v>1</v>
      </c>
      <c r="I446" s="207"/>
      <c r="J446" s="203"/>
      <c r="K446" s="203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169</v>
      </c>
      <c r="AU446" s="212" t="s">
        <v>86</v>
      </c>
      <c r="AV446" s="13" t="s">
        <v>84</v>
      </c>
      <c r="AW446" s="13" t="s">
        <v>32</v>
      </c>
      <c r="AX446" s="13" t="s">
        <v>76</v>
      </c>
      <c r="AY446" s="212" t="s">
        <v>134</v>
      </c>
    </row>
    <row r="447" spans="1:65" s="14" customFormat="1" ht="11.25">
      <c r="B447" s="213"/>
      <c r="C447" s="214"/>
      <c r="D447" s="204" t="s">
        <v>169</v>
      </c>
      <c r="E447" s="215" t="s">
        <v>1</v>
      </c>
      <c r="F447" s="216" t="s">
        <v>2103</v>
      </c>
      <c r="G447" s="214"/>
      <c r="H447" s="217">
        <v>34.799999999999997</v>
      </c>
      <c r="I447" s="218"/>
      <c r="J447" s="214"/>
      <c r="K447" s="214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169</v>
      </c>
      <c r="AU447" s="223" t="s">
        <v>86</v>
      </c>
      <c r="AV447" s="14" t="s">
        <v>86</v>
      </c>
      <c r="AW447" s="14" t="s">
        <v>32</v>
      </c>
      <c r="AX447" s="14" t="s">
        <v>76</v>
      </c>
      <c r="AY447" s="223" t="s">
        <v>134</v>
      </c>
    </row>
    <row r="448" spans="1:65" s="13" customFormat="1" ht="11.25">
      <c r="B448" s="202"/>
      <c r="C448" s="203"/>
      <c r="D448" s="204" t="s">
        <v>169</v>
      </c>
      <c r="E448" s="205" t="s">
        <v>1</v>
      </c>
      <c r="F448" s="206" t="s">
        <v>2104</v>
      </c>
      <c r="G448" s="203"/>
      <c r="H448" s="205" t="s">
        <v>1</v>
      </c>
      <c r="I448" s="207"/>
      <c r="J448" s="203"/>
      <c r="K448" s="203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169</v>
      </c>
      <c r="AU448" s="212" t="s">
        <v>86</v>
      </c>
      <c r="AV448" s="13" t="s">
        <v>84</v>
      </c>
      <c r="AW448" s="13" t="s">
        <v>32</v>
      </c>
      <c r="AX448" s="13" t="s">
        <v>76</v>
      </c>
      <c r="AY448" s="212" t="s">
        <v>134</v>
      </c>
    </row>
    <row r="449" spans="1:65" s="14" customFormat="1" ht="11.25">
      <c r="B449" s="213"/>
      <c r="C449" s="214"/>
      <c r="D449" s="204" t="s">
        <v>169</v>
      </c>
      <c r="E449" s="215" t="s">
        <v>1</v>
      </c>
      <c r="F449" s="216" t="s">
        <v>2105</v>
      </c>
      <c r="G449" s="214"/>
      <c r="H449" s="217">
        <v>220.57</v>
      </c>
      <c r="I449" s="218"/>
      <c r="J449" s="214"/>
      <c r="K449" s="214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169</v>
      </c>
      <c r="AU449" s="223" t="s">
        <v>86</v>
      </c>
      <c r="AV449" s="14" t="s">
        <v>86</v>
      </c>
      <c r="AW449" s="14" t="s">
        <v>32</v>
      </c>
      <c r="AX449" s="14" t="s">
        <v>76</v>
      </c>
      <c r="AY449" s="223" t="s">
        <v>134</v>
      </c>
    </row>
    <row r="450" spans="1:65" s="13" customFormat="1" ht="11.25">
      <c r="B450" s="202"/>
      <c r="C450" s="203"/>
      <c r="D450" s="204" t="s">
        <v>169</v>
      </c>
      <c r="E450" s="205" t="s">
        <v>1</v>
      </c>
      <c r="F450" s="206" t="s">
        <v>2106</v>
      </c>
      <c r="G450" s="203"/>
      <c r="H450" s="205" t="s">
        <v>1</v>
      </c>
      <c r="I450" s="207"/>
      <c r="J450" s="203"/>
      <c r="K450" s="203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169</v>
      </c>
      <c r="AU450" s="212" t="s">
        <v>86</v>
      </c>
      <c r="AV450" s="13" t="s">
        <v>84</v>
      </c>
      <c r="AW450" s="13" t="s">
        <v>32</v>
      </c>
      <c r="AX450" s="13" t="s">
        <v>76</v>
      </c>
      <c r="AY450" s="212" t="s">
        <v>134</v>
      </c>
    </row>
    <row r="451" spans="1:65" s="14" customFormat="1" ht="11.25">
      <c r="B451" s="213"/>
      <c r="C451" s="214"/>
      <c r="D451" s="204" t="s">
        <v>169</v>
      </c>
      <c r="E451" s="215" t="s">
        <v>1</v>
      </c>
      <c r="F451" s="216" t="s">
        <v>2107</v>
      </c>
      <c r="G451" s="214"/>
      <c r="H451" s="217">
        <v>44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169</v>
      </c>
      <c r="AU451" s="223" t="s">
        <v>86</v>
      </c>
      <c r="AV451" s="14" t="s">
        <v>86</v>
      </c>
      <c r="AW451" s="14" t="s">
        <v>32</v>
      </c>
      <c r="AX451" s="14" t="s">
        <v>76</v>
      </c>
      <c r="AY451" s="223" t="s">
        <v>134</v>
      </c>
    </row>
    <row r="452" spans="1:65" s="15" customFormat="1" ht="11.25">
      <c r="B452" s="224"/>
      <c r="C452" s="225"/>
      <c r="D452" s="204" t="s">
        <v>169</v>
      </c>
      <c r="E452" s="226" t="s">
        <v>1</v>
      </c>
      <c r="F452" s="227" t="s">
        <v>173</v>
      </c>
      <c r="G452" s="225"/>
      <c r="H452" s="228">
        <v>299.37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AT452" s="234" t="s">
        <v>169</v>
      </c>
      <c r="AU452" s="234" t="s">
        <v>86</v>
      </c>
      <c r="AV452" s="15" t="s">
        <v>140</v>
      </c>
      <c r="AW452" s="15" t="s">
        <v>32</v>
      </c>
      <c r="AX452" s="15" t="s">
        <v>84</v>
      </c>
      <c r="AY452" s="234" t="s">
        <v>134</v>
      </c>
    </row>
    <row r="453" spans="1:65" s="2" customFormat="1" ht="16.5" customHeight="1">
      <c r="A453" s="34"/>
      <c r="B453" s="35"/>
      <c r="C453" s="187" t="s">
        <v>2108</v>
      </c>
      <c r="D453" s="187" t="s">
        <v>136</v>
      </c>
      <c r="E453" s="188" t="s">
        <v>2109</v>
      </c>
      <c r="F453" s="189" t="s">
        <v>2110</v>
      </c>
      <c r="G453" s="190" t="s">
        <v>217</v>
      </c>
      <c r="H453" s="191">
        <v>3.706</v>
      </c>
      <c r="I453" s="192"/>
      <c r="J453" s="193">
        <f>ROUND(I453*H453,2)</f>
        <v>0</v>
      </c>
      <c r="K453" s="194"/>
      <c r="L453" s="195"/>
      <c r="M453" s="196" t="s">
        <v>1</v>
      </c>
      <c r="N453" s="197" t="s">
        <v>41</v>
      </c>
      <c r="O453" s="71"/>
      <c r="P453" s="198">
        <f>O453*H453</f>
        <v>0</v>
      </c>
      <c r="Q453" s="198">
        <v>0.5</v>
      </c>
      <c r="R453" s="198">
        <f>Q453*H453</f>
        <v>1.853</v>
      </c>
      <c r="S453" s="198">
        <v>0</v>
      </c>
      <c r="T453" s="199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00" t="s">
        <v>229</v>
      </c>
      <c r="AT453" s="200" t="s">
        <v>136</v>
      </c>
      <c r="AU453" s="200" t="s">
        <v>86</v>
      </c>
      <c r="AY453" s="17" t="s">
        <v>134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7" t="s">
        <v>84</v>
      </c>
      <c r="BK453" s="201">
        <f>ROUND(I453*H453,2)</f>
        <v>0</v>
      </c>
      <c r="BL453" s="17" t="s">
        <v>193</v>
      </c>
      <c r="BM453" s="200" t="s">
        <v>2111</v>
      </c>
    </row>
    <row r="454" spans="1:65" s="13" customFormat="1" ht="11.25">
      <c r="B454" s="202"/>
      <c r="C454" s="203"/>
      <c r="D454" s="204" t="s">
        <v>169</v>
      </c>
      <c r="E454" s="205" t="s">
        <v>1</v>
      </c>
      <c r="F454" s="206" t="s">
        <v>2112</v>
      </c>
      <c r="G454" s="203"/>
      <c r="H454" s="205" t="s">
        <v>1</v>
      </c>
      <c r="I454" s="207"/>
      <c r="J454" s="203"/>
      <c r="K454" s="203"/>
      <c r="L454" s="208"/>
      <c r="M454" s="209"/>
      <c r="N454" s="210"/>
      <c r="O454" s="210"/>
      <c r="P454" s="210"/>
      <c r="Q454" s="210"/>
      <c r="R454" s="210"/>
      <c r="S454" s="210"/>
      <c r="T454" s="211"/>
      <c r="AT454" s="212" t="s">
        <v>169</v>
      </c>
      <c r="AU454" s="212" t="s">
        <v>86</v>
      </c>
      <c r="AV454" s="13" t="s">
        <v>84</v>
      </c>
      <c r="AW454" s="13" t="s">
        <v>32</v>
      </c>
      <c r="AX454" s="13" t="s">
        <v>76</v>
      </c>
      <c r="AY454" s="212" t="s">
        <v>134</v>
      </c>
    </row>
    <row r="455" spans="1:65" s="14" customFormat="1" ht="11.25">
      <c r="B455" s="213"/>
      <c r="C455" s="214"/>
      <c r="D455" s="204" t="s">
        <v>169</v>
      </c>
      <c r="E455" s="215" t="s">
        <v>1</v>
      </c>
      <c r="F455" s="216" t="s">
        <v>2113</v>
      </c>
      <c r="G455" s="214"/>
      <c r="H455" s="217">
        <v>3.706</v>
      </c>
      <c r="I455" s="218"/>
      <c r="J455" s="214"/>
      <c r="K455" s="214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169</v>
      </c>
      <c r="AU455" s="223" t="s">
        <v>86</v>
      </c>
      <c r="AV455" s="14" t="s">
        <v>86</v>
      </c>
      <c r="AW455" s="14" t="s">
        <v>32</v>
      </c>
      <c r="AX455" s="14" t="s">
        <v>84</v>
      </c>
      <c r="AY455" s="223" t="s">
        <v>134</v>
      </c>
    </row>
    <row r="456" spans="1:65" s="2" customFormat="1" ht="16.5" customHeight="1">
      <c r="A456" s="34"/>
      <c r="B456" s="35"/>
      <c r="C456" s="187" t="s">
        <v>2114</v>
      </c>
      <c r="D456" s="187" t="s">
        <v>136</v>
      </c>
      <c r="E456" s="188" t="s">
        <v>2115</v>
      </c>
      <c r="F456" s="189" t="s">
        <v>2116</v>
      </c>
      <c r="G456" s="190" t="s">
        <v>217</v>
      </c>
      <c r="H456" s="191">
        <v>0.55000000000000004</v>
      </c>
      <c r="I456" s="192"/>
      <c r="J456" s="193">
        <f>ROUND(I456*H456,2)</f>
        <v>0</v>
      </c>
      <c r="K456" s="194"/>
      <c r="L456" s="195"/>
      <c r="M456" s="196" t="s">
        <v>1</v>
      </c>
      <c r="N456" s="197" t="s">
        <v>41</v>
      </c>
      <c r="O456" s="71"/>
      <c r="P456" s="198">
        <f>O456*H456</f>
        <v>0</v>
      </c>
      <c r="Q456" s="198">
        <v>0.5</v>
      </c>
      <c r="R456" s="198">
        <f>Q456*H456</f>
        <v>0.27500000000000002</v>
      </c>
      <c r="S456" s="198">
        <v>0</v>
      </c>
      <c r="T456" s="199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200" t="s">
        <v>229</v>
      </c>
      <c r="AT456" s="200" t="s">
        <v>136</v>
      </c>
      <c r="AU456" s="200" t="s">
        <v>86</v>
      </c>
      <c r="AY456" s="17" t="s">
        <v>134</v>
      </c>
      <c r="BE456" s="201">
        <f>IF(N456="základní",J456,0)</f>
        <v>0</v>
      </c>
      <c r="BF456" s="201">
        <f>IF(N456="snížená",J456,0)</f>
        <v>0</v>
      </c>
      <c r="BG456" s="201">
        <f>IF(N456="zákl. přenesená",J456,0)</f>
        <v>0</v>
      </c>
      <c r="BH456" s="201">
        <f>IF(N456="sníž. přenesená",J456,0)</f>
        <v>0</v>
      </c>
      <c r="BI456" s="201">
        <f>IF(N456="nulová",J456,0)</f>
        <v>0</v>
      </c>
      <c r="BJ456" s="17" t="s">
        <v>84</v>
      </c>
      <c r="BK456" s="201">
        <f>ROUND(I456*H456,2)</f>
        <v>0</v>
      </c>
      <c r="BL456" s="17" t="s">
        <v>193</v>
      </c>
      <c r="BM456" s="200" t="s">
        <v>2117</v>
      </c>
    </row>
    <row r="457" spans="1:65" s="13" customFormat="1" ht="11.25">
      <c r="B457" s="202"/>
      <c r="C457" s="203"/>
      <c r="D457" s="204" t="s">
        <v>169</v>
      </c>
      <c r="E457" s="205" t="s">
        <v>1</v>
      </c>
      <c r="F457" s="206" t="s">
        <v>2118</v>
      </c>
      <c r="G457" s="203"/>
      <c r="H457" s="205" t="s">
        <v>1</v>
      </c>
      <c r="I457" s="207"/>
      <c r="J457" s="203"/>
      <c r="K457" s="203"/>
      <c r="L457" s="208"/>
      <c r="M457" s="209"/>
      <c r="N457" s="210"/>
      <c r="O457" s="210"/>
      <c r="P457" s="210"/>
      <c r="Q457" s="210"/>
      <c r="R457" s="210"/>
      <c r="S457" s="210"/>
      <c r="T457" s="211"/>
      <c r="AT457" s="212" t="s">
        <v>169</v>
      </c>
      <c r="AU457" s="212" t="s">
        <v>86</v>
      </c>
      <c r="AV457" s="13" t="s">
        <v>84</v>
      </c>
      <c r="AW457" s="13" t="s">
        <v>32</v>
      </c>
      <c r="AX457" s="13" t="s">
        <v>76</v>
      </c>
      <c r="AY457" s="212" t="s">
        <v>134</v>
      </c>
    </row>
    <row r="458" spans="1:65" s="14" customFormat="1" ht="11.25">
      <c r="B458" s="213"/>
      <c r="C458" s="214"/>
      <c r="D458" s="204" t="s">
        <v>169</v>
      </c>
      <c r="E458" s="215" t="s">
        <v>1</v>
      </c>
      <c r="F458" s="216" t="s">
        <v>2119</v>
      </c>
      <c r="G458" s="214"/>
      <c r="H458" s="217">
        <v>0.55000000000000004</v>
      </c>
      <c r="I458" s="218"/>
      <c r="J458" s="214"/>
      <c r="K458" s="214"/>
      <c r="L458" s="219"/>
      <c r="M458" s="220"/>
      <c r="N458" s="221"/>
      <c r="O458" s="221"/>
      <c r="P458" s="221"/>
      <c r="Q458" s="221"/>
      <c r="R458" s="221"/>
      <c r="S458" s="221"/>
      <c r="T458" s="222"/>
      <c r="AT458" s="223" t="s">
        <v>169</v>
      </c>
      <c r="AU458" s="223" t="s">
        <v>86</v>
      </c>
      <c r="AV458" s="14" t="s">
        <v>86</v>
      </c>
      <c r="AW458" s="14" t="s">
        <v>32</v>
      </c>
      <c r="AX458" s="14" t="s">
        <v>84</v>
      </c>
      <c r="AY458" s="223" t="s">
        <v>134</v>
      </c>
    </row>
    <row r="459" spans="1:65" s="2" customFormat="1" ht="21.75" customHeight="1">
      <c r="A459" s="34"/>
      <c r="B459" s="35"/>
      <c r="C459" s="187" t="s">
        <v>2120</v>
      </c>
      <c r="D459" s="187" t="s">
        <v>136</v>
      </c>
      <c r="E459" s="188" t="s">
        <v>2121</v>
      </c>
      <c r="F459" s="189" t="s">
        <v>2122</v>
      </c>
      <c r="G459" s="190" t="s">
        <v>217</v>
      </c>
      <c r="H459" s="191">
        <v>0.122</v>
      </c>
      <c r="I459" s="192"/>
      <c r="J459" s="193">
        <f>ROUND(I459*H459,2)</f>
        <v>0</v>
      </c>
      <c r="K459" s="194"/>
      <c r="L459" s="195"/>
      <c r="M459" s="196" t="s">
        <v>1</v>
      </c>
      <c r="N459" s="197" t="s">
        <v>41</v>
      </c>
      <c r="O459" s="71"/>
      <c r="P459" s="198">
        <f>O459*H459</f>
        <v>0</v>
      </c>
      <c r="Q459" s="198">
        <v>0.55000000000000004</v>
      </c>
      <c r="R459" s="198">
        <f>Q459*H459</f>
        <v>6.7100000000000007E-2</v>
      </c>
      <c r="S459" s="198">
        <v>0</v>
      </c>
      <c r="T459" s="199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00" t="s">
        <v>229</v>
      </c>
      <c r="AT459" s="200" t="s">
        <v>136</v>
      </c>
      <c r="AU459" s="200" t="s">
        <v>86</v>
      </c>
      <c r="AY459" s="17" t="s">
        <v>134</v>
      </c>
      <c r="BE459" s="201">
        <f>IF(N459="základní",J459,0)</f>
        <v>0</v>
      </c>
      <c r="BF459" s="201">
        <f>IF(N459="snížená",J459,0)</f>
        <v>0</v>
      </c>
      <c r="BG459" s="201">
        <f>IF(N459="zákl. přenesená",J459,0)</f>
        <v>0</v>
      </c>
      <c r="BH459" s="201">
        <f>IF(N459="sníž. přenesená",J459,0)</f>
        <v>0</v>
      </c>
      <c r="BI459" s="201">
        <f>IF(N459="nulová",J459,0)</f>
        <v>0</v>
      </c>
      <c r="BJ459" s="17" t="s">
        <v>84</v>
      </c>
      <c r="BK459" s="201">
        <f>ROUND(I459*H459,2)</f>
        <v>0</v>
      </c>
      <c r="BL459" s="17" t="s">
        <v>193</v>
      </c>
      <c r="BM459" s="200" t="s">
        <v>2123</v>
      </c>
    </row>
    <row r="460" spans="1:65" s="13" customFormat="1" ht="11.25">
      <c r="B460" s="202"/>
      <c r="C460" s="203"/>
      <c r="D460" s="204" t="s">
        <v>169</v>
      </c>
      <c r="E460" s="205" t="s">
        <v>1</v>
      </c>
      <c r="F460" s="206" t="s">
        <v>2096</v>
      </c>
      <c r="G460" s="203"/>
      <c r="H460" s="205" t="s">
        <v>1</v>
      </c>
      <c r="I460" s="207"/>
      <c r="J460" s="203"/>
      <c r="K460" s="203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169</v>
      </c>
      <c r="AU460" s="212" t="s">
        <v>86</v>
      </c>
      <c r="AV460" s="13" t="s">
        <v>84</v>
      </c>
      <c r="AW460" s="13" t="s">
        <v>32</v>
      </c>
      <c r="AX460" s="13" t="s">
        <v>76</v>
      </c>
      <c r="AY460" s="212" t="s">
        <v>134</v>
      </c>
    </row>
    <row r="461" spans="1:65" s="14" customFormat="1" ht="11.25">
      <c r="B461" s="213"/>
      <c r="C461" s="214"/>
      <c r="D461" s="204" t="s">
        <v>169</v>
      </c>
      <c r="E461" s="215" t="s">
        <v>1</v>
      </c>
      <c r="F461" s="216" t="s">
        <v>2124</v>
      </c>
      <c r="G461" s="214"/>
      <c r="H461" s="217">
        <v>0.122</v>
      </c>
      <c r="I461" s="218"/>
      <c r="J461" s="214"/>
      <c r="K461" s="214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169</v>
      </c>
      <c r="AU461" s="223" t="s">
        <v>86</v>
      </c>
      <c r="AV461" s="14" t="s">
        <v>86</v>
      </c>
      <c r="AW461" s="14" t="s">
        <v>32</v>
      </c>
      <c r="AX461" s="14" t="s">
        <v>84</v>
      </c>
      <c r="AY461" s="223" t="s">
        <v>134</v>
      </c>
    </row>
    <row r="462" spans="1:65" s="2" customFormat="1" ht="21.75" customHeight="1">
      <c r="A462" s="34"/>
      <c r="B462" s="35"/>
      <c r="C462" s="187" t="s">
        <v>2125</v>
      </c>
      <c r="D462" s="187" t="s">
        <v>136</v>
      </c>
      <c r="E462" s="188" t="s">
        <v>2126</v>
      </c>
      <c r="F462" s="189" t="s">
        <v>2127</v>
      </c>
      <c r="G462" s="190" t="s">
        <v>217</v>
      </c>
      <c r="H462" s="191">
        <v>0.78</v>
      </c>
      <c r="I462" s="192"/>
      <c r="J462" s="193">
        <f>ROUND(I462*H462,2)</f>
        <v>0</v>
      </c>
      <c r="K462" s="194"/>
      <c r="L462" s="195"/>
      <c r="M462" s="196" t="s">
        <v>1</v>
      </c>
      <c r="N462" s="197" t="s">
        <v>41</v>
      </c>
      <c r="O462" s="71"/>
      <c r="P462" s="198">
        <f>O462*H462</f>
        <v>0</v>
      </c>
      <c r="Q462" s="198">
        <v>0.55000000000000004</v>
      </c>
      <c r="R462" s="198">
        <f>Q462*H462</f>
        <v>0.42900000000000005</v>
      </c>
      <c r="S462" s="198">
        <v>0</v>
      </c>
      <c r="T462" s="199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200" t="s">
        <v>229</v>
      </c>
      <c r="AT462" s="200" t="s">
        <v>136</v>
      </c>
      <c r="AU462" s="200" t="s">
        <v>86</v>
      </c>
      <c r="AY462" s="17" t="s">
        <v>134</v>
      </c>
      <c r="BE462" s="201">
        <f>IF(N462="základní",J462,0)</f>
        <v>0</v>
      </c>
      <c r="BF462" s="201">
        <f>IF(N462="snížená",J462,0)</f>
        <v>0</v>
      </c>
      <c r="BG462" s="201">
        <f>IF(N462="zákl. přenesená",J462,0)</f>
        <v>0</v>
      </c>
      <c r="BH462" s="201">
        <f>IF(N462="sníž. přenesená",J462,0)</f>
        <v>0</v>
      </c>
      <c r="BI462" s="201">
        <f>IF(N462="nulová",J462,0)</f>
        <v>0</v>
      </c>
      <c r="BJ462" s="17" t="s">
        <v>84</v>
      </c>
      <c r="BK462" s="201">
        <f>ROUND(I462*H462,2)</f>
        <v>0</v>
      </c>
      <c r="BL462" s="17" t="s">
        <v>193</v>
      </c>
      <c r="BM462" s="200" t="s">
        <v>2128</v>
      </c>
    </row>
    <row r="463" spans="1:65" s="13" customFormat="1" ht="11.25">
      <c r="B463" s="202"/>
      <c r="C463" s="203"/>
      <c r="D463" s="204" t="s">
        <v>169</v>
      </c>
      <c r="E463" s="205" t="s">
        <v>1</v>
      </c>
      <c r="F463" s="206" t="s">
        <v>2102</v>
      </c>
      <c r="G463" s="203"/>
      <c r="H463" s="205" t="s">
        <v>1</v>
      </c>
      <c r="I463" s="207"/>
      <c r="J463" s="203"/>
      <c r="K463" s="203"/>
      <c r="L463" s="208"/>
      <c r="M463" s="209"/>
      <c r="N463" s="210"/>
      <c r="O463" s="210"/>
      <c r="P463" s="210"/>
      <c r="Q463" s="210"/>
      <c r="R463" s="210"/>
      <c r="S463" s="210"/>
      <c r="T463" s="211"/>
      <c r="AT463" s="212" t="s">
        <v>169</v>
      </c>
      <c r="AU463" s="212" t="s">
        <v>86</v>
      </c>
      <c r="AV463" s="13" t="s">
        <v>84</v>
      </c>
      <c r="AW463" s="13" t="s">
        <v>32</v>
      </c>
      <c r="AX463" s="13" t="s">
        <v>76</v>
      </c>
      <c r="AY463" s="212" t="s">
        <v>134</v>
      </c>
    </row>
    <row r="464" spans="1:65" s="14" customFormat="1" ht="11.25">
      <c r="B464" s="213"/>
      <c r="C464" s="214"/>
      <c r="D464" s="204" t="s">
        <v>169</v>
      </c>
      <c r="E464" s="215" t="s">
        <v>1</v>
      </c>
      <c r="F464" s="216" t="s">
        <v>2129</v>
      </c>
      <c r="G464" s="214"/>
      <c r="H464" s="217">
        <v>0.78</v>
      </c>
      <c r="I464" s="218"/>
      <c r="J464" s="214"/>
      <c r="K464" s="214"/>
      <c r="L464" s="219"/>
      <c r="M464" s="220"/>
      <c r="N464" s="221"/>
      <c r="O464" s="221"/>
      <c r="P464" s="221"/>
      <c r="Q464" s="221"/>
      <c r="R464" s="221"/>
      <c r="S464" s="221"/>
      <c r="T464" s="222"/>
      <c r="AT464" s="223" t="s">
        <v>169</v>
      </c>
      <c r="AU464" s="223" t="s">
        <v>86</v>
      </c>
      <c r="AV464" s="14" t="s">
        <v>86</v>
      </c>
      <c r="AW464" s="14" t="s">
        <v>32</v>
      </c>
      <c r="AX464" s="14" t="s">
        <v>84</v>
      </c>
      <c r="AY464" s="223" t="s">
        <v>134</v>
      </c>
    </row>
    <row r="465" spans="1:65" s="2" customFormat="1" ht="33" customHeight="1">
      <c r="A465" s="34"/>
      <c r="B465" s="35"/>
      <c r="C465" s="241" t="s">
        <v>2130</v>
      </c>
      <c r="D465" s="241" t="s">
        <v>251</v>
      </c>
      <c r="E465" s="242" t="s">
        <v>2131</v>
      </c>
      <c r="F465" s="243" t="s">
        <v>2132</v>
      </c>
      <c r="G465" s="244" t="s">
        <v>210</v>
      </c>
      <c r="H465" s="245">
        <v>111.824</v>
      </c>
      <c r="I465" s="246"/>
      <c r="J465" s="247">
        <f>ROUND(I465*H465,2)</f>
        <v>0</v>
      </c>
      <c r="K465" s="248"/>
      <c r="L465" s="39"/>
      <c r="M465" s="249" t="s">
        <v>1</v>
      </c>
      <c r="N465" s="250" t="s">
        <v>41</v>
      </c>
      <c r="O465" s="71"/>
      <c r="P465" s="198">
        <f>O465*H465</f>
        <v>0</v>
      </c>
      <c r="Q465" s="198">
        <v>1.61E-2</v>
      </c>
      <c r="R465" s="198">
        <f>Q465*H465</f>
        <v>1.8003663999999999</v>
      </c>
      <c r="S465" s="198">
        <v>0</v>
      </c>
      <c r="T465" s="199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00" t="s">
        <v>193</v>
      </c>
      <c r="AT465" s="200" t="s">
        <v>251</v>
      </c>
      <c r="AU465" s="200" t="s">
        <v>86</v>
      </c>
      <c r="AY465" s="17" t="s">
        <v>134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7" t="s">
        <v>84</v>
      </c>
      <c r="BK465" s="201">
        <f>ROUND(I465*H465,2)</f>
        <v>0</v>
      </c>
      <c r="BL465" s="17" t="s">
        <v>193</v>
      </c>
      <c r="BM465" s="200" t="s">
        <v>2133</v>
      </c>
    </row>
    <row r="466" spans="1:65" s="14" customFormat="1" ht="11.25">
      <c r="B466" s="213"/>
      <c r="C466" s="214"/>
      <c r="D466" s="204" t="s">
        <v>169</v>
      </c>
      <c r="E466" s="215" t="s">
        <v>1</v>
      </c>
      <c r="F466" s="216" t="s">
        <v>2134</v>
      </c>
      <c r="G466" s="214"/>
      <c r="H466" s="217">
        <v>111.824</v>
      </c>
      <c r="I466" s="218"/>
      <c r="J466" s="214"/>
      <c r="K466" s="214"/>
      <c r="L466" s="219"/>
      <c r="M466" s="220"/>
      <c r="N466" s="221"/>
      <c r="O466" s="221"/>
      <c r="P466" s="221"/>
      <c r="Q466" s="221"/>
      <c r="R466" s="221"/>
      <c r="S466" s="221"/>
      <c r="T466" s="222"/>
      <c r="AT466" s="223" t="s">
        <v>169</v>
      </c>
      <c r="AU466" s="223" t="s">
        <v>86</v>
      </c>
      <c r="AV466" s="14" t="s">
        <v>86</v>
      </c>
      <c r="AW466" s="14" t="s">
        <v>32</v>
      </c>
      <c r="AX466" s="14" t="s">
        <v>84</v>
      </c>
      <c r="AY466" s="223" t="s">
        <v>134</v>
      </c>
    </row>
    <row r="467" spans="1:65" s="2" customFormat="1" ht="24.2" customHeight="1">
      <c r="A467" s="34"/>
      <c r="B467" s="35"/>
      <c r="C467" s="241" t="s">
        <v>2135</v>
      </c>
      <c r="D467" s="241" t="s">
        <v>251</v>
      </c>
      <c r="E467" s="242" t="s">
        <v>2136</v>
      </c>
      <c r="F467" s="243" t="s">
        <v>2137</v>
      </c>
      <c r="G467" s="244" t="s">
        <v>217</v>
      </c>
      <c r="H467" s="245">
        <v>5.1580000000000004</v>
      </c>
      <c r="I467" s="246"/>
      <c r="J467" s="247">
        <f>ROUND(I467*H467,2)</f>
        <v>0</v>
      </c>
      <c r="K467" s="248"/>
      <c r="L467" s="39"/>
      <c r="M467" s="249" t="s">
        <v>1</v>
      </c>
      <c r="N467" s="250" t="s">
        <v>41</v>
      </c>
      <c r="O467" s="71"/>
      <c r="P467" s="198">
        <f>O467*H467</f>
        <v>0</v>
      </c>
      <c r="Q467" s="198">
        <v>2.3369999999999998E-2</v>
      </c>
      <c r="R467" s="198">
        <f>Q467*H467</f>
        <v>0.12054246</v>
      </c>
      <c r="S467" s="198">
        <v>0</v>
      </c>
      <c r="T467" s="199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00" t="s">
        <v>193</v>
      </c>
      <c r="AT467" s="200" t="s">
        <v>251</v>
      </c>
      <c r="AU467" s="200" t="s">
        <v>86</v>
      </c>
      <c r="AY467" s="17" t="s">
        <v>134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17" t="s">
        <v>84</v>
      </c>
      <c r="BK467" s="201">
        <f>ROUND(I467*H467,2)</f>
        <v>0</v>
      </c>
      <c r="BL467" s="17" t="s">
        <v>193</v>
      </c>
      <c r="BM467" s="200" t="s">
        <v>2138</v>
      </c>
    </row>
    <row r="468" spans="1:65" s="14" customFormat="1" ht="11.25">
      <c r="B468" s="213"/>
      <c r="C468" s="214"/>
      <c r="D468" s="204" t="s">
        <v>169</v>
      </c>
      <c r="E468" s="215" t="s">
        <v>1</v>
      </c>
      <c r="F468" s="216" t="s">
        <v>2139</v>
      </c>
      <c r="G468" s="214"/>
      <c r="H468" s="217">
        <v>5.1580000000000004</v>
      </c>
      <c r="I468" s="218"/>
      <c r="J468" s="214"/>
      <c r="K468" s="214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169</v>
      </c>
      <c r="AU468" s="223" t="s">
        <v>86</v>
      </c>
      <c r="AV468" s="14" t="s">
        <v>86</v>
      </c>
      <c r="AW468" s="14" t="s">
        <v>32</v>
      </c>
      <c r="AX468" s="14" t="s">
        <v>84</v>
      </c>
      <c r="AY468" s="223" t="s">
        <v>134</v>
      </c>
    </row>
    <row r="469" spans="1:65" s="2" customFormat="1" ht="24.2" customHeight="1">
      <c r="A469" s="34"/>
      <c r="B469" s="35"/>
      <c r="C469" s="241" t="s">
        <v>2140</v>
      </c>
      <c r="D469" s="241" t="s">
        <v>251</v>
      </c>
      <c r="E469" s="242" t="s">
        <v>2141</v>
      </c>
      <c r="F469" s="243" t="s">
        <v>2142</v>
      </c>
      <c r="G469" s="244" t="s">
        <v>210</v>
      </c>
      <c r="H469" s="245">
        <v>61.640999999999998</v>
      </c>
      <c r="I469" s="246"/>
      <c r="J469" s="247">
        <f>ROUND(I469*H469,2)</f>
        <v>0</v>
      </c>
      <c r="K469" s="248"/>
      <c r="L469" s="39"/>
      <c r="M469" s="249" t="s">
        <v>1</v>
      </c>
      <c r="N469" s="250" t="s">
        <v>41</v>
      </c>
      <c r="O469" s="71"/>
      <c r="P469" s="198">
        <f>O469*H469</f>
        <v>0</v>
      </c>
      <c r="Q469" s="198">
        <v>1.089E-2</v>
      </c>
      <c r="R469" s="198">
        <f>Q469*H469</f>
        <v>0.67127049000000005</v>
      </c>
      <c r="S469" s="198">
        <v>0</v>
      </c>
      <c r="T469" s="199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0" t="s">
        <v>193</v>
      </c>
      <c r="AT469" s="200" t="s">
        <v>251</v>
      </c>
      <c r="AU469" s="200" t="s">
        <v>86</v>
      </c>
      <c r="AY469" s="17" t="s">
        <v>134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7" t="s">
        <v>84</v>
      </c>
      <c r="BK469" s="201">
        <f>ROUND(I469*H469,2)</f>
        <v>0</v>
      </c>
      <c r="BL469" s="17" t="s">
        <v>193</v>
      </c>
      <c r="BM469" s="200" t="s">
        <v>2143</v>
      </c>
    </row>
    <row r="470" spans="1:65" s="13" customFormat="1" ht="11.25">
      <c r="B470" s="202"/>
      <c r="C470" s="203"/>
      <c r="D470" s="204" t="s">
        <v>169</v>
      </c>
      <c r="E470" s="205" t="s">
        <v>1</v>
      </c>
      <c r="F470" s="206" t="s">
        <v>2144</v>
      </c>
      <c r="G470" s="203"/>
      <c r="H470" s="205" t="s">
        <v>1</v>
      </c>
      <c r="I470" s="207"/>
      <c r="J470" s="203"/>
      <c r="K470" s="203"/>
      <c r="L470" s="208"/>
      <c r="M470" s="209"/>
      <c r="N470" s="210"/>
      <c r="O470" s="210"/>
      <c r="P470" s="210"/>
      <c r="Q470" s="210"/>
      <c r="R470" s="210"/>
      <c r="S470" s="210"/>
      <c r="T470" s="211"/>
      <c r="AT470" s="212" t="s">
        <v>169</v>
      </c>
      <c r="AU470" s="212" t="s">
        <v>86</v>
      </c>
      <c r="AV470" s="13" t="s">
        <v>84</v>
      </c>
      <c r="AW470" s="13" t="s">
        <v>32</v>
      </c>
      <c r="AX470" s="13" t="s">
        <v>76</v>
      </c>
      <c r="AY470" s="212" t="s">
        <v>134</v>
      </c>
    </row>
    <row r="471" spans="1:65" s="14" customFormat="1" ht="11.25">
      <c r="B471" s="213"/>
      <c r="C471" s="214"/>
      <c r="D471" s="204" t="s">
        <v>169</v>
      </c>
      <c r="E471" s="215" t="s">
        <v>1</v>
      </c>
      <c r="F471" s="216" t="s">
        <v>2145</v>
      </c>
      <c r="G471" s="214"/>
      <c r="H471" s="217">
        <v>48.472000000000001</v>
      </c>
      <c r="I471" s="218"/>
      <c r="J471" s="214"/>
      <c r="K471" s="214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169</v>
      </c>
      <c r="AU471" s="223" t="s">
        <v>86</v>
      </c>
      <c r="AV471" s="14" t="s">
        <v>86</v>
      </c>
      <c r="AW471" s="14" t="s">
        <v>32</v>
      </c>
      <c r="AX471" s="14" t="s">
        <v>76</v>
      </c>
      <c r="AY471" s="223" t="s">
        <v>134</v>
      </c>
    </row>
    <row r="472" spans="1:65" s="13" customFormat="1" ht="11.25">
      <c r="B472" s="202"/>
      <c r="C472" s="203"/>
      <c r="D472" s="204" t="s">
        <v>169</v>
      </c>
      <c r="E472" s="205" t="s">
        <v>1</v>
      </c>
      <c r="F472" s="206" t="s">
        <v>2146</v>
      </c>
      <c r="G472" s="203"/>
      <c r="H472" s="205" t="s">
        <v>1</v>
      </c>
      <c r="I472" s="207"/>
      <c r="J472" s="203"/>
      <c r="K472" s="203"/>
      <c r="L472" s="208"/>
      <c r="M472" s="209"/>
      <c r="N472" s="210"/>
      <c r="O472" s="210"/>
      <c r="P472" s="210"/>
      <c r="Q472" s="210"/>
      <c r="R472" s="210"/>
      <c r="S472" s="210"/>
      <c r="T472" s="211"/>
      <c r="AT472" s="212" t="s">
        <v>169</v>
      </c>
      <c r="AU472" s="212" t="s">
        <v>86</v>
      </c>
      <c r="AV472" s="13" t="s">
        <v>84</v>
      </c>
      <c r="AW472" s="13" t="s">
        <v>32</v>
      </c>
      <c r="AX472" s="13" t="s">
        <v>76</v>
      </c>
      <c r="AY472" s="212" t="s">
        <v>134</v>
      </c>
    </row>
    <row r="473" spans="1:65" s="14" customFormat="1" ht="11.25">
      <c r="B473" s="213"/>
      <c r="C473" s="214"/>
      <c r="D473" s="204" t="s">
        <v>169</v>
      </c>
      <c r="E473" s="215" t="s">
        <v>1</v>
      </c>
      <c r="F473" s="216" t="s">
        <v>2147</v>
      </c>
      <c r="G473" s="214"/>
      <c r="H473" s="217">
        <v>13.169</v>
      </c>
      <c r="I473" s="218"/>
      <c r="J473" s="214"/>
      <c r="K473" s="214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169</v>
      </c>
      <c r="AU473" s="223" t="s">
        <v>86</v>
      </c>
      <c r="AV473" s="14" t="s">
        <v>86</v>
      </c>
      <c r="AW473" s="14" t="s">
        <v>32</v>
      </c>
      <c r="AX473" s="14" t="s">
        <v>76</v>
      </c>
      <c r="AY473" s="223" t="s">
        <v>134</v>
      </c>
    </row>
    <row r="474" spans="1:65" s="15" customFormat="1" ht="11.25">
      <c r="B474" s="224"/>
      <c r="C474" s="225"/>
      <c r="D474" s="204" t="s">
        <v>169</v>
      </c>
      <c r="E474" s="226" t="s">
        <v>1</v>
      </c>
      <c r="F474" s="227" t="s">
        <v>173</v>
      </c>
      <c r="G474" s="225"/>
      <c r="H474" s="228">
        <v>61.640999999999998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AT474" s="234" t="s">
        <v>169</v>
      </c>
      <c r="AU474" s="234" t="s">
        <v>86</v>
      </c>
      <c r="AV474" s="15" t="s">
        <v>140</v>
      </c>
      <c r="AW474" s="15" t="s">
        <v>32</v>
      </c>
      <c r="AX474" s="15" t="s">
        <v>84</v>
      </c>
      <c r="AY474" s="234" t="s">
        <v>134</v>
      </c>
    </row>
    <row r="475" spans="1:65" s="2" customFormat="1" ht="24.2" customHeight="1">
      <c r="A475" s="34"/>
      <c r="B475" s="35"/>
      <c r="C475" s="241" t="s">
        <v>2148</v>
      </c>
      <c r="D475" s="241" t="s">
        <v>251</v>
      </c>
      <c r="E475" s="242" t="s">
        <v>2149</v>
      </c>
      <c r="F475" s="243" t="s">
        <v>2150</v>
      </c>
      <c r="G475" s="244" t="s">
        <v>1775</v>
      </c>
      <c r="H475" s="257"/>
      <c r="I475" s="246"/>
      <c r="J475" s="247">
        <f>ROUND(I475*H475,2)</f>
        <v>0</v>
      </c>
      <c r="K475" s="248"/>
      <c r="L475" s="39"/>
      <c r="M475" s="249" t="s">
        <v>1</v>
      </c>
      <c r="N475" s="250" t="s">
        <v>41</v>
      </c>
      <c r="O475" s="71"/>
      <c r="P475" s="198">
        <f>O475*H475</f>
        <v>0</v>
      </c>
      <c r="Q475" s="198">
        <v>0</v>
      </c>
      <c r="R475" s="198">
        <f>Q475*H475</f>
        <v>0</v>
      </c>
      <c r="S475" s="198">
        <v>0</v>
      </c>
      <c r="T475" s="199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0" t="s">
        <v>193</v>
      </c>
      <c r="AT475" s="200" t="s">
        <v>251</v>
      </c>
      <c r="AU475" s="200" t="s">
        <v>86</v>
      </c>
      <c r="AY475" s="17" t="s">
        <v>134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17" t="s">
        <v>84</v>
      </c>
      <c r="BK475" s="201">
        <f>ROUND(I475*H475,2)</f>
        <v>0</v>
      </c>
      <c r="BL475" s="17" t="s">
        <v>193</v>
      </c>
      <c r="BM475" s="200" t="s">
        <v>2151</v>
      </c>
    </row>
    <row r="476" spans="1:65" s="12" customFormat="1" ht="22.9" customHeight="1">
      <c r="B476" s="171"/>
      <c r="C476" s="172"/>
      <c r="D476" s="173" t="s">
        <v>75</v>
      </c>
      <c r="E476" s="185" t="s">
        <v>2152</v>
      </c>
      <c r="F476" s="185" t="s">
        <v>2153</v>
      </c>
      <c r="G476" s="172"/>
      <c r="H476" s="172"/>
      <c r="I476" s="175"/>
      <c r="J476" s="186">
        <f>BK476</f>
        <v>0</v>
      </c>
      <c r="K476" s="172"/>
      <c r="L476" s="177"/>
      <c r="M476" s="178"/>
      <c r="N476" s="179"/>
      <c r="O476" s="179"/>
      <c r="P476" s="180">
        <f>SUM(P477:P478)</f>
        <v>0</v>
      </c>
      <c r="Q476" s="179"/>
      <c r="R476" s="180">
        <f>SUM(R477:R478)</f>
        <v>0.67986000000000002</v>
      </c>
      <c r="S476" s="179"/>
      <c r="T476" s="181">
        <f>SUM(T477:T478)</f>
        <v>0</v>
      </c>
      <c r="AR476" s="182" t="s">
        <v>86</v>
      </c>
      <c r="AT476" s="183" t="s">
        <v>75</v>
      </c>
      <c r="AU476" s="183" t="s">
        <v>84</v>
      </c>
      <c r="AY476" s="182" t="s">
        <v>134</v>
      </c>
      <c r="BK476" s="184">
        <f>SUM(BK477:BK478)</f>
        <v>0</v>
      </c>
    </row>
    <row r="477" spans="1:65" s="2" customFormat="1" ht="24.2" customHeight="1">
      <c r="A477" s="34"/>
      <c r="B477" s="35"/>
      <c r="C477" s="241" t="s">
        <v>2154</v>
      </c>
      <c r="D477" s="241" t="s">
        <v>251</v>
      </c>
      <c r="E477" s="242" t="s">
        <v>2155</v>
      </c>
      <c r="F477" s="243" t="s">
        <v>2156</v>
      </c>
      <c r="G477" s="244" t="s">
        <v>210</v>
      </c>
      <c r="H477" s="245">
        <v>54</v>
      </c>
      <c r="I477" s="246"/>
      <c r="J477" s="247">
        <f>ROUND(I477*H477,2)</f>
        <v>0</v>
      </c>
      <c r="K477" s="248"/>
      <c r="L477" s="39"/>
      <c r="M477" s="249" t="s">
        <v>1</v>
      </c>
      <c r="N477" s="250" t="s">
        <v>41</v>
      </c>
      <c r="O477" s="71"/>
      <c r="P477" s="198">
        <f>O477*H477</f>
        <v>0</v>
      </c>
      <c r="Q477" s="198">
        <v>1.259E-2</v>
      </c>
      <c r="R477" s="198">
        <f>Q477*H477</f>
        <v>0.67986000000000002</v>
      </c>
      <c r="S477" s="198">
        <v>0</v>
      </c>
      <c r="T477" s="199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0" t="s">
        <v>193</v>
      </c>
      <c r="AT477" s="200" t="s">
        <v>251</v>
      </c>
      <c r="AU477" s="200" t="s">
        <v>86</v>
      </c>
      <c r="AY477" s="17" t="s">
        <v>134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17" t="s">
        <v>84</v>
      </c>
      <c r="BK477" s="201">
        <f>ROUND(I477*H477,2)</f>
        <v>0</v>
      </c>
      <c r="BL477" s="17" t="s">
        <v>193</v>
      </c>
      <c r="BM477" s="200" t="s">
        <v>2157</v>
      </c>
    </row>
    <row r="478" spans="1:65" s="2" customFormat="1" ht="24.2" customHeight="1">
      <c r="A478" s="34"/>
      <c r="B478" s="35"/>
      <c r="C478" s="241" t="s">
        <v>2158</v>
      </c>
      <c r="D478" s="241" t="s">
        <v>251</v>
      </c>
      <c r="E478" s="242" t="s">
        <v>2159</v>
      </c>
      <c r="F478" s="243" t="s">
        <v>2160</v>
      </c>
      <c r="G478" s="244" t="s">
        <v>1775</v>
      </c>
      <c r="H478" s="257"/>
      <c r="I478" s="246"/>
      <c r="J478" s="247">
        <f>ROUND(I478*H478,2)</f>
        <v>0</v>
      </c>
      <c r="K478" s="248"/>
      <c r="L478" s="39"/>
      <c r="M478" s="249" t="s">
        <v>1</v>
      </c>
      <c r="N478" s="250" t="s">
        <v>41</v>
      </c>
      <c r="O478" s="71"/>
      <c r="P478" s="198">
        <f>O478*H478</f>
        <v>0</v>
      </c>
      <c r="Q478" s="198">
        <v>0</v>
      </c>
      <c r="R478" s="198">
        <f>Q478*H478</f>
        <v>0</v>
      </c>
      <c r="S478" s="198">
        <v>0</v>
      </c>
      <c r="T478" s="199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200" t="s">
        <v>193</v>
      </c>
      <c r="AT478" s="200" t="s">
        <v>251</v>
      </c>
      <c r="AU478" s="200" t="s">
        <v>86</v>
      </c>
      <c r="AY478" s="17" t="s">
        <v>134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17" t="s">
        <v>84</v>
      </c>
      <c r="BK478" s="201">
        <f>ROUND(I478*H478,2)</f>
        <v>0</v>
      </c>
      <c r="BL478" s="17" t="s">
        <v>193</v>
      </c>
      <c r="BM478" s="200" t="s">
        <v>2161</v>
      </c>
    </row>
    <row r="479" spans="1:65" s="12" customFormat="1" ht="22.9" customHeight="1">
      <c r="B479" s="171"/>
      <c r="C479" s="172"/>
      <c r="D479" s="173" t="s">
        <v>75</v>
      </c>
      <c r="E479" s="185" t="s">
        <v>2162</v>
      </c>
      <c r="F479" s="185" t="s">
        <v>2163</v>
      </c>
      <c r="G479" s="172"/>
      <c r="H479" s="172"/>
      <c r="I479" s="175"/>
      <c r="J479" s="186">
        <f>BK479</f>
        <v>0</v>
      </c>
      <c r="K479" s="172"/>
      <c r="L479" s="177"/>
      <c r="M479" s="178"/>
      <c r="N479" s="179"/>
      <c r="O479" s="179"/>
      <c r="P479" s="180">
        <f>SUM(P480:P489)</f>
        <v>0</v>
      </c>
      <c r="Q479" s="179"/>
      <c r="R479" s="180">
        <f>SUM(R480:R489)</f>
        <v>0.1730196</v>
      </c>
      <c r="S479" s="179"/>
      <c r="T479" s="181">
        <f>SUM(T480:T489)</f>
        <v>0</v>
      </c>
      <c r="AR479" s="182" t="s">
        <v>86</v>
      </c>
      <c r="AT479" s="183" t="s">
        <v>75</v>
      </c>
      <c r="AU479" s="183" t="s">
        <v>84</v>
      </c>
      <c r="AY479" s="182" t="s">
        <v>134</v>
      </c>
      <c r="BK479" s="184">
        <f>SUM(BK480:BK489)</f>
        <v>0</v>
      </c>
    </row>
    <row r="480" spans="1:65" s="2" customFormat="1" ht="24.2" customHeight="1">
      <c r="A480" s="34"/>
      <c r="B480" s="35"/>
      <c r="C480" s="241" t="s">
        <v>2164</v>
      </c>
      <c r="D480" s="241" t="s">
        <v>251</v>
      </c>
      <c r="E480" s="242" t="s">
        <v>2165</v>
      </c>
      <c r="F480" s="243" t="s">
        <v>2166</v>
      </c>
      <c r="G480" s="244" t="s">
        <v>231</v>
      </c>
      <c r="H480" s="245">
        <v>19.28</v>
      </c>
      <c r="I480" s="246"/>
      <c r="J480" s="247">
        <f>ROUND(I480*H480,2)</f>
        <v>0</v>
      </c>
      <c r="K480" s="248"/>
      <c r="L480" s="39"/>
      <c r="M480" s="249" t="s">
        <v>1</v>
      </c>
      <c r="N480" s="250" t="s">
        <v>41</v>
      </c>
      <c r="O480" s="71"/>
      <c r="P480" s="198">
        <f>O480*H480</f>
        <v>0</v>
      </c>
      <c r="Q480" s="198">
        <v>3.9199999999999999E-3</v>
      </c>
      <c r="R480" s="198">
        <f>Q480*H480</f>
        <v>7.5577600000000009E-2</v>
      </c>
      <c r="S480" s="198">
        <v>0</v>
      </c>
      <c r="T480" s="199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200" t="s">
        <v>193</v>
      </c>
      <c r="AT480" s="200" t="s">
        <v>251</v>
      </c>
      <c r="AU480" s="200" t="s">
        <v>86</v>
      </c>
      <c r="AY480" s="17" t="s">
        <v>134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7" t="s">
        <v>84</v>
      </c>
      <c r="BK480" s="201">
        <f>ROUND(I480*H480,2)</f>
        <v>0</v>
      </c>
      <c r="BL480" s="17" t="s">
        <v>193</v>
      </c>
      <c r="BM480" s="200" t="s">
        <v>2167</v>
      </c>
    </row>
    <row r="481" spans="1:65" s="14" customFormat="1" ht="11.25">
      <c r="B481" s="213"/>
      <c r="C481" s="214"/>
      <c r="D481" s="204" t="s">
        <v>169</v>
      </c>
      <c r="E481" s="215" t="s">
        <v>1</v>
      </c>
      <c r="F481" s="216" t="s">
        <v>2168</v>
      </c>
      <c r="G481" s="214"/>
      <c r="H481" s="217">
        <v>19.28</v>
      </c>
      <c r="I481" s="218"/>
      <c r="J481" s="214"/>
      <c r="K481" s="214"/>
      <c r="L481" s="219"/>
      <c r="M481" s="220"/>
      <c r="N481" s="221"/>
      <c r="O481" s="221"/>
      <c r="P481" s="221"/>
      <c r="Q481" s="221"/>
      <c r="R481" s="221"/>
      <c r="S481" s="221"/>
      <c r="T481" s="222"/>
      <c r="AT481" s="223" t="s">
        <v>169</v>
      </c>
      <c r="AU481" s="223" t="s">
        <v>86</v>
      </c>
      <c r="AV481" s="14" t="s">
        <v>86</v>
      </c>
      <c r="AW481" s="14" t="s">
        <v>32</v>
      </c>
      <c r="AX481" s="14" t="s">
        <v>84</v>
      </c>
      <c r="AY481" s="223" t="s">
        <v>134</v>
      </c>
    </row>
    <row r="482" spans="1:65" s="2" customFormat="1" ht="24.2" customHeight="1">
      <c r="A482" s="34"/>
      <c r="B482" s="35"/>
      <c r="C482" s="241" t="s">
        <v>2169</v>
      </c>
      <c r="D482" s="241" t="s">
        <v>251</v>
      </c>
      <c r="E482" s="242" t="s">
        <v>2170</v>
      </c>
      <c r="F482" s="243" t="s">
        <v>2171</v>
      </c>
      <c r="G482" s="244" t="s">
        <v>231</v>
      </c>
      <c r="H482" s="245">
        <v>23.2</v>
      </c>
      <c r="I482" s="246"/>
      <c r="J482" s="247">
        <f>ROUND(I482*H482,2)</f>
        <v>0</v>
      </c>
      <c r="K482" s="248"/>
      <c r="L482" s="39"/>
      <c r="M482" s="249" t="s">
        <v>1</v>
      </c>
      <c r="N482" s="250" t="s">
        <v>41</v>
      </c>
      <c r="O482" s="71"/>
      <c r="P482" s="198">
        <f>O482*H482</f>
        <v>0</v>
      </c>
      <c r="Q482" s="198">
        <v>1.98E-3</v>
      </c>
      <c r="R482" s="198">
        <f>Q482*H482</f>
        <v>4.5935999999999998E-2</v>
      </c>
      <c r="S482" s="198">
        <v>0</v>
      </c>
      <c r="T482" s="199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200" t="s">
        <v>193</v>
      </c>
      <c r="AT482" s="200" t="s">
        <v>251</v>
      </c>
      <c r="AU482" s="200" t="s">
        <v>86</v>
      </c>
      <c r="AY482" s="17" t="s">
        <v>134</v>
      </c>
      <c r="BE482" s="201">
        <f>IF(N482="základní",J482,0)</f>
        <v>0</v>
      </c>
      <c r="BF482" s="201">
        <f>IF(N482="snížená",J482,0)</f>
        <v>0</v>
      </c>
      <c r="BG482" s="201">
        <f>IF(N482="zákl. přenesená",J482,0)</f>
        <v>0</v>
      </c>
      <c r="BH482" s="201">
        <f>IF(N482="sníž. přenesená",J482,0)</f>
        <v>0</v>
      </c>
      <c r="BI482" s="201">
        <f>IF(N482="nulová",J482,0)</f>
        <v>0</v>
      </c>
      <c r="BJ482" s="17" t="s">
        <v>84</v>
      </c>
      <c r="BK482" s="201">
        <f>ROUND(I482*H482,2)</f>
        <v>0</v>
      </c>
      <c r="BL482" s="17" t="s">
        <v>193</v>
      </c>
      <c r="BM482" s="200" t="s">
        <v>2172</v>
      </c>
    </row>
    <row r="483" spans="1:65" s="14" customFormat="1" ht="11.25">
      <c r="B483" s="213"/>
      <c r="C483" s="214"/>
      <c r="D483" s="204" t="s">
        <v>169</v>
      </c>
      <c r="E483" s="215" t="s">
        <v>1</v>
      </c>
      <c r="F483" s="216" t="s">
        <v>2173</v>
      </c>
      <c r="G483" s="214"/>
      <c r="H483" s="217">
        <v>23.2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169</v>
      </c>
      <c r="AU483" s="223" t="s">
        <v>86</v>
      </c>
      <c r="AV483" s="14" t="s">
        <v>86</v>
      </c>
      <c r="AW483" s="14" t="s">
        <v>32</v>
      </c>
      <c r="AX483" s="14" t="s">
        <v>84</v>
      </c>
      <c r="AY483" s="223" t="s">
        <v>134</v>
      </c>
    </row>
    <row r="484" spans="1:65" s="2" customFormat="1" ht="24.2" customHeight="1">
      <c r="A484" s="34"/>
      <c r="B484" s="35"/>
      <c r="C484" s="241" t="s">
        <v>2174</v>
      </c>
      <c r="D484" s="241" t="s">
        <v>251</v>
      </c>
      <c r="E484" s="242" t="s">
        <v>2175</v>
      </c>
      <c r="F484" s="243" t="s">
        <v>2176</v>
      </c>
      <c r="G484" s="244" t="s">
        <v>231</v>
      </c>
      <c r="H484" s="245">
        <v>2.5</v>
      </c>
      <c r="I484" s="246"/>
      <c r="J484" s="247">
        <f>ROUND(I484*H484,2)</f>
        <v>0</v>
      </c>
      <c r="K484" s="248"/>
      <c r="L484" s="39"/>
      <c r="M484" s="249" t="s">
        <v>1</v>
      </c>
      <c r="N484" s="250" t="s">
        <v>41</v>
      </c>
      <c r="O484" s="71"/>
      <c r="P484" s="198">
        <f>O484*H484</f>
        <v>0</v>
      </c>
      <c r="Q484" s="198">
        <v>1.98E-3</v>
      </c>
      <c r="R484" s="198">
        <f>Q484*H484</f>
        <v>4.9499999999999995E-3</v>
      </c>
      <c r="S484" s="198">
        <v>0</v>
      </c>
      <c r="T484" s="199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200" t="s">
        <v>193</v>
      </c>
      <c r="AT484" s="200" t="s">
        <v>251</v>
      </c>
      <c r="AU484" s="200" t="s">
        <v>86</v>
      </c>
      <c r="AY484" s="17" t="s">
        <v>134</v>
      </c>
      <c r="BE484" s="201">
        <f>IF(N484="základní",J484,0)</f>
        <v>0</v>
      </c>
      <c r="BF484" s="201">
        <f>IF(N484="snížená",J484,0)</f>
        <v>0</v>
      </c>
      <c r="BG484" s="201">
        <f>IF(N484="zákl. přenesená",J484,0)</f>
        <v>0</v>
      </c>
      <c r="BH484" s="201">
        <f>IF(N484="sníž. přenesená",J484,0)</f>
        <v>0</v>
      </c>
      <c r="BI484" s="201">
        <f>IF(N484="nulová",J484,0)</f>
        <v>0</v>
      </c>
      <c r="BJ484" s="17" t="s">
        <v>84</v>
      </c>
      <c r="BK484" s="201">
        <f>ROUND(I484*H484,2)</f>
        <v>0</v>
      </c>
      <c r="BL484" s="17" t="s">
        <v>193</v>
      </c>
      <c r="BM484" s="200" t="s">
        <v>2177</v>
      </c>
    </row>
    <row r="485" spans="1:65" s="2" customFormat="1" ht="24.2" customHeight="1">
      <c r="A485" s="34"/>
      <c r="B485" s="35"/>
      <c r="C485" s="241" t="s">
        <v>2178</v>
      </c>
      <c r="D485" s="241" t="s">
        <v>251</v>
      </c>
      <c r="E485" s="242" t="s">
        <v>2179</v>
      </c>
      <c r="F485" s="243" t="s">
        <v>2180</v>
      </c>
      <c r="G485" s="244" t="s">
        <v>231</v>
      </c>
      <c r="H485" s="245">
        <v>11.6</v>
      </c>
      <c r="I485" s="246"/>
      <c r="J485" s="247">
        <f>ROUND(I485*H485,2)</f>
        <v>0</v>
      </c>
      <c r="K485" s="248"/>
      <c r="L485" s="39"/>
      <c r="M485" s="249" t="s">
        <v>1</v>
      </c>
      <c r="N485" s="250" t="s">
        <v>41</v>
      </c>
      <c r="O485" s="71"/>
      <c r="P485" s="198">
        <f>O485*H485</f>
        <v>0</v>
      </c>
      <c r="Q485" s="198">
        <v>2.8600000000000001E-3</v>
      </c>
      <c r="R485" s="198">
        <f>Q485*H485</f>
        <v>3.3175999999999997E-2</v>
      </c>
      <c r="S485" s="198">
        <v>0</v>
      </c>
      <c r="T485" s="199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00" t="s">
        <v>193</v>
      </c>
      <c r="AT485" s="200" t="s">
        <v>251</v>
      </c>
      <c r="AU485" s="200" t="s">
        <v>86</v>
      </c>
      <c r="AY485" s="17" t="s">
        <v>134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17" t="s">
        <v>84</v>
      </c>
      <c r="BK485" s="201">
        <f>ROUND(I485*H485,2)</f>
        <v>0</v>
      </c>
      <c r="BL485" s="17" t="s">
        <v>193</v>
      </c>
      <c r="BM485" s="200" t="s">
        <v>2181</v>
      </c>
    </row>
    <row r="486" spans="1:65" s="2" customFormat="1" ht="24.2" customHeight="1">
      <c r="A486" s="34"/>
      <c r="B486" s="35"/>
      <c r="C486" s="241" t="s">
        <v>2182</v>
      </c>
      <c r="D486" s="241" t="s">
        <v>251</v>
      </c>
      <c r="E486" s="242" t="s">
        <v>2183</v>
      </c>
      <c r="F486" s="243" t="s">
        <v>2184</v>
      </c>
      <c r="G486" s="244" t="s">
        <v>231</v>
      </c>
      <c r="H486" s="245">
        <v>6</v>
      </c>
      <c r="I486" s="246"/>
      <c r="J486" s="247">
        <f>ROUND(I486*H486,2)</f>
        <v>0</v>
      </c>
      <c r="K486" s="248"/>
      <c r="L486" s="39"/>
      <c r="M486" s="249" t="s">
        <v>1</v>
      </c>
      <c r="N486" s="250" t="s">
        <v>41</v>
      </c>
      <c r="O486" s="71"/>
      <c r="P486" s="198">
        <f>O486*H486</f>
        <v>0</v>
      </c>
      <c r="Q486" s="198">
        <v>2.2300000000000002E-3</v>
      </c>
      <c r="R486" s="198">
        <f>Q486*H486</f>
        <v>1.3380000000000001E-2</v>
      </c>
      <c r="S486" s="198">
        <v>0</v>
      </c>
      <c r="T486" s="199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200" t="s">
        <v>193</v>
      </c>
      <c r="AT486" s="200" t="s">
        <v>251</v>
      </c>
      <c r="AU486" s="200" t="s">
        <v>86</v>
      </c>
      <c r="AY486" s="17" t="s">
        <v>134</v>
      </c>
      <c r="BE486" s="201">
        <f>IF(N486="základní",J486,0)</f>
        <v>0</v>
      </c>
      <c r="BF486" s="201">
        <f>IF(N486="snížená",J486,0)</f>
        <v>0</v>
      </c>
      <c r="BG486" s="201">
        <f>IF(N486="zákl. přenesená",J486,0)</f>
        <v>0</v>
      </c>
      <c r="BH486" s="201">
        <f>IF(N486="sníž. přenesená",J486,0)</f>
        <v>0</v>
      </c>
      <c r="BI486" s="201">
        <f>IF(N486="nulová",J486,0)</f>
        <v>0</v>
      </c>
      <c r="BJ486" s="17" t="s">
        <v>84</v>
      </c>
      <c r="BK486" s="201">
        <f>ROUND(I486*H486,2)</f>
        <v>0</v>
      </c>
      <c r="BL486" s="17" t="s">
        <v>193</v>
      </c>
      <c r="BM486" s="200" t="s">
        <v>2185</v>
      </c>
    </row>
    <row r="487" spans="1:65" s="13" customFormat="1" ht="11.25">
      <c r="B487" s="202"/>
      <c r="C487" s="203"/>
      <c r="D487" s="204" t="s">
        <v>169</v>
      </c>
      <c r="E487" s="205" t="s">
        <v>1</v>
      </c>
      <c r="F487" s="206" t="s">
        <v>2186</v>
      </c>
      <c r="G487" s="203"/>
      <c r="H487" s="205" t="s">
        <v>1</v>
      </c>
      <c r="I487" s="207"/>
      <c r="J487" s="203"/>
      <c r="K487" s="203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169</v>
      </c>
      <c r="AU487" s="212" t="s">
        <v>86</v>
      </c>
      <c r="AV487" s="13" t="s">
        <v>84</v>
      </c>
      <c r="AW487" s="13" t="s">
        <v>32</v>
      </c>
      <c r="AX487" s="13" t="s">
        <v>76</v>
      </c>
      <c r="AY487" s="212" t="s">
        <v>134</v>
      </c>
    </row>
    <row r="488" spans="1:65" s="14" customFormat="1" ht="11.25">
      <c r="B488" s="213"/>
      <c r="C488" s="214"/>
      <c r="D488" s="204" t="s">
        <v>169</v>
      </c>
      <c r="E488" s="215" t="s">
        <v>1</v>
      </c>
      <c r="F488" s="216" t="s">
        <v>2187</v>
      </c>
      <c r="G488" s="214"/>
      <c r="H488" s="217">
        <v>6</v>
      </c>
      <c r="I488" s="218"/>
      <c r="J488" s="214"/>
      <c r="K488" s="214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169</v>
      </c>
      <c r="AU488" s="223" t="s">
        <v>86</v>
      </c>
      <c r="AV488" s="14" t="s">
        <v>86</v>
      </c>
      <c r="AW488" s="14" t="s">
        <v>32</v>
      </c>
      <c r="AX488" s="14" t="s">
        <v>84</v>
      </c>
      <c r="AY488" s="223" t="s">
        <v>134</v>
      </c>
    </row>
    <row r="489" spans="1:65" s="2" customFormat="1" ht="24.2" customHeight="1">
      <c r="A489" s="34"/>
      <c r="B489" s="35"/>
      <c r="C489" s="241" t="s">
        <v>2188</v>
      </c>
      <c r="D489" s="241" t="s">
        <v>251</v>
      </c>
      <c r="E489" s="242" t="s">
        <v>2189</v>
      </c>
      <c r="F489" s="243" t="s">
        <v>2190</v>
      </c>
      <c r="G489" s="244" t="s">
        <v>1775</v>
      </c>
      <c r="H489" s="257"/>
      <c r="I489" s="246"/>
      <c r="J489" s="247">
        <f>ROUND(I489*H489,2)</f>
        <v>0</v>
      </c>
      <c r="K489" s="248"/>
      <c r="L489" s="39"/>
      <c r="M489" s="249" t="s">
        <v>1</v>
      </c>
      <c r="N489" s="250" t="s">
        <v>41</v>
      </c>
      <c r="O489" s="71"/>
      <c r="P489" s="198">
        <f>O489*H489</f>
        <v>0</v>
      </c>
      <c r="Q489" s="198">
        <v>0</v>
      </c>
      <c r="R489" s="198">
        <f>Q489*H489</f>
        <v>0</v>
      </c>
      <c r="S489" s="198">
        <v>0</v>
      </c>
      <c r="T489" s="199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00" t="s">
        <v>193</v>
      </c>
      <c r="AT489" s="200" t="s">
        <v>251</v>
      </c>
      <c r="AU489" s="200" t="s">
        <v>86</v>
      </c>
      <c r="AY489" s="17" t="s">
        <v>134</v>
      </c>
      <c r="BE489" s="201">
        <f>IF(N489="základní",J489,0)</f>
        <v>0</v>
      </c>
      <c r="BF489" s="201">
        <f>IF(N489="snížená",J489,0)</f>
        <v>0</v>
      </c>
      <c r="BG489" s="201">
        <f>IF(N489="zákl. přenesená",J489,0)</f>
        <v>0</v>
      </c>
      <c r="BH489" s="201">
        <f>IF(N489="sníž. přenesená",J489,0)</f>
        <v>0</v>
      </c>
      <c r="BI489" s="201">
        <f>IF(N489="nulová",J489,0)</f>
        <v>0</v>
      </c>
      <c r="BJ489" s="17" t="s">
        <v>84</v>
      </c>
      <c r="BK489" s="201">
        <f>ROUND(I489*H489,2)</f>
        <v>0</v>
      </c>
      <c r="BL489" s="17" t="s">
        <v>193</v>
      </c>
      <c r="BM489" s="200" t="s">
        <v>2191</v>
      </c>
    </row>
    <row r="490" spans="1:65" s="12" customFormat="1" ht="22.9" customHeight="1">
      <c r="B490" s="171"/>
      <c r="C490" s="172"/>
      <c r="D490" s="173" t="s">
        <v>75</v>
      </c>
      <c r="E490" s="185" t="s">
        <v>2192</v>
      </c>
      <c r="F490" s="185" t="s">
        <v>2193</v>
      </c>
      <c r="G490" s="172"/>
      <c r="H490" s="172"/>
      <c r="I490" s="175"/>
      <c r="J490" s="186">
        <f>BK490</f>
        <v>0</v>
      </c>
      <c r="K490" s="172"/>
      <c r="L490" s="177"/>
      <c r="M490" s="178"/>
      <c r="N490" s="179"/>
      <c r="O490" s="179"/>
      <c r="P490" s="180">
        <f>SUM(P491:P531)</f>
        <v>0</v>
      </c>
      <c r="Q490" s="179"/>
      <c r="R490" s="180">
        <f>SUM(R491:R531)</f>
        <v>0.91962800000000022</v>
      </c>
      <c r="S490" s="179"/>
      <c r="T490" s="181">
        <f>SUM(T491:T531)</f>
        <v>0</v>
      </c>
      <c r="AR490" s="182" t="s">
        <v>86</v>
      </c>
      <c r="AT490" s="183" t="s">
        <v>75</v>
      </c>
      <c r="AU490" s="183" t="s">
        <v>84</v>
      </c>
      <c r="AY490" s="182" t="s">
        <v>134</v>
      </c>
      <c r="BK490" s="184">
        <f>SUM(BK491:BK531)</f>
        <v>0</v>
      </c>
    </row>
    <row r="491" spans="1:65" s="2" customFormat="1" ht="24.2" customHeight="1">
      <c r="A491" s="34"/>
      <c r="B491" s="35"/>
      <c r="C491" s="241" t="s">
        <v>2194</v>
      </c>
      <c r="D491" s="241" t="s">
        <v>251</v>
      </c>
      <c r="E491" s="242" t="s">
        <v>2195</v>
      </c>
      <c r="F491" s="243" t="s">
        <v>2196</v>
      </c>
      <c r="G491" s="244" t="s">
        <v>210</v>
      </c>
      <c r="H491" s="245">
        <v>48.472000000000001</v>
      </c>
      <c r="I491" s="246"/>
      <c r="J491" s="247">
        <f>ROUND(I491*H491,2)</f>
        <v>0</v>
      </c>
      <c r="K491" s="248"/>
      <c r="L491" s="39"/>
      <c r="M491" s="249" t="s">
        <v>1</v>
      </c>
      <c r="N491" s="250" t="s">
        <v>41</v>
      </c>
      <c r="O491" s="71"/>
      <c r="P491" s="198">
        <f>O491*H491</f>
        <v>0</v>
      </c>
      <c r="Q491" s="198">
        <v>0</v>
      </c>
      <c r="R491" s="198">
        <f>Q491*H491</f>
        <v>0</v>
      </c>
      <c r="S491" s="198">
        <v>0</v>
      </c>
      <c r="T491" s="199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00" t="s">
        <v>193</v>
      </c>
      <c r="AT491" s="200" t="s">
        <v>251</v>
      </c>
      <c r="AU491" s="200" t="s">
        <v>86</v>
      </c>
      <c r="AY491" s="17" t="s">
        <v>134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7" t="s">
        <v>84</v>
      </c>
      <c r="BK491" s="201">
        <f>ROUND(I491*H491,2)</f>
        <v>0</v>
      </c>
      <c r="BL491" s="17" t="s">
        <v>193</v>
      </c>
      <c r="BM491" s="200" t="s">
        <v>2197</v>
      </c>
    </row>
    <row r="492" spans="1:65" s="13" customFormat="1" ht="11.25">
      <c r="B492" s="202"/>
      <c r="C492" s="203"/>
      <c r="D492" s="204" t="s">
        <v>169</v>
      </c>
      <c r="E492" s="205" t="s">
        <v>1</v>
      </c>
      <c r="F492" s="206" t="s">
        <v>2198</v>
      </c>
      <c r="G492" s="203"/>
      <c r="H492" s="205" t="s">
        <v>1</v>
      </c>
      <c r="I492" s="207"/>
      <c r="J492" s="203"/>
      <c r="K492" s="203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169</v>
      </c>
      <c r="AU492" s="212" t="s">
        <v>86</v>
      </c>
      <c r="AV492" s="13" t="s">
        <v>84</v>
      </c>
      <c r="AW492" s="13" t="s">
        <v>32</v>
      </c>
      <c r="AX492" s="13" t="s">
        <v>76</v>
      </c>
      <c r="AY492" s="212" t="s">
        <v>134</v>
      </c>
    </row>
    <row r="493" spans="1:65" s="14" customFormat="1" ht="11.25">
      <c r="B493" s="213"/>
      <c r="C493" s="214"/>
      <c r="D493" s="204" t="s">
        <v>169</v>
      </c>
      <c r="E493" s="215" t="s">
        <v>1</v>
      </c>
      <c r="F493" s="216" t="s">
        <v>2199</v>
      </c>
      <c r="G493" s="214"/>
      <c r="H493" s="217">
        <v>42.688000000000002</v>
      </c>
      <c r="I493" s="218"/>
      <c r="J493" s="214"/>
      <c r="K493" s="214"/>
      <c r="L493" s="219"/>
      <c r="M493" s="220"/>
      <c r="N493" s="221"/>
      <c r="O493" s="221"/>
      <c r="P493" s="221"/>
      <c r="Q493" s="221"/>
      <c r="R493" s="221"/>
      <c r="S493" s="221"/>
      <c r="T493" s="222"/>
      <c r="AT493" s="223" t="s">
        <v>169</v>
      </c>
      <c r="AU493" s="223" t="s">
        <v>86</v>
      </c>
      <c r="AV493" s="14" t="s">
        <v>86</v>
      </c>
      <c r="AW493" s="14" t="s">
        <v>32</v>
      </c>
      <c r="AX493" s="14" t="s">
        <v>76</v>
      </c>
      <c r="AY493" s="223" t="s">
        <v>134</v>
      </c>
    </row>
    <row r="494" spans="1:65" s="14" customFormat="1" ht="11.25">
      <c r="B494" s="213"/>
      <c r="C494" s="214"/>
      <c r="D494" s="204" t="s">
        <v>169</v>
      </c>
      <c r="E494" s="215" t="s">
        <v>1</v>
      </c>
      <c r="F494" s="216" t="s">
        <v>2200</v>
      </c>
      <c r="G494" s="214"/>
      <c r="H494" s="217">
        <v>5.7839999999999998</v>
      </c>
      <c r="I494" s="218"/>
      <c r="J494" s="214"/>
      <c r="K494" s="214"/>
      <c r="L494" s="219"/>
      <c r="M494" s="220"/>
      <c r="N494" s="221"/>
      <c r="O494" s="221"/>
      <c r="P494" s="221"/>
      <c r="Q494" s="221"/>
      <c r="R494" s="221"/>
      <c r="S494" s="221"/>
      <c r="T494" s="222"/>
      <c r="AT494" s="223" t="s">
        <v>169</v>
      </c>
      <c r="AU494" s="223" t="s">
        <v>86</v>
      </c>
      <c r="AV494" s="14" t="s">
        <v>86</v>
      </c>
      <c r="AW494" s="14" t="s">
        <v>32</v>
      </c>
      <c r="AX494" s="14" t="s">
        <v>76</v>
      </c>
      <c r="AY494" s="223" t="s">
        <v>134</v>
      </c>
    </row>
    <row r="495" spans="1:65" s="15" customFormat="1" ht="11.25">
      <c r="B495" s="224"/>
      <c r="C495" s="225"/>
      <c r="D495" s="204" t="s">
        <v>169</v>
      </c>
      <c r="E495" s="226" t="s">
        <v>1488</v>
      </c>
      <c r="F495" s="227" t="s">
        <v>173</v>
      </c>
      <c r="G495" s="225"/>
      <c r="H495" s="228">
        <v>48.472000000000001</v>
      </c>
      <c r="I495" s="229"/>
      <c r="J495" s="225"/>
      <c r="K495" s="225"/>
      <c r="L495" s="230"/>
      <c r="M495" s="231"/>
      <c r="N495" s="232"/>
      <c r="O495" s="232"/>
      <c r="P495" s="232"/>
      <c r="Q495" s="232"/>
      <c r="R495" s="232"/>
      <c r="S495" s="232"/>
      <c r="T495" s="233"/>
      <c r="AT495" s="234" t="s">
        <v>169</v>
      </c>
      <c r="AU495" s="234" t="s">
        <v>86</v>
      </c>
      <c r="AV495" s="15" t="s">
        <v>140</v>
      </c>
      <c r="AW495" s="15" t="s">
        <v>32</v>
      </c>
      <c r="AX495" s="15" t="s">
        <v>84</v>
      </c>
      <c r="AY495" s="234" t="s">
        <v>134</v>
      </c>
    </row>
    <row r="496" spans="1:65" s="2" customFormat="1" ht="24.2" customHeight="1">
      <c r="A496" s="34"/>
      <c r="B496" s="35"/>
      <c r="C496" s="187" t="s">
        <v>2201</v>
      </c>
      <c r="D496" s="187" t="s">
        <v>136</v>
      </c>
      <c r="E496" s="188" t="s">
        <v>2202</v>
      </c>
      <c r="F496" s="189" t="s">
        <v>2203</v>
      </c>
      <c r="G496" s="190" t="s">
        <v>210</v>
      </c>
      <c r="H496" s="191">
        <v>50.896000000000001</v>
      </c>
      <c r="I496" s="192"/>
      <c r="J496" s="193">
        <f>ROUND(I496*H496,2)</f>
        <v>0</v>
      </c>
      <c r="K496" s="194"/>
      <c r="L496" s="195"/>
      <c r="M496" s="196" t="s">
        <v>1</v>
      </c>
      <c r="N496" s="197" t="s">
        <v>41</v>
      </c>
      <c r="O496" s="71"/>
      <c r="P496" s="198">
        <f>O496*H496</f>
        <v>0</v>
      </c>
      <c r="Q496" s="198">
        <v>1.2E-2</v>
      </c>
      <c r="R496" s="198">
        <f>Q496*H496</f>
        <v>0.61075200000000007</v>
      </c>
      <c r="S496" s="198">
        <v>0</v>
      </c>
      <c r="T496" s="199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200" t="s">
        <v>229</v>
      </c>
      <c r="AT496" s="200" t="s">
        <v>136</v>
      </c>
      <c r="AU496" s="200" t="s">
        <v>86</v>
      </c>
      <c r="AY496" s="17" t="s">
        <v>134</v>
      </c>
      <c r="BE496" s="201">
        <f>IF(N496="základní",J496,0)</f>
        <v>0</v>
      </c>
      <c r="BF496" s="201">
        <f>IF(N496="snížená",J496,0)</f>
        <v>0</v>
      </c>
      <c r="BG496" s="201">
        <f>IF(N496="zákl. přenesená",J496,0)</f>
        <v>0</v>
      </c>
      <c r="BH496" s="201">
        <f>IF(N496="sníž. přenesená",J496,0)</f>
        <v>0</v>
      </c>
      <c r="BI496" s="201">
        <f>IF(N496="nulová",J496,0)</f>
        <v>0</v>
      </c>
      <c r="BJ496" s="17" t="s">
        <v>84</v>
      </c>
      <c r="BK496" s="201">
        <f>ROUND(I496*H496,2)</f>
        <v>0</v>
      </c>
      <c r="BL496" s="17" t="s">
        <v>193</v>
      </c>
      <c r="BM496" s="200" t="s">
        <v>2204</v>
      </c>
    </row>
    <row r="497" spans="1:65" s="14" customFormat="1" ht="11.25">
      <c r="B497" s="213"/>
      <c r="C497" s="214"/>
      <c r="D497" s="204" t="s">
        <v>169</v>
      </c>
      <c r="E497" s="215" t="s">
        <v>1</v>
      </c>
      <c r="F497" s="216" t="s">
        <v>2205</v>
      </c>
      <c r="G497" s="214"/>
      <c r="H497" s="217">
        <v>50.896000000000001</v>
      </c>
      <c r="I497" s="218"/>
      <c r="J497" s="214"/>
      <c r="K497" s="214"/>
      <c r="L497" s="219"/>
      <c r="M497" s="220"/>
      <c r="N497" s="221"/>
      <c r="O497" s="221"/>
      <c r="P497" s="221"/>
      <c r="Q497" s="221"/>
      <c r="R497" s="221"/>
      <c r="S497" s="221"/>
      <c r="T497" s="222"/>
      <c r="AT497" s="223" t="s">
        <v>169</v>
      </c>
      <c r="AU497" s="223" t="s">
        <v>86</v>
      </c>
      <c r="AV497" s="14" t="s">
        <v>86</v>
      </c>
      <c r="AW497" s="14" t="s">
        <v>32</v>
      </c>
      <c r="AX497" s="14" t="s">
        <v>84</v>
      </c>
      <c r="AY497" s="223" t="s">
        <v>134</v>
      </c>
    </row>
    <row r="498" spans="1:65" s="2" customFormat="1" ht="24.2" customHeight="1">
      <c r="A498" s="34"/>
      <c r="B498" s="35"/>
      <c r="C498" s="241" t="s">
        <v>2206</v>
      </c>
      <c r="D498" s="241" t="s">
        <v>251</v>
      </c>
      <c r="E498" s="242" t="s">
        <v>2207</v>
      </c>
      <c r="F498" s="243" t="s">
        <v>2208</v>
      </c>
      <c r="G498" s="244" t="s">
        <v>210</v>
      </c>
      <c r="H498" s="245">
        <v>1</v>
      </c>
      <c r="I498" s="246"/>
      <c r="J498" s="247">
        <f t="shared" ref="J498:J504" si="30">ROUND(I498*H498,2)</f>
        <v>0</v>
      </c>
      <c r="K498" s="248"/>
      <c r="L498" s="39"/>
      <c r="M498" s="249" t="s">
        <v>1</v>
      </c>
      <c r="N498" s="250" t="s">
        <v>41</v>
      </c>
      <c r="O498" s="71"/>
      <c r="P498" s="198">
        <f t="shared" ref="P498:P504" si="31">O498*H498</f>
        <v>0</v>
      </c>
      <c r="Q498" s="198">
        <v>2.5999999999999998E-4</v>
      </c>
      <c r="R498" s="198">
        <f t="shared" ref="R498:R504" si="32">Q498*H498</f>
        <v>2.5999999999999998E-4</v>
      </c>
      <c r="S498" s="198">
        <v>0</v>
      </c>
      <c r="T498" s="199">
        <f t="shared" ref="T498:T504" si="33"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200" t="s">
        <v>193</v>
      </c>
      <c r="AT498" s="200" t="s">
        <v>251</v>
      </c>
      <c r="AU498" s="200" t="s">
        <v>86</v>
      </c>
      <c r="AY498" s="17" t="s">
        <v>134</v>
      </c>
      <c r="BE498" s="201">
        <f t="shared" ref="BE498:BE504" si="34">IF(N498="základní",J498,0)</f>
        <v>0</v>
      </c>
      <c r="BF498" s="201">
        <f t="shared" ref="BF498:BF504" si="35">IF(N498="snížená",J498,0)</f>
        <v>0</v>
      </c>
      <c r="BG498" s="201">
        <f t="shared" ref="BG498:BG504" si="36">IF(N498="zákl. přenesená",J498,0)</f>
        <v>0</v>
      </c>
      <c r="BH498" s="201">
        <f t="shared" ref="BH498:BH504" si="37">IF(N498="sníž. přenesená",J498,0)</f>
        <v>0</v>
      </c>
      <c r="BI498" s="201">
        <f t="shared" ref="BI498:BI504" si="38">IF(N498="nulová",J498,0)</f>
        <v>0</v>
      </c>
      <c r="BJ498" s="17" t="s">
        <v>84</v>
      </c>
      <c r="BK498" s="201">
        <f t="shared" ref="BK498:BK504" si="39">ROUND(I498*H498,2)</f>
        <v>0</v>
      </c>
      <c r="BL498" s="17" t="s">
        <v>193</v>
      </c>
      <c r="BM498" s="200" t="s">
        <v>2209</v>
      </c>
    </row>
    <row r="499" spans="1:65" s="2" customFormat="1" ht="24.2" customHeight="1">
      <c r="A499" s="34"/>
      <c r="B499" s="35"/>
      <c r="C499" s="187" t="s">
        <v>2210</v>
      </c>
      <c r="D499" s="187" t="s">
        <v>136</v>
      </c>
      <c r="E499" s="188" t="s">
        <v>2211</v>
      </c>
      <c r="F499" s="189" t="s">
        <v>2212</v>
      </c>
      <c r="G499" s="190" t="s">
        <v>210</v>
      </c>
      <c r="H499" s="191">
        <v>2.5</v>
      </c>
      <c r="I499" s="192"/>
      <c r="J499" s="193">
        <f t="shared" si="30"/>
        <v>0</v>
      </c>
      <c r="K499" s="194"/>
      <c r="L499" s="195"/>
      <c r="M499" s="196" t="s">
        <v>1</v>
      </c>
      <c r="N499" s="197" t="s">
        <v>41</v>
      </c>
      <c r="O499" s="71"/>
      <c r="P499" s="198">
        <f t="shared" si="31"/>
        <v>0</v>
      </c>
      <c r="Q499" s="198">
        <v>3.056E-2</v>
      </c>
      <c r="R499" s="198">
        <f t="shared" si="32"/>
        <v>7.6399999999999996E-2</v>
      </c>
      <c r="S499" s="198">
        <v>0</v>
      </c>
      <c r="T499" s="199">
        <f t="shared" si="33"/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00" t="s">
        <v>229</v>
      </c>
      <c r="AT499" s="200" t="s">
        <v>136</v>
      </c>
      <c r="AU499" s="200" t="s">
        <v>86</v>
      </c>
      <c r="AY499" s="17" t="s">
        <v>134</v>
      </c>
      <c r="BE499" s="201">
        <f t="shared" si="34"/>
        <v>0</v>
      </c>
      <c r="BF499" s="201">
        <f t="shared" si="35"/>
        <v>0</v>
      </c>
      <c r="BG499" s="201">
        <f t="shared" si="36"/>
        <v>0</v>
      </c>
      <c r="BH499" s="201">
        <f t="shared" si="37"/>
        <v>0</v>
      </c>
      <c r="BI499" s="201">
        <f t="shared" si="38"/>
        <v>0</v>
      </c>
      <c r="BJ499" s="17" t="s">
        <v>84</v>
      </c>
      <c r="BK499" s="201">
        <f t="shared" si="39"/>
        <v>0</v>
      </c>
      <c r="BL499" s="17" t="s">
        <v>193</v>
      </c>
      <c r="BM499" s="200" t="s">
        <v>2213</v>
      </c>
    </row>
    <row r="500" spans="1:65" s="2" customFormat="1" ht="24.2" customHeight="1">
      <c r="A500" s="34"/>
      <c r="B500" s="35"/>
      <c r="C500" s="241" t="s">
        <v>2214</v>
      </c>
      <c r="D500" s="241" t="s">
        <v>251</v>
      </c>
      <c r="E500" s="242" t="s">
        <v>2215</v>
      </c>
      <c r="F500" s="243" t="s">
        <v>2216</v>
      </c>
      <c r="G500" s="244" t="s">
        <v>167</v>
      </c>
      <c r="H500" s="245">
        <v>6</v>
      </c>
      <c r="I500" s="246"/>
      <c r="J500" s="247">
        <f t="shared" si="30"/>
        <v>0</v>
      </c>
      <c r="K500" s="248"/>
      <c r="L500" s="39"/>
      <c r="M500" s="249" t="s">
        <v>1</v>
      </c>
      <c r="N500" s="250" t="s">
        <v>41</v>
      </c>
      <c r="O500" s="71"/>
      <c r="P500" s="198">
        <f t="shared" si="31"/>
        <v>0</v>
      </c>
      <c r="Q500" s="198">
        <v>0</v>
      </c>
      <c r="R500" s="198">
        <f t="shared" si="32"/>
        <v>0</v>
      </c>
      <c r="S500" s="198">
        <v>0</v>
      </c>
      <c r="T500" s="199">
        <f t="shared" si="33"/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200" t="s">
        <v>193</v>
      </c>
      <c r="AT500" s="200" t="s">
        <v>251</v>
      </c>
      <c r="AU500" s="200" t="s">
        <v>86</v>
      </c>
      <c r="AY500" s="17" t="s">
        <v>134</v>
      </c>
      <c r="BE500" s="201">
        <f t="shared" si="34"/>
        <v>0</v>
      </c>
      <c r="BF500" s="201">
        <f t="shared" si="35"/>
        <v>0</v>
      </c>
      <c r="BG500" s="201">
        <f t="shared" si="36"/>
        <v>0</v>
      </c>
      <c r="BH500" s="201">
        <f t="shared" si="37"/>
        <v>0</v>
      </c>
      <c r="BI500" s="201">
        <f t="shared" si="38"/>
        <v>0</v>
      </c>
      <c r="BJ500" s="17" t="s">
        <v>84</v>
      </c>
      <c r="BK500" s="201">
        <f t="shared" si="39"/>
        <v>0</v>
      </c>
      <c r="BL500" s="17" t="s">
        <v>193</v>
      </c>
      <c r="BM500" s="200" t="s">
        <v>2217</v>
      </c>
    </row>
    <row r="501" spans="1:65" s="2" customFormat="1" ht="24.2" customHeight="1">
      <c r="A501" s="34"/>
      <c r="B501" s="35"/>
      <c r="C501" s="187" t="s">
        <v>2218</v>
      </c>
      <c r="D501" s="187" t="s">
        <v>136</v>
      </c>
      <c r="E501" s="188" t="s">
        <v>2219</v>
      </c>
      <c r="F501" s="189" t="s">
        <v>2220</v>
      </c>
      <c r="G501" s="190" t="s">
        <v>167</v>
      </c>
      <c r="H501" s="191">
        <v>4</v>
      </c>
      <c r="I501" s="192"/>
      <c r="J501" s="193">
        <f t="shared" si="30"/>
        <v>0</v>
      </c>
      <c r="K501" s="194"/>
      <c r="L501" s="195"/>
      <c r="M501" s="196" t="s">
        <v>1</v>
      </c>
      <c r="N501" s="197" t="s">
        <v>41</v>
      </c>
      <c r="O501" s="71"/>
      <c r="P501" s="198">
        <f t="shared" si="31"/>
        <v>0</v>
      </c>
      <c r="Q501" s="198">
        <v>1.4500000000000001E-2</v>
      </c>
      <c r="R501" s="198">
        <f t="shared" si="32"/>
        <v>5.8000000000000003E-2</v>
      </c>
      <c r="S501" s="198">
        <v>0</v>
      </c>
      <c r="T501" s="199">
        <f t="shared" si="33"/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00" t="s">
        <v>229</v>
      </c>
      <c r="AT501" s="200" t="s">
        <v>136</v>
      </c>
      <c r="AU501" s="200" t="s">
        <v>86</v>
      </c>
      <c r="AY501" s="17" t="s">
        <v>134</v>
      </c>
      <c r="BE501" s="201">
        <f t="shared" si="34"/>
        <v>0</v>
      </c>
      <c r="BF501" s="201">
        <f t="shared" si="35"/>
        <v>0</v>
      </c>
      <c r="BG501" s="201">
        <f t="shared" si="36"/>
        <v>0</v>
      </c>
      <c r="BH501" s="201">
        <f t="shared" si="37"/>
        <v>0</v>
      </c>
      <c r="BI501" s="201">
        <f t="shared" si="38"/>
        <v>0</v>
      </c>
      <c r="BJ501" s="17" t="s">
        <v>84</v>
      </c>
      <c r="BK501" s="201">
        <f t="shared" si="39"/>
        <v>0</v>
      </c>
      <c r="BL501" s="17" t="s">
        <v>193</v>
      </c>
      <c r="BM501" s="200" t="s">
        <v>2221</v>
      </c>
    </row>
    <row r="502" spans="1:65" s="2" customFormat="1" ht="24.2" customHeight="1">
      <c r="A502" s="34"/>
      <c r="B502" s="35"/>
      <c r="C502" s="187" t="s">
        <v>2222</v>
      </c>
      <c r="D502" s="187" t="s">
        <v>136</v>
      </c>
      <c r="E502" s="188" t="s">
        <v>2223</v>
      </c>
      <c r="F502" s="189" t="s">
        <v>2224</v>
      </c>
      <c r="G502" s="190" t="s">
        <v>167</v>
      </c>
      <c r="H502" s="191">
        <v>2</v>
      </c>
      <c r="I502" s="192"/>
      <c r="J502" s="193">
        <f t="shared" si="30"/>
        <v>0</v>
      </c>
      <c r="K502" s="194"/>
      <c r="L502" s="195"/>
      <c r="M502" s="196" t="s">
        <v>1</v>
      </c>
      <c r="N502" s="197" t="s">
        <v>41</v>
      </c>
      <c r="O502" s="71"/>
      <c r="P502" s="198">
        <f t="shared" si="31"/>
        <v>0</v>
      </c>
      <c r="Q502" s="198">
        <v>1.6E-2</v>
      </c>
      <c r="R502" s="198">
        <f t="shared" si="32"/>
        <v>3.2000000000000001E-2</v>
      </c>
      <c r="S502" s="198">
        <v>0</v>
      </c>
      <c r="T502" s="199">
        <f t="shared" si="33"/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200" t="s">
        <v>229</v>
      </c>
      <c r="AT502" s="200" t="s">
        <v>136</v>
      </c>
      <c r="AU502" s="200" t="s">
        <v>86</v>
      </c>
      <c r="AY502" s="17" t="s">
        <v>134</v>
      </c>
      <c r="BE502" s="201">
        <f t="shared" si="34"/>
        <v>0</v>
      </c>
      <c r="BF502" s="201">
        <f t="shared" si="35"/>
        <v>0</v>
      </c>
      <c r="BG502" s="201">
        <f t="shared" si="36"/>
        <v>0</v>
      </c>
      <c r="BH502" s="201">
        <f t="shared" si="37"/>
        <v>0</v>
      </c>
      <c r="BI502" s="201">
        <f t="shared" si="38"/>
        <v>0</v>
      </c>
      <c r="BJ502" s="17" t="s">
        <v>84</v>
      </c>
      <c r="BK502" s="201">
        <f t="shared" si="39"/>
        <v>0</v>
      </c>
      <c r="BL502" s="17" t="s">
        <v>193</v>
      </c>
      <c r="BM502" s="200" t="s">
        <v>2225</v>
      </c>
    </row>
    <row r="503" spans="1:65" s="2" customFormat="1" ht="24.2" customHeight="1">
      <c r="A503" s="34"/>
      <c r="B503" s="35"/>
      <c r="C503" s="241" t="s">
        <v>2226</v>
      </c>
      <c r="D503" s="241" t="s">
        <v>251</v>
      </c>
      <c r="E503" s="242" t="s">
        <v>2227</v>
      </c>
      <c r="F503" s="243" t="s">
        <v>2228</v>
      </c>
      <c r="G503" s="244" t="s">
        <v>167</v>
      </c>
      <c r="H503" s="245">
        <v>3</v>
      </c>
      <c r="I503" s="246"/>
      <c r="J503" s="247">
        <f t="shared" si="30"/>
        <v>0</v>
      </c>
      <c r="K503" s="248"/>
      <c r="L503" s="39"/>
      <c r="M503" s="249" t="s">
        <v>1</v>
      </c>
      <c r="N503" s="250" t="s">
        <v>41</v>
      </c>
      <c r="O503" s="71"/>
      <c r="P503" s="198">
        <f t="shared" si="31"/>
        <v>0</v>
      </c>
      <c r="Q503" s="198">
        <v>9.2000000000000003E-4</v>
      </c>
      <c r="R503" s="198">
        <f t="shared" si="32"/>
        <v>2.7600000000000003E-3</v>
      </c>
      <c r="S503" s="198">
        <v>0</v>
      </c>
      <c r="T503" s="199">
        <f t="shared" si="33"/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00" t="s">
        <v>193</v>
      </c>
      <c r="AT503" s="200" t="s">
        <v>251</v>
      </c>
      <c r="AU503" s="200" t="s">
        <v>86</v>
      </c>
      <c r="AY503" s="17" t="s">
        <v>134</v>
      </c>
      <c r="BE503" s="201">
        <f t="shared" si="34"/>
        <v>0</v>
      </c>
      <c r="BF503" s="201">
        <f t="shared" si="35"/>
        <v>0</v>
      </c>
      <c r="BG503" s="201">
        <f t="shared" si="36"/>
        <v>0</v>
      </c>
      <c r="BH503" s="201">
        <f t="shared" si="37"/>
        <v>0</v>
      </c>
      <c r="BI503" s="201">
        <f t="shared" si="38"/>
        <v>0</v>
      </c>
      <c r="BJ503" s="17" t="s">
        <v>84</v>
      </c>
      <c r="BK503" s="201">
        <f t="shared" si="39"/>
        <v>0</v>
      </c>
      <c r="BL503" s="17" t="s">
        <v>193</v>
      </c>
      <c r="BM503" s="200" t="s">
        <v>2229</v>
      </c>
    </row>
    <row r="504" spans="1:65" s="2" customFormat="1" ht="24.2" customHeight="1">
      <c r="A504" s="34"/>
      <c r="B504" s="35"/>
      <c r="C504" s="187" t="s">
        <v>2230</v>
      </c>
      <c r="D504" s="187" t="s">
        <v>136</v>
      </c>
      <c r="E504" s="188" t="s">
        <v>2231</v>
      </c>
      <c r="F504" s="189" t="s">
        <v>2232</v>
      </c>
      <c r="G504" s="190" t="s">
        <v>210</v>
      </c>
      <c r="H504" s="191">
        <v>5.4</v>
      </c>
      <c r="I504" s="192"/>
      <c r="J504" s="193">
        <f t="shared" si="30"/>
        <v>0</v>
      </c>
      <c r="K504" s="194"/>
      <c r="L504" s="195"/>
      <c r="M504" s="196" t="s">
        <v>1</v>
      </c>
      <c r="N504" s="197" t="s">
        <v>41</v>
      </c>
      <c r="O504" s="71"/>
      <c r="P504" s="198">
        <f t="shared" si="31"/>
        <v>0</v>
      </c>
      <c r="Q504" s="198">
        <v>2.5440000000000001E-2</v>
      </c>
      <c r="R504" s="198">
        <f t="shared" si="32"/>
        <v>0.13737600000000003</v>
      </c>
      <c r="S504" s="198">
        <v>0</v>
      </c>
      <c r="T504" s="199">
        <f t="shared" si="33"/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200" t="s">
        <v>229</v>
      </c>
      <c r="AT504" s="200" t="s">
        <v>136</v>
      </c>
      <c r="AU504" s="200" t="s">
        <v>86</v>
      </c>
      <c r="AY504" s="17" t="s">
        <v>134</v>
      </c>
      <c r="BE504" s="201">
        <f t="shared" si="34"/>
        <v>0</v>
      </c>
      <c r="BF504" s="201">
        <f t="shared" si="35"/>
        <v>0</v>
      </c>
      <c r="BG504" s="201">
        <f t="shared" si="36"/>
        <v>0</v>
      </c>
      <c r="BH504" s="201">
        <f t="shared" si="37"/>
        <v>0</v>
      </c>
      <c r="BI504" s="201">
        <f t="shared" si="38"/>
        <v>0</v>
      </c>
      <c r="BJ504" s="17" t="s">
        <v>84</v>
      </c>
      <c r="BK504" s="201">
        <f t="shared" si="39"/>
        <v>0</v>
      </c>
      <c r="BL504" s="17" t="s">
        <v>193</v>
      </c>
      <c r="BM504" s="200" t="s">
        <v>2233</v>
      </c>
    </row>
    <row r="505" spans="1:65" s="14" customFormat="1" ht="11.25">
      <c r="B505" s="213"/>
      <c r="C505" s="214"/>
      <c r="D505" s="204" t="s">
        <v>169</v>
      </c>
      <c r="E505" s="214"/>
      <c r="F505" s="216" t="s">
        <v>2234</v>
      </c>
      <c r="G505" s="214"/>
      <c r="H505" s="217">
        <v>5.4</v>
      </c>
      <c r="I505" s="218"/>
      <c r="J505" s="214"/>
      <c r="K505" s="214"/>
      <c r="L505" s="219"/>
      <c r="M505" s="220"/>
      <c r="N505" s="221"/>
      <c r="O505" s="221"/>
      <c r="P505" s="221"/>
      <c r="Q505" s="221"/>
      <c r="R505" s="221"/>
      <c r="S505" s="221"/>
      <c r="T505" s="222"/>
      <c r="AT505" s="223" t="s">
        <v>169</v>
      </c>
      <c r="AU505" s="223" t="s">
        <v>86</v>
      </c>
      <c r="AV505" s="14" t="s">
        <v>86</v>
      </c>
      <c r="AW505" s="14" t="s">
        <v>4</v>
      </c>
      <c r="AX505" s="14" t="s">
        <v>84</v>
      </c>
      <c r="AY505" s="223" t="s">
        <v>134</v>
      </c>
    </row>
    <row r="506" spans="1:65" s="2" customFormat="1" ht="24.2" customHeight="1">
      <c r="A506" s="34"/>
      <c r="B506" s="35"/>
      <c r="C506" s="241" t="s">
        <v>2235</v>
      </c>
      <c r="D506" s="241" t="s">
        <v>251</v>
      </c>
      <c r="E506" s="242" t="s">
        <v>2236</v>
      </c>
      <c r="F506" s="243" t="s">
        <v>2237</v>
      </c>
      <c r="G506" s="244" t="s">
        <v>167</v>
      </c>
      <c r="H506" s="245">
        <v>2.5</v>
      </c>
      <c r="I506" s="246"/>
      <c r="J506" s="247">
        <f t="shared" ref="J506:J531" si="40">ROUND(I506*H506,2)</f>
        <v>0</v>
      </c>
      <c r="K506" s="248"/>
      <c r="L506" s="39"/>
      <c r="M506" s="249" t="s">
        <v>1</v>
      </c>
      <c r="N506" s="250" t="s">
        <v>41</v>
      </c>
      <c r="O506" s="71"/>
      <c r="P506" s="198">
        <f t="shared" ref="P506:P531" si="41">O506*H506</f>
        <v>0</v>
      </c>
      <c r="Q506" s="198">
        <v>0</v>
      </c>
      <c r="R506" s="198">
        <f t="shared" ref="R506:R531" si="42">Q506*H506</f>
        <v>0</v>
      </c>
      <c r="S506" s="198">
        <v>0</v>
      </c>
      <c r="T506" s="199">
        <f t="shared" ref="T506:T531" si="43"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200" t="s">
        <v>193</v>
      </c>
      <c r="AT506" s="200" t="s">
        <v>251</v>
      </c>
      <c r="AU506" s="200" t="s">
        <v>86</v>
      </c>
      <c r="AY506" s="17" t="s">
        <v>134</v>
      </c>
      <c r="BE506" s="201">
        <f t="shared" ref="BE506:BE531" si="44">IF(N506="základní",J506,0)</f>
        <v>0</v>
      </c>
      <c r="BF506" s="201">
        <f t="shared" ref="BF506:BF531" si="45">IF(N506="snížená",J506,0)</f>
        <v>0</v>
      </c>
      <c r="BG506" s="201">
        <f t="shared" ref="BG506:BG531" si="46">IF(N506="zákl. přenesená",J506,0)</f>
        <v>0</v>
      </c>
      <c r="BH506" s="201">
        <f t="shared" ref="BH506:BH531" si="47">IF(N506="sníž. přenesená",J506,0)</f>
        <v>0</v>
      </c>
      <c r="BI506" s="201">
        <f t="shared" ref="BI506:BI531" si="48">IF(N506="nulová",J506,0)</f>
        <v>0</v>
      </c>
      <c r="BJ506" s="17" t="s">
        <v>84</v>
      </c>
      <c r="BK506" s="201">
        <f t="shared" ref="BK506:BK531" si="49">ROUND(I506*H506,2)</f>
        <v>0</v>
      </c>
      <c r="BL506" s="17" t="s">
        <v>193</v>
      </c>
      <c r="BM506" s="200" t="s">
        <v>2238</v>
      </c>
    </row>
    <row r="507" spans="1:65" s="2" customFormat="1" ht="16.5" customHeight="1">
      <c r="A507" s="34"/>
      <c r="B507" s="35"/>
      <c r="C507" s="187" t="s">
        <v>2239</v>
      </c>
      <c r="D507" s="187" t="s">
        <v>136</v>
      </c>
      <c r="E507" s="188" t="s">
        <v>2240</v>
      </c>
      <c r="F507" s="189" t="s">
        <v>2241</v>
      </c>
      <c r="G507" s="190" t="s">
        <v>231</v>
      </c>
      <c r="H507" s="191">
        <v>2.5</v>
      </c>
      <c r="I507" s="192"/>
      <c r="J507" s="193">
        <f t="shared" si="40"/>
        <v>0</v>
      </c>
      <c r="K507" s="194"/>
      <c r="L507" s="195"/>
      <c r="M507" s="196" t="s">
        <v>1</v>
      </c>
      <c r="N507" s="197" t="s">
        <v>41</v>
      </c>
      <c r="O507" s="71"/>
      <c r="P507" s="198">
        <f t="shared" si="41"/>
        <v>0</v>
      </c>
      <c r="Q507" s="198">
        <v>8.0000000000000004E-4</v>
      </c>
      <c r="R507" s="198">
        <f t="shared" si="42"/>
        <v>2E-3</v>
      </c>
      <c r="S507" s="198">
        <v>0</v>
      </c>
      <c r="T507" s="199">
        <f t="shared" si="43"/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200" t="s">
        <v>229</v>
      </c>
      <c r="AT507" s="200" t="s">
        <v>136</v>
      </c>
      <c r="AU507" s="200" t="s">
        <v>86</v>
      </c>
      <c r="AY507" s="17" t="s">
        <v>134</v>
      </c>
      <c r="BE507" s="201">
        <f t="shared" si="44"/>
        <v>0</v>
      </c>
      <c r="BF507" s="201">
        <f t="shared" si="45"/>
        <v>0</v>
      </c>
      <c r="BG507" s="201">
        <f t="shared" si="46"/>
        <v>0</v>
      </c>
      <c r="BH507" s="201">
        <f t="shared" si="47"/>
        <v>0</v>
      </c>
      <c r="BI507" s="201">
        <f t="shared" si="48"/>
        <v>0</v>
      </c>
      <c r="BJ507" s="17" t="s">
        <v>84</v>
      </c>
      <c r="BK507" s="201">
        <f t="shared" si="49"/>
        <v>0</v>
      </c>
      <c r="BL507" s="17" t="s">
        <v>193</v>
      </c>
      <c r="BM507" s="200" t="s">
        <v>2242</v>
      </c>
    </row>
    <row r="508" spans="1:65" s="2" customFormat="1" ht="24.2" customHeight="1">
      <c r="A508" s="34"/>
      <c r="B508" s="35"/>
      <c r="C508" s="241" t="s">
        <v>2243</v>
      </c>
      <c r="D508" s="241" t="s">
        <v>251</v>
      </c>
      <c r="E508" s="242" t="s">
        <v>2244</v>
      </c>
      <c r="F508" s="243" t="s">
        <v>2245</v>
      </c>
      <c r="G508" s="244" t="s">
        <v>167</v>
      </c>
      <c r="H508" s="245">
        <v>4</v>
      </c>
      <c r="I508" s="246"/>
      <c r="J508" s="247">
        <f t="shared" si="40"/>
        <v>0</v>
      </c>
      <c r="K508" s="248"/>
      <c r="L508" s="39"/>
      <c r="M508" s="249" t="s">
        <v>1</v>
      </c>
      <c r="N508" s="250" t="s">
        <v>41</v>
      </c>
      <c r="O508" s="71"/>
      <c r="P508" s="198">
        <f t="shared" si="41"/>
        <v>0</v>
      </c>
      <c r="Q508" s="198">
        <v>0</v>
      </c>
      <c r="R508" s="198">
        <f t="shared" si="42"/>
        <v>0</v>
      </c>
      <c r="S508" s="198">
        <v>0</v>
      </c>
      <c r="T508" s="199">
        <f t="shared" si="43"/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200" t="s">
        <v>193</v>
      </c>
      <c r="AT508" s="200" t="s">
        <v>251</v>
      </c>
      <c r="AU508" s="200" t="s">
        <v>86</v>
      </c>
      <c r="AY508" s="17" t="s">
        <v>134</v>
      </c>
      <c r="BE508" s="201">
        <f t="shared" si="44"/>
        <v>0</v>
      </c>
      <c r="BF508" s="201">
        <f t="shared" si="45"/>
        <v>0</v>
      </c>
      <c r="BG508" s="201">
        <f t="shared" si="46"/>
        <v>0</v>
      </c>
      <c r="BH508" s="201">
        <f t="shared" si="47"/>
        <v>0</v>
      </c>
      <c r="BI508" s="201">
        <f t="shared" si="48"/>
        <v>0</v>
      </c>
      <c r="BJ508" s="17" t="s">
        <v>84</v>
      </c>
      <c r="BK508" s="201">
        <f t="shared" si="49"/>
        <v>0</v>
      </c>
      <c r="BL508" s="17" t="s">
        <v>193</v>
      </c>
      <c r="BM508" s="200" t="s">
        <v>2246</v>
      </c>
    </row>
    <row r="509" spans="1:65" s="2" customFormat="1" ht="16.5" customHeight="1">
      <c r="A509" s="34"/>
      <c r="B509" s="35"/>
      <c r="C509" s="187" t="s">
        <v>2247</v>
      </c>
      <c r="D509" s="187" t="s">
        <v>136</v>
      </c>
      <c r="E509" s="188" t="s">
        <v>2248</v>
      </c>
      <c r="F509" s="189" t="s">
        <v>2249</v>
      </c>
      <c r="G509" s="190" t="s">
        <v>167</v>
      </c>
      <c r="H509" s="191">
        <v>1</v>
      </c>
      <c r="I509" s="192"/>
      <c r="J509" s="193">
        <f t="shared" si="40"/>
        <v>0</v>
      </c>
      <c r="K509" s="194"/>
      <c r="L509" s="195"/>
      <c r="M509" s="196" t="s">
        <v>1</v>
      </c>
      <c r="N509" s="197" t="s">
        <v>41</v>
      </c>
      <c r="O509" s="71"/>
      <c r="P509" s="198">
        <f t="shared" si="41"/>
        <v>0</v>
      </c>
      <c r="Q509" s="198">
        <v>0</v>
      </c>
      <c r="R509" s="198">
        <f t="shared" si="42"/>
        <v>0</v>
      </c>
      <c r="S509" s="198">
        <v>0</v>
      </c>
      <c r="T509" s="199">
        <f t="shared" si="43"/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00" t="s">
        <v>229</v>
      </c>
      <c r="AT509" s="200" t="s">
        <v>136</v>
      </c>
      <c r="AU509" s="200" t="s">
        <v>86</v>
      </c>
      <c r="AY509" s="17" t="s">
        <v>134</v>
      </c>
      <c r="BE509" s="201">
        <f t="shared" si="44"/>
        <v>0</v>
      </c>
      <c r="BF509" s="201">
        <f t="shared" si="45"/>
        <v>0</v>
      </c>
      <c r="BG509" s="201">
        <f t="shared" si="46"/>
        <v>0</v>
      </c>
      <c r="BH509" s="201">
        <f t="shared" si="47"/>
        <v>0</v>
      </c>
      <c r="BI509" s="201">
        <f t="shared" si="48"/>
        <v>0</v>
      </c>
      <c r="BJ509" s="17" t="s">
        <v>84</v>
      </c>
      <c r="BK509" s="201">
        <f t="shared" si="49"/>
        <v>0</v>
      </c>
      <c r="BL509" s="17" t="s">
        <v>193</v>
      </c>
      <c r="BM509" s="200" t="s">
        <v>2250</v>
      </c>
    </row>
    <row r="510" spans="1:65" s="2" customFormat="1" ht="16.5" customHeight="1">
      <c r="A510" s="34"/>
      <c r="B510" s="35"/>
      <c r="C510" s="187" t="s">
        <v>2251</v>
      </c>
      <c r="D510" s="187" t="s">
        <v>136</v>
      </c>
      <c r="E510" s="188" t="s">
        <v>2252</v>
      </c>
      <c r="F510" s="189" t="s">
        <v>2253</v>
      </c>
      <c r="G510" s="190" t="s">
        <v>167</v>
      </c>
      <c r="H510" s="191">
        <v>1</v>
      </c>
      <c r="I510" s="192"/>
      <c r="J510" s="193">
        <f t="shared" si="40"/>
        <v>0</v>
      </c>
      <c r="K510" s="194"/>
      <c r="L510" s="195"/>
      <c r="M510" s="196" t="s">
        <v>1</v>
      </c>
      <c r="N510" s="197" t="s">
        <v>41</v>
      </c>
      <c r="O510" s="71"/>
      <c r="P510" s="198">
        <f t="shared" si="41"/>
        <v>0</v>
      </c>
      <c r="Q510" s="198">
        <v>0</v>
      </c>
      <c r="R510" s="198">
        <f t="shared" si="42"/>
        <v>0</v>
      </c>
      <c r="S510" s="198">
        <v>0</v>
      </c>
      <c r="T510" s="199">
        <f t="shared" si="43"/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200" t="s">
        <v>229</v>
      </c>
      <c r="AT510" s="200" t="s">
        <v>136</v>
      </c>
      <c r="AU510" s="200" t="s">
        <v>86</v>
      </c>
      <c r="AY510" s="17" t="s">
        <v>134</v>
      </c>
      <c r="BE510" s="201">
        <f t="shared" si="44"/>
        <v>0</v>
      </c>
      <c r="BF510" s="201">
        <f t="shared" si="45"/>
        <v>0</v>
      </c>
      <c r="BG510" s="201">
        <f t="shared" si="46"/>
        <v>0</v>
      </c>
      <c r="BH510" s="201">
        <f t="shared" si="47"/>
        <v>0</v>
      </c>
      <c r="BI510" s="201">
        <f t="shared" si="48"/>
        <v>0</v>
      </c>
      <c r="BJ510" s="17" t="s">
        <v>84</v>
      </c>
      <c r="BK510" s="201">
        <f t="shared" si="49"/>
        <v>0</v>
      </c>
      <c r="BL510" s="17" t="s">
        <v>193</v>
      </c>
      <c r="BM510" s="200" t="s">
        <v>2254</v>
      </c>
    </row>
    <row r="511" spans="1:65" s="2" customFormat="1" ht="16.5" customHeight="1">
      <c r="A511" s="34"/>
      <c r="B511" s="35"/>
      <c r="C511" s="187" t="s">
        <v>2255</v>
      </c>
      <c r="D511" s="187" t="s">
        <v>136</v>
      </c>
      <c r="E511" s="188" t="s">
        <v>2256</v>
      </c>
      <c r="F511" s="189" t="s">
        <v>2257</v>
      </c>
      <c r="G511" s="190" t="s">
        <v>167</v>
      </c>
      <c r="H511" s="191">
        <v>1</v>
      </c>
      <c r="I511" s="192"/>
      <c r="J511" s="193">
        <f t="shared" si="40"/>
        <v>0</v>
      </c>
      <c r="K511" s="194"/>
      <c r="L511" s="195"/>
      <c r="M511" s="196" t="s">
        <v>1</v>
      </c>
      <c r="N511" s="197" t="s">
        <v>41</v>
      </c>
      <c r="O511" s="71"/>
      <c r="P511" s="198">
        <f t="shared" si="41"/>
        <v>0</v>
      </c>
      <c r="Q511" s="198">
        <v>0</v>
      </c>
      <c r="R511" s="198">
        <f t="shared" si="42"/>
        <v>0</v>
      </c>
      <c r="S511" s="198">
        <v>0</v>
      </c>
      <c r="T511" s="199">
        <f t="shared" si="43"/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0" t="s">
        <v>229</v>
      </c>
      <c r="AT511" s="200" t="s">
        <v>136</v>
      </c>
      <c r="AU511" s="200" t="s">
        <v>86</v>
      </c>
      <c r="AY511" s="17" t="s">
        <v>134</v>
      </c>
      <c r="BE511" s="201">
        <f t="shared" si="44"/>
        <v>0</v>
      </c>
      <c r="BF511" s="201">
        <f t="shared" si="45"/>
        <v>0</v>
      </c>
      <c r="BG511" s="201">
        <f t="shared" si="46"/>
        <v>0</v>
      </c>
      <c r="BH511" s="201">
        <f t="shared" si="47"/>
        <v>0</v>
      </c>
      <c r="BI511" s="201">
        <f t="shared" si="48"/>
        <v>0</v>
      </c>
      <c r="BJ511" s="17" t="s">
        <v>84</v>
      </c>
      <c r="BK511" s="201">
        <f t="shared" si="49"/>
        <v>0</v>
      </c>
      <c r="BL511" s="17" t="s">
        <v>193</v>
      </c>
      <c r="BM511" s="200" t="s">
        <v>2258</v>
      </c>
    </row>
    <row r="512" spans="1:65" s="2" customFormat="1" ht="16.5" customHeight="1">
      <c r="A512" s="34"/>
      <c r="B512" s="35"/>
      <c r="C512" s="187" t="s">
        <v>2259</v>
      </c>
      <c r="D512" s="187" t="s">
        <v>136</v>
      </c>
      <c r="E512" s="188" t="s">
        <v>2260</v>
      </c>
      <c r="F512" s="189" t="s">
        <v>2261</v>
      </c>
      <c r="G512" s="190" t="s">
        <v>167</v>
      </c>
      <c r="H512" s="191">
        <v>1</v>
      </c>
      <c r="I512" s="192"/>
      <c r="J512" s="193">
        <f t="shared" si="40"/>
        <v>0</v>
      </c>
      <c r="K512" s="194"/>
      <c r="L512" s="195"/>
      <c r="M512" s="196" t="s">
        <v>1</v>
      </c>
      <c r="N512" s="197" t="s">
        <v>41</v>
      </c>
      <c r="O512" s="71"/>
      <c r="P512" s="198">
        <f t="shared" si="41"/>
        <v>0</v>
      </c>
      <c r="Q512" s="198">
        <v>0</v>
      </c>
      <c r="R512" s="198">
        <f t="shared" si="42"/>
        <v>0</v>
      </c>
      <c r="S512" s="198">
        <v>0</v>
      </c>
      <c r="T512" s="199">
        <f t="shared" si="43"/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200" t="s">
        <v>229</v>
      </c>
      <c r="AT512" s="200" t="s">
        <v>136</v>
      </c>
      <c r="AU512" s="200" t="s">
        <v>86</v>
      </c>
      <c r="AY512" s="17" t="s">
        <v>134</v>
      </c>
      <c r="BE512" s="201">
        <f t="shared" si="44"/>
        <v>0</v>
      </c>
      <c r="BF512" s="201">
        <f t="shared" si="45"/>
        <v>0</v>
      </c>
      <c r="BG512" s="201">
        <f t="shared" si="46"/>
        <v>0</v>
      </c>
      <c r="BH512" s="201">
        <f t="shared" si="47"/>
        <v>0</v>
      </c>
      <c r="BI512" s="201">
        <f t="shared" si="48"/>
        <v>0</v>
      </c>
      <c r="BJ512" s="17" t="s">
        <v>84</v>
      </c>
      <c r="BK512" s="201">
        <f t="shared" si="49"/>
        <v>0</v>
      </c>
      <c r="BL512" s="17" t="s">
        <v>193</v>
      </c>
      <c r="BM512" s="200" t="s">
        <v>2262</v>
      </c>
    </row>
    <row r="513" spans="1:65" s="2" customFormat="1" ht="16.5" customHeight="1">
      <c r="A513" s="34"/>
      <c r="B513" s="35"/>
      <c r="C513" s="187" t="s">
        <v>2263</v>
      </c>
      <c r="D513" s="187" t="s">
        <v>136</v>
      </c>
      <c r="E513" s="188" t="s">
        <v>2264</v>
      </c>
      <c r="F513" s="189" t="s">
        <v>2265</v>
      </c>
      <c r="G513" s="190" t="s">
        <v>167</v>
      </c>
      <c r="H513" s="191">
        <v>1</v>
      </c>
      <c r="I513" s="192"/>
      <c r="J513" s="193">
        <f t="shared" si="40"/>
        <v>0</v>
      </c>
      <c r="K513" s="194"/>
      <c r="L513" s="195"/>
      <c r="M513" s="196" t="s">
        <v>1</v>
      </c>
      <c r="N513" s="197" t="s">
        <v>41</v>
      </c>
      <c r="O513" s="71"/>
      <c r="P513" s="198">
        <f t="shared" si="41"/>
        <v>0</v>
      </c>
      <c r="Q513" s="198">
        <v>0</v>
      </c>
      <c r="R513" s="198">
        <f t="shared" si="42"/>
        <v>0</v>
      </c>
      <c r="S513" s="198">
        <v>0</v>
      </c>
      <c r="T513" s="199">
        <f t="shared" si="43"/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00" t="s">
        <v>229</v>
      </c>
      <c r="AT513" s="200" t="s">
        <v>136</v>
      </c>
      <c r="AU513" s="200" t="s">
        <v>86</v>
      </c>
      <c r="AY513" s="17" t="s">
        <v>134</v>
      </c>
      <c r="BE513" s="201">
        <f t="shared" si="44"/>
        <v>0</v>
      </c>
      <c r="BF513" s="201">
        <f t="shared" si="45"/>
        <v>0</v>
      </c>
      <c r="BG513" s="201">
        <f t="shared" si="46"/>
        <v>0</v>
      </c>
      <c r="BH513" s="201">
        <f t="shared" si="47"/>
        <v>0</v>
      </c>
      <c r="BI513" s="201">
        <f t="shared" si="48"/>
        <v>0</v>
      </c>
      <c r="BJ513" s="17" t="s">
        <v>84</v>
      </c>
      <c r="BK513" s="201">
        <f t="shared" si="49"/>
        <v>0</v>
      </c>
      <c r="BL513" s="17" t="s">
        <v>193</v>
      </c>
      <c r="BM513" s="200" t="s">
        <v>2266</v>
      </c>
    </row>
    <row r="514" spans="1:65" s="2" customFormat="1" ht="16.5" customHeight="1">
      <c r="A514" s="34"/>
      <c r="B514" s="35"/>
      <c r="C514" s="187" t="s">
        <v>2267</v>
      </c>
      <c r="D514" s="187" t="s">
        <v>136</v>
      </c>
      <c r="E514" s="188" t="s">
        <v>2268</v>
      </c>
      <c r="F514" s="189" t="s">
        <v>2269</v>
      </c>
      <c r="G514" s="190" t="s">
        <v>167</v>
      </c>
      <c r="H514" s="191">
        <v>1</v>
      </c>
      <c r="I514" s="192"/>
      <c r="J514" s="193">
        <f t="shared" si="40"/>
        <v>0</v>
      </c>
      <c r="K514" s="194"/>
      <c r="L514" s="195"/>
      <c r="M514" s="196" t="s">
        <v>1</v>
      </c>
      <c r="N514" s="197" t="s">
        <v>41</v>
      </c>
      <c r="O514" s="71"/>
      <c r="P514" s="198">
        <f t="shared" si="41"/>
        <v>0</v>
      </c>
      <c r="Q514" s="198">
        <v>0</v>
      </c>
      <c r="R514" s="198">
        <f t="shared" si="42"/>
        <v>0</v>
      </c>
      <c r="S514" s="198">
        <v>0</v>
      </c>
      <c r="T514" s="199">
        <f t="shared" si="43"/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00" t="s">
        <v>229</v>
      </c>
      <c r="AT514" s="200" t="s">
        <v>136</v>
      </c>
      <c r="AU514" s="200" t="s">
        <v>86</v>
      </c>
      <c r="AY514" s="17" t="s">
        <v>134</v>
      </c>
      <c r="BE514" s="201">
        <f t="shared" si="44"/>
        <v>0</v>
      </c>
      <c r="BF514" s="201">
        <f t="shared" si="45"/>
        <v>0</v>
      </c>
      <c r="BG514" s="201">
        <f t="shared" si="46"/>
        <v>0</v>
      </c>
      <c r="BH514" s="201">
        <f t="shared" si="47"/>
        <v>0</v>
      </c>
      <c r="BI514" s="201">
        <f t="shared" si="48"/>
        <v>0</v>
      </c>
      <c r="BJ514" s="17" t="s">
        <v>84</v>
      </c>
      <c r="BK514" s="201">
        <f t="shared" si="49"/>
        <v>0</v>
      </c>
      <c r="BL514" s="17" t="s">
        <v>193</v>
      </c>
      <c r="BM514" s="200" t="s">
        <v>2270</v>
      </c>
    </row>
    <row r="515" spans="1:65" s="2" customFormat="1" ht="24.2" customHeight="1">
      <c r="A515" s="34"/>
      <c r="B515" s="35"/>
      <c r="C515" s="241" t="s">
        <v>2271</v>
      </c>
      <c r="D515" s="241" t="s">
        <v>251</v>
      </c>
      <c r="E515" s="242" t="s">
        <v>2272</v>
      </c>
      <c r="F515" s="243" t="s">
        <v>2273</v>
      </c>
      <c r="G515" s="244" t="s">
        <v>167</v>
      </c>
      <c r="H515" s="245">
        <v>2</v>
      </c>
      <c r="I515" s="246"/>
      <c r="J515" s="247">
        <f t="shared" si="40"/>
        <v>0</v>
      </c>
      <c r="K515" s="248"/>
      <c r="L515" s="39"/>
      <c r="M515" s="249" t="s">
        <v>1</v>
      </c>
      <c r="N515" s="250" t="s">
        <v>41</v>
      </c>
      <c r="O515" s="71"/>
      <c r="P515" s="198">
        <f t="shared" si="41"/>
        <v>0</v>
      </c>
      <c r="Q515" s="198">
        <v>0</v>
      </c>
      <c r="R515" s="198">
        <f t="shared" si="42"/>
        <v>0</v>
      </c>
      <c r="S515" s="198">
        <v>0</v>
      </c>
      <c r="T515" s="199">
        <f t="shared" si="43"/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200" t="s">
        <v>193</v>
      </c>
      <c r="AT515" s="200" t="s">
        <v>251</v>
      </c>
      <c r="AU515" s="200" t="s">
        <v>86</v>
      </c>
      <c r="AY515" s="17" t="s">
        <v>134</v>
      </c>
      <c r="BE515" s="201">
        <f t="shared" si="44"/>
        <v>0</v>
      </c>
      <c r="BF515" s="201">
        <f t="shared" si="45"/>
        <v>0</v>
      </c>
      <c r="BG515" s="201">
        <f t="shared" si="46"/>
        <v>0</v>
      </c>
      <c r="BH515" s="201">
        <f t="shared" si="47"/>
        <v>0</v>
      </c>
      <c r="BI515" s="201">
        <f t="shared" si="48"/>
        <v>0</v>
      </c>
      <c r="BJ515" s="17" t="s">
        <v>84</v>
      </c>
      <c r="BK515" s="201">
        <f t="shared" si="49"/>
        <v>0</v>
      </c>
      <c r="BL515" s="17" t="s">
        <v>193</v>
      </c>
      <c r="BM515" s="200" t="s">
        <v>2274</v>
      </c>
    </row>
    <row r="516" spans="1:65" s="2" customFormat="1" ht="24.2" customHeight="1">
      <c r="A516" s="34"/>
      <c r="B516" s="35"/>
      <c r="C516" s="241" t="s">
        <v>2275</v>
      </c>
      <c r="D516" s="241" t="s">
        <v>251</v>
      </c>
      <c r="E516" s="242" t="s">
        <v>2276</v>
      </c>
      <c r="F516" s="243" t="s">
        <v>2277</v>
      </c>
      <c r="G516" s="244" t="s">
        <v>167</v>
      </c>
      <c r="H516" s="245">
        <v>6</v>
      </c>
      <c r="I516" s="246"/>
      <c r="J516" s="247">
        <f t="shared" si="40"/>
        <v>0</v>
      </c>
      <c r="K516" s="248"/>
      <c r="L516" s="39"/>
      <c r="M516" s="249" t="s">
        <v>1</v>
      </c>
      <c r="N516" s="250" t="s">
        <v>41</v>
      </c>
      <c r="O516" s="71"/>
      <c r="P516" s="198">
        <f t="shared" si="41"/>
        <v>0</v>
      </c>
      <c r="Q516" s="198">
        <v>0</v>
      </c>
      <c r="R516" s="198">
        <f t="shared" si="42"/>
        <v>0</v>
      </c>
      <c r="S516" s="198">
        <v>0</v>
      </c>
      <c r="T516" s="199">
        <f t="shared" si="43"/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00" t="s">
        <v>193</v>
      </c>
      <c r="AT516" s="200" t="s">
        <v>251</v>
      </c>
      <c r="AU516" s="200" t="s">
        <v>86</v>
      </c>
      <c r="AY516" s="17" t="s">
        <v>134</v>
      </c>
      <c r="BE516" s="201">
        <f t="shared" si="44"/>
        <v>0</v>
      </c>
      <c r="BF516" s="201">
        <f t="shared" si="45"/>
        <v>0</v>
      </c>
      <c r="BG516" s="201">
        <f t="shared" si="46"/>
        <v>0</v>
      </c>
      <c r="BH516" s="201">
        <f t="shared" si="47"/>
        <v>0</v>
      </c>
      <c r="BI516" s="201">
        <f t="shared" si="48"/>
        <v>0</v>
      </c>
      <c r="BJ516" s="17" t="s">
        <v>84</v>
      </c>
      <c r="BK516" s="201">
        <f t="shared" si="49"/>
        <v>0</v>
      </c>
      <c r="BL516" s="17" t="s">
        <v>193</v>
      </c>
      <c r="BM516" s="200" t="s">
        <v>2278</v>
      </c>
    </row>
    <row r="517" spans="1:65" s="2" customFormat="1" ht="24.2" customHeight="1">
      <c r="A517" s="34"/>
      <c r="B517" s="35"/>
      <c r="C517" s="241" t="s">
        <v>1206</v>
      </c>
      <c r="D517" s="241" t="s">
        <v>251</v>
      </c>
      <c r="E517" s="242" t="s">
        <v>2279</v>
      </c>
      <c r="F517" s="243" t="s">
        <v>2280</v>
      </c>
      <c r="G517" s="244" t="s">
        <v>167</v>
      </c>
      <c r="H517" s="245">
        <v>1</v>
      </c>
      <c r="I517" s="246"/>
      <c r="J517" s="247">
        <f t="shared" si="40"/>
        <v>0</v>
      </c>
      <c r="K517" s="248"/>
      <c r="L517" s="39"/>
      <c r="M517" s="249" t="s">
        <v>1</v>
      </c>
      <c r="N517" s="250" t="s">
        <v>41</v>
      </c>
      <c r="O517" s="71"/>
      <c r="P517" s="198">
        <f t="shared" si="41"/>
        <v>0</v>
      </c>
      <c r="Q517" s="198">
        <v>0</v>
      </c>
      <c r="R517" s="198">
        <f t="shared" si="42"/>
        <v>0</v>
      </c>
      <c r="S517" s="198">
        <v>0</v>
      </c>
      <c r="T517" s="199">
        <f t="shared" si="43"/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200" t="s">
        <v>193</v>
      </c>
      <c r="AT517" s="200" t="s">
        <v>251</v>
      </c>
      <c r="AU517" s="200" t="s">
        <v>86</v>
      </c>
      <c r="AY517" s="17" t="s">
        <v>134</v>
      </c>
      <c r="BE517" s="201">
        <f t="shared" si="44"/>
        <v>0</v>
      </c>
      <c r="BF517" s="201">
        <f t="shared" si="45"/>
        <v>0</v>
      </c>
      <c r="BG517" s="201">
        <f t="shared" si="46"/>
        <v>0</v>
      </c>
      <c r="BH517" s="201">
        <f t="shared" si="47"/>
        <v>0</v>
      </c>
      <c r="BI517" s="201">
        <f t="shared" si="48"/>
        <v>0</v>
      </c>
      <c r="BJ517" s="17" t="s">
        <v>84</v>
      </c>
      <c r="BK517" s="201">
        <f t="shared" si="49"/>
        <v>0</v>
      </c>
      <c r="BL517" s="17" t="s">
        <v>193</v>
      </c>
      <c r="BM517" s="200" t="s">
        <v>2281</v>
      </c>
    </row>
    <row r="518" spans="1:65" s="2" customFormat="1" ht="24.2" customHeight="1">
      <c r="A518" s="34"/>
      <c r="B518" s="35"/>
      <c r="C518" s="241" t="s">
        <v>2282</v>
      </c>
      <c r="D518" s="241" t="s">
        <v>251</v>
      </c>
      <c r="E518" s="242" t="s">
        <v>2283</v>
      </c>
      <c r="F518" s="243" t="s">
        <v>2284</v>
      </c>
      <c r="G518" s="244" t="s">
        <v>167</v>
      </c>
      <c r="H518" s="245">
        <v>1</v>
      </c>
      <c r="I518" s="246"/>
      <c r="J518" s="247">
        <f t="shared" si="40"/>
        <v>0</v>
      </c>
      <c r="K518" s="248"/>
      <c r="L518" s="39"/>
      <c r="M518" s="249" t="s">
        <v>1</v>
      </c>
      <c r="N518" s="250" t="s">
        <v>41</v>
      </c>
      <c r="O518" s="71"/>
      <c r="P518" s="198">
        <f t="shared" si="41"/>
        <v>0</v>
      </c>
      <c r="Q518" s="198">
        <v>0</v>
      </c>
      <c r="R518" s="198">
        <f t="shared" si="42"/>
        <v>0</v>
      </c>
      <c r="S518" s="198">
        <v>0</v>
      </c>
      <c r="T518" s="199">
        <f t="shared" si="43"/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00" t="s">
        <v>193</v>
      </c>
      <c r="AT518" s="200" t="s">
        <v>251</v>
      </c>
      <c r="AU518" s="200" t="s">
        <v>86</v>
      </c>
      <c r="AY518" s="17" t="s">
        <v>134</v>
      </c>
      <c r="BE518" s="201">
        <f t="shared" si="44"/>
        <v>0</v>
      </c>
      <c r="BF518" s="201">
        <f t="shared" si="45"/>
        <v>0</v>
      </c>
      <c r="BG518" s="201">
        <f t="shared" si="46"/>
        <v>0</v>
      </c>
      <c r="BH518" s="201">
        <f t="shared" si="47"/>
        <v>0</v>
      </c>
      <c r="BI518" s="201">
        <f t="shared" si="48"/>
        <v>0</v>
      </c>
      <c r="BJ518" s="17" t="s">
        <v>84</v>
      </c>
      <c r="BK518" s="201">
        <f t="shared" si="49"/>
        <v>0</v>
      </c>
      <c r="BL518" s="17" t="s">
        <v>193</v>
      </c>
      <c r="BM518" s="200" t="s">
        <v>2285</v>
      </c>
    </row>
    <row r="519" spans="1:65" s="2" customFormat="1" ht="24.2" customHeight="1">
      <c r="A519" s="34"/>
      <c r="B519" s="35"/>
      <c r="C519" s="241" t="s">
        <v>2286</v>
      </c>
      <c r="D519" s="241" t="s">
        <v>251</v>
      </c>
      <c r="E519" s="242" t="s">
        <v>2287</v>
      </c>
      <c r="F519" s="243" t="s">
        <v>2288</v>
      </c>
      <c r="G519" s="244" t="s">
        <v>167</v>
      </c>
      <c r="H519" s="245">
        <v>1</v>
      </c>
      <c r="I519" s="246"/>
      <c r="J519" s="247">
        <f t="shared" si="40"/>
        <v>0</v>
      </c>
      <c r="K519" s="248"/>
      <c r="L519" s="39"/>
      <c r="M519" s="249" t="s">
        <v>1</v>
      </c>
      <c r="N519" s="250" t="s">
        <v>41</v>
      </c>
      <c r="O519" s="71"/>
      <c r="P519" s="198">
        <f t="shared" si="41"/>
        <v>0</v>
      </c>
      <c r="Q519" s="198">
        <v>0</v>
      </c>
      <c r="R519" s="198">
        <f t="shared" si="42"/>
        <v>0</v>
      </c>
      <c r="S519" s="198">
        <v>0</v>
      </c>
      <c r="T519" s="199">
        <f t="shared" si="43"/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200" t="s">
        <v>193</v>
      </c>
      <c r="AT519" s="200" t="s">
        <v>251</v>
      </c>
      <c r="AU519" s="200" t="s">
        <v>86</v>
      </c>
      <c r="AY519" s="17" t="s">
        <v>134</v>
      </c>
      <c r="BE519" s="201">
        <f t="shared" si="44"/>
        <v>0</v>
      </c>
      <c r="BF519" s="201">
        <f t="shared" si="45"/>
        <v>0</v>
      </c>
      <c r="BG519" s="201">
        <f t="shared" si="46"/>
        <v>0</v>
      </c>
      <c r="BH519" s="201">
        <f t="shared" si="47"/>
        <v>0</v>
      </c>
      <c r="BI519" s="201">
        <f t="shared" si="48"/>
        <v>0</v>
      </c>
      <c r="BJ519" s="17" t="s">
        <v>84</v>
      </c>
      <c r="BK519" s="201">
        <f t="shared" si="49"/>
        <v>0</v>
      </c>
      <c r="BL519" s="17" t="s">
        <v>193</v>
      </c>
      <c r="BM519" s="200" t="s">
        <v>2289</v>
      </c>
    </row>
    <row r="520" spans="1:65" s="2" customFormat="1" ht="24.2" customHeight="1">
      <c r="A520" s="34"/>
      <c r="B520" s="35"/>
      <c r="C520" s="241" t="s">
        <v>2290</v>
      </c>
      <c r="D520" s="241" t="s">
        <v>251</v>
      </c>
      <c r="E520" s="242" t="s">
        <v>2291</v>
      </c>
      <c r="F520" s="243" t="s">
        <v>2292</v>
      </c>
      <c r="G520" s="244" t="s">
        <v>167</v>
      </c>
      <c r="H520" s="245">
        <v>1</v>
      </c>
      <c r="I520" s="246"/>
      <c r="J520" s="247">
        <f t="shared" si="40"/>
        <v>0</v>
      </c>
      <c r="K520" s="248"/>
      <c r="L520" s="39"/>
      <c r="M520" s="249" t="s">
        <v>1</v>
      </c>
      <c r="N520" s="250" t="s">
        <v>41</v>
      </c>
      <c r="O520" s="71"/>
      <c r="P520" s="198">
        <f t="shared" si="41"/>
        <v>0</v>
      </c>
      <c r="Q520" s="198">
        <v>8.0000000000000007E-5</v>
      </c>
      <c r="R520" s="198">
        <f t="shared" si="42"/>
        <v>8.0000000000000007E-5</v>
      </c>
      <c r="S520" s="198">
        <v>0</v>
      </c>
      <c r="T520" s="199">
        <f t="shared" si="43"/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200" t="s">
        <v>193</v>
      </c>
      <c r="AT520" s="200" t="s">
        <v>251</v>
      </c>
      <c r="AU520" s="200" t="s">
        <v>86</v>
      </c>
      <c r="AY520" s="17" t="s">
        <v>134</v>
      </c>
      <c r="BE520" s="201">
        <f t="shared" si="44"/>
        <v>0</v>
      </c>
      <c r="BF520" s="201">
        <f t="shared" si="45"/>
        <v>0</v>
      </c>
      <c r="BG520" s="201">
        <f t="shared" si="46"/>
        <v>0</v>
      </c>
      <c r="BH520" s="201">
        <f t="shared" si="47"/>
        <v>0</v>
      </c>
      <c r="BI520" s="201">
        <f t="shared" si="48"/>
        <v>0</v>
      </c>
      <c r="BJ520" s="17" t="s">
        <v>84</v>
      </c>
      <c r="BK520" s="201">
        <f t="shared" si="49"/>
        <v>0</v>
      </c>
      <c r="BL520" s="17" t="s">
        <v>193</v>
      </c>
      <c r="BM520" s="200" t="s">
        <v>2293</v>
      </c>
    </row>
    <row r="521" spans="1:65" s="2" customFormat="1" ht="24.2" customHeight="1">
      <c r="A521" s="34"/>
      <c r="B521" s="35"/>
      <c r="C521" s="241" t="s">
        <v>2294</v>
      </c>
      <c r="D521" s="241" t="s">
        <v>251</v>
      </c>
      <c r="E521" s="242" t="s">
        <v>2295</v>
      </c>
      <c r="F521" s="243" t="s">
        <v>2296</v>
      </c>
      <c r="G521" s="244" t="s">
        <v>167</v>
      </c>
      <c r="H521" s="245">
        <v>8</v>
      </c>
      <c r="I521" s="246"/>
      <c r="J521" s="247">
        <f t="shared" si="40"/>
        <v>0</v>
      </c>
      <c r="K521" s="248"/>
      <c r="L521" s="39"/>
      <c r="M521" s="249" t="s">
        <v>1</v>
      </c>
      <c r="N521" s="250" t="s">
        <v>41</v>
      </c>
      <c r="O521" s="71"/>
      <c r="P521" s="198">
        <f t="shared" si="41"/>
        <v>0</v>
      </c>
      <c r="Q521" s="198">
        <v>0</v>
      </c>
      <c r="R521" s="198">
        <f t="shared" si="42"/>
        <v>0</v>
      </c>
      <c r="S521" s="198">
        <v>0</v>
      </c>
      <c r="T521" s="199">
        <f t="shared" si="43"/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200" t="s">
        <v>193</v>
      </c>
      <c r="AT521" s="200" t="s">
        <v>251</v>
      </c>
      <c r="AU521" s="200" t="s">
        <v>86</v>
      </c>
      <c r="AY521" s="17" t="s">
        <v>134</v>
      </c>
      <c r="BE521" s="201">
        <f t="shared" si="44"/>
        <v>0</v>
      </c>
      <c r="BF521" s="201">
        <f t="shared" si="45"/>
        <v>0</v>
      </c>
      <c r="BG521" s="201">
        <f t="shared" si="46"/>
        <v>0</v>
      </c>
      <c r="BH521" s="201">
        <f t="shared" si="47"/>
        <v>0</v>
      </c>
      <c r="BI521" s="201">
        <f t="shared" si="48"/>
        <v>0</v>
      </c>
      <c r="BJ521" s="17" t="s">
        <v>84</v>
      </c>
      <c r="BK521" s="201">
        <f t="shared" si="49"/>
        <v>0</v>
      </c>
      <c r="BL521" s="17" t="s">
        <v>193</v>
      </c>
      <c r="BM521" s="200" t="s">
        <v>2297</v>
      </c>
    </row>
    <row r="522" spans="1:65" s="2" customFormat="1" ht="24.2" customHeight="1">
      <c r="A522" s="34"/>
      <c r="B522" s="35"/>
      <c r="C522" s="241" t="s">
        <v>2298</v>
      </c>
      <c r="D522" s="241" t="s">
        <v>251</v>
      </c>
      <c r="E522" s="242" t="s">
        <v>2299</v>
      </c>
      <c r="F522" s="243" t="s">
        <v>2300</v>
      </c>
      <c r="G522" s="244" t="s">
        <v>167</v>
      </c>
      <c r="H522" s="245">
        <v>10</v>
      </c>
      <c r="I522" s="246"/>
      <c r="J522" s="247">
        <f t="shared" si="40"/>
        <v>0</v>
      </c>
      <c r="K522" s="248"/>
      <c r="L522" s="39"/>
      <c r="M522" s="249" t="s">
        <v>1</v>
      </c>
      <c r="N522" s="250" t="s">
        <v>41</v>
      </c>
      <c r="O522" s="71"/>
      <c r="P522" s="198">
        <f t="shared" si="41"/>
        <v>0</v>
      </c>
      <c r="Q522" s="198">
        <v>0</v>
      </c>
      <c r="R522" s="198">
        <f t="shared" si="42"/>
        <v>0</v>
      </c>
      <c r="S522" s="198">
        <v>0</v>
      </c>
      <c r="T522" s="199">
        <f t="shared" si="43"/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200" t="s">
        <v>193</v>
      </c>
      <c r="AT522" s="200" t="s">
        <v>251</v>
      </c>
      <c r="AU522" s="200" t="s">
        <v>86</v>
      </c>
      <c r="AY522" s="17" t="s">
        <v>134</v>
      </c>
      <c r="BE522" s="201">
        <f t="shared" si="44"/>
        <v>0</v>
      </c>
      <c r="BF522" s="201">
        <f t="shared" si="45"/>
        <v>0</v>
      </c>
      <c r="BG522" s="201">
        <f t="shared" si="46"/>
        <v>0</v>
      </c>
      <c r="BH522" s="201">
        <f t="shared" si="47"/>
        <v>0</v>
      </c>
      <c r="BI522" s="201">
        <f t="shared" si="48"/>
        <v>0</v>
      </c>
      <c r="BJ522" s="17" t="s">
        <v>84</v>
      </c>
      <c r="BK522" s="201">
        <f t="shared" si="49"/>
        <v>0</v>
      </c>
      <c r="BL522" s="17" t="s">
        <v>193</v>
      </c>
      <c r="BM522" s="200" t="s">
        <v>2301</v>
      </c>
    </row>
    <row r="523" spans="1:65" s="2" customFormat="1" ht="24.2" customHeight="1">
      <c r="A523" s="34"/>
      <c r="B523" s="35"/>
      <c r="C523" s="241" t="s">
        <v>2302</v>
      </c>
      <c r="D523" s="241" t="s">
        <v>251</v>
      </c>
      <c r="E523" s="242" t="s">
        <v>2303</v>
      </c>
      <c r="F523" s="243" t="s">
        <v>2304</v>
      </c>
      <c r="G523" s="244" t="s">
        <v>167</v>
      </c>
      <c r="H523" s="245">
        <v>4</v>
      </c>
      <c r="I523" s="246"/>
      <c r="J523" s="247">
        <f t="shared" si="40"/>
        <v>0</v>
      </c>
      <c r="K523" s="248"/>
      <c r="L523" s="39"/>
      <c r="M523" s="249" t="s">
        <v>1</v>
      </c>
      <c r="N523" s="250" t="s">
        <v>41</v>
      </c>
      <c r="O523" s="71"/>
      <c r="P523" s="198">
        <f t="shared" si="41"/>
        <v>0</v>
      </c>
      <c r="Q523" s="198">
        <v>0</v>
      </c>
      <c r="R523" s="198">
        <f t="shared" si="42"/>
        <v>0</v>
      </c>
      <c r="S523" s="198">
        <v>0</v>
      </c>
      <c r="T523" s="199">
        <f t="shared" si="43"/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200" t="s">
        <v>193</v>
      </c>
      <c r="AT523" s="200" t="s">
        <v>251</v>
      </c>
      <c r="AU523" s="200" t="s">
        <v>86</v>
      </c>
      <c r="AY523" s="17" t="s">
        <v>134</v>
      </c>
      <c r="BE523" s="201">
        <f t="shared" si="44"/>
        <v>0</v>
      </c>
      <c r="BF523" s="201">
        <f t="shared" si="45"/>
        <v>0</v>
      </c>
      <c r="BG523" s="201">
        <f t="shared" si="46"/>
        <v>0</v>
      </c>
      <c r="BH523" s="201">
        <f t="shared" si="47"/>
        <v>0</v>
      </c>
      <c r="BI523" s="201">
        <f t="shared" si="48"/>
        <v>0</v>
      </c>
      <c r="BJ523" s="17" t="s">
        <v>84</v>
      </c>
      <c r="BK523" s="201">
        <f t="shared" si="49"/>
        <v>0</v>
      </c>
      <c r="BL523" s="17" t="s">
        <v>193</v>
      </c>
      <c r="BM523" s="200" t="s">
        <v>2305</v>
      </c>
    </row>
    <row r="524" spans="1:65" s="2" customFormat="1" ht="21.75" customHeight="1">
      <c r="A524" s="34"/>
      <c r="B524" s="35"/>
      <c r="C524" s="241" t="s">
        <v>2306</v>
      </c>
      <c r="D524" s="241" t="s">
        <v>251</v>
      </c>
      <c r="E524" s="242" t="s">
        <v>2307</v>
      </c>
      <c r="F524" s="243" t="s">
        <v>2308</v>
      </c>
      <c r="G524" s="244" t="s">
        <v>167</v>
      </c>
      <c r="H524" s="245">
        <v>5</v>
      </c>
      <c r="I524" s="246"/>
      <c r="J524" s="247">
        <f t="shared" si="40"/>
        <v>0</v>
      </c>
      <c r="K524" s="248"/>
      <c r="L524" s="39"/>
      <c r="M524" s="249" t="s">
        <v>1</v>
      </c>
      <c r="N524" s="250" t="s">
        <v>41</v>
      </c>
      <c r="O524" s="71"/>
      <c r="P524" s="198">
        <f t="shared" si="41"/>
        <v>0</v>
      </c>
      <c r="Q524" s="198">
        <v>0</v>
      </c>
      <c r="R524" s="198">
        <f t="shared" si="42"/>
        <v>0</v>
      </c>
      <c r="S524" s="198">
        <v>0</v>
      </c>
      <c r="T524" s="199">
        <f t="shared" si="43"/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200" t="s">
        <v>193</v>
      </c>
      <c r="AT524" s="200" t="s">
        <v>251</v>
      </c>
      <c r="AU524" s="200" t="s">
        <v>86</v>
      </c>
      <c r="AY524" s="17" t="s">
        <v>134</v>
      </c>
      <c r="BE524" s="201">
        <f t="shared" si="44"/>
        <v>0</v>
      </c>
      <c r="BF524" s="201">
        <f t="shared" si="45"/>
        <v>0</v>
      </c>
      <c r="BG524" s="201">
        <f t="shared" si="46"/>
        <v>0</v>
      </c>
      <c r="BH524" s="201">
        <f t="shared" si="47"/>
        <v>0</v>
      </c>
      <c r="BI524" s="201">
        <f t="shared" si="48"/>
        <v>0</v>
      </c>
      <c r="BJ524" s="17" t="s">
        <v>84</v>
      </c>
      <c r="BK524" s="201">
        <f t="shared" si="49"/>
        <v>0</v>
      </c>
      <c r="BL524" s="17" t="s">
        <v>193</v>
      </c>
      <c r="BM524" s="200" t="s">
        <v>2309</v>
      </c>
    </row>
    <row r="525" spans="1:65" s="2" customFormat="1" ht="24.2" customHeight="1">
      <c r="A525" s="34"/>
      <c r="B525" s="35"/>
      <c r="C525" s="241" t="s">
        <v>2310</v>
      </c>
      <c r="D525" s="241" t="s">
        <v>251</v>
      </c>
      <c r="E525" s="242" t="s">
        <v>2311</v>
      </c>
      <c r="F525" s="243" t="s">
        <v>2312</v>
      </c>
      <c r="G525" s="244" t="s">
        <v>167</v>
      </c>
      <c r="H525" s="245">
        <v>2</v>
      </c>
      <c r="I525" s="246"/>
      <c r="J525" s="247">
        <f t="shared" si="40"/>
        <v>0</v>
      </c>
      <c r="K525" s="248"/>
      <c r="L525" s="39"/>
      <c r="M525" s="249" t="s">
        <v>1</v>
      </c>
      <c r="N525" s="250" t="s">
        <v>41</v>
      </c>
      <c r="O525" s="71"/>
      <c r="P525" s="198">
        <f t="shared" si="41"/>
        <v>0</v>
      </c>
      <c r="Q525" s="198">
        <v>0</v>
      </c>
      <c r="R525" s="198">
        <f t="shared" si="42"/>
        <v>0</v>
      </c>
      <c r="S525" s="198">
        <v>0</v>
      </c>
      <c r="T525" s="199">
        <f t="shared" si="43"/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00" t="s">
        <v>193</v>
      </c>
      <c r="AT525" s="200" t="s">
        <v>251</v>
      </c>
      <c r="AU525" s="200" t="s">
        <v>86</v>
      </c>
      <c r="AY525" s="17" t="s">
        <v>134</v>
      </c>
      <c r="BE525" s="201">
        <f t="shared" si="44"/>
        <v>0</v>
      </c>
      <c r="BF525" s="201">
        <f t="shared" si="45"/>
        <v>0</v>
      </c>
      <c r="BG525" s="201">
        <f t="shared" si="46"/>
        <v>0</v>
      </c>
      <c r="BH525" s="201">
        <f t="shared" si="47"/>
        <v>0</v>
      </c>
      <c r="BI525" s="201">
        <f t="shared" si="48"/>
        <v>0</v>
      </c>
      <c r="BJ525" s="17" t="s">
        <v>84</v>
      </c>
      <c r="BK525" s="201">
        <f t="shared" si="49"/>
        <v>0</v>
      </c>
      <c r="BL525" s="17" t="s">
        <v>193</v>
      </c>
      <c r="BM525" s="200" t="s">
        <v>2313</v>
      </c>
    </row>
    <row r="526" spans="1:65" s="2" customFormat="1" ht="21.75" customHeight="1">
      <c r="A526" s="34"/>
      <c r="B526" s="35"/>
      <c r="C526" s="241" t="s">
        <v>2314</v>
      </c>
      <c r="D526" s="241" t="s">
        <v>251</v>
      </c>
      <c r="E526" s="242" t="s">
        <v>2315</v>
      </c>
      <c r="F526" s="243" t="s">
        <v>2316</v>
      </c>
      <c r="G526" s="244" t="s">
        <v>167</v>
      </c>
      <c r="H526" s="245">
        <v>4</v>
      </c>
      <c r="I526" s="246"/>
      <c r="J526" s="247">
        <f t="shared" si="40"/>
        <v>0</v>
      </c>
      <c r="K526" s="248"/>
      <c r="L526" s="39"/>
      <c r="M526" s="249" t="s">
        <v>1</v>
      </c>
      <c r="N526" s="250" t="s">
        <v>41</v>
      </c>
      <c r="O526" s="71"/>
      <c r="P526" s="198">
        <f t="shared" si="41"/>
        <v>0</v>
      </c>
      <c r="Q526" s="198">
        <v>0</v>
      </c>
      <c r="R526" s="198">
        <f t="shared" si="42"/>
        <v>0</v>
      </c>
      <c r="S526" s="198">
        <v>0</v>
      </c>
      <c r="T526" s="199">
        <f t="shared" si="43"/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200" t="s">
        <v>193</v>
      </c>
      <c r="AT526" s="200" t="s">
        <v>251</v>
      </c>
      <c r="AU526" s="200" t="s">
        <v>86</v>
      </c>
      <c r="AY526" s="17" t="s">
        <v>134</v>
      </c>
      <c r="BE526" s="201">
        <f t="shared" si="44"/>
        <v>0</v>
      </c>
      <c r="BF526" s="201">
        <f t="shared" si="45"/>
        <v>0</v>
      </c>
      <c r="BG526" s="201">
        <f t="shared" si="46"/>
        <v>0</v>
      </c>
      <c r="BH526" s="201">
        <f t="shared" si="47"/>
        <v>0</v>
      </c>
      <c r="BI526" s="201">
        <f t="shared" si="48"/>
        <v>0</v>
      </c>
      <c r="BJ526" s="17" t="s">
        <v>84</v>
      </c>
      <c r="BK526" s="201">
        <f t="shared" si="49"/>
        <v>0</v>
      </c>
      <c r="BL526" s="17" t="s">
        <v>193</v>
      </c>
      <c r="BM526" s="200" t="s">
        <v>2317</v>
      </c>
    </row>
    <row r="527" spans="1:65" s="2" customFormat="1" ht="16.5" customHeight="1">
      <c r="A527" s="34"/>
      <c r="B527" s="35"/>
      <c r="C527" s="241" t="s">
        <v>2318</v>
      </c>
      <c r="D527" s="241" t="s">
        <v>251</v>
      </c>
      <c r="E527" s="242" t="s">
        <v>2319</v>
      </c>
      <c r="F527" s="243" t="s">
        <v>2320</v>
      </c>
      <c r="G527" s="244" t="s">
        <v>167</v>
      </c>
      <c r="H527" s="245">
        <v>7</v>
      </c>
      <c r="I527" s="246"/>
      <c r="J527" s="247">
        <f t="shared" si="40"/>
        <v>0</v>
      </c>
      <c r="K527" s="248"/>
      <c r="L527" s="39"/>
      <c r="M527" s="249" t="s">
        <v>1</v>
      </c>
      <c r="N527" s="250" t="s">
        <v>41</v>
      </c>
      <c r="O527" s="71"/>
      <c r="P527" s="198">
        <f t="shared" si="41"/>
        <v>0</v>
      </c>
      <c r="Q527" s="198">
        <v>0</v>
      </c>
      <c r="R527" s="198">
        <f t="shared" si="42"/>
        <v>0</v>
      </c>
      <c r="S527" s="198">
        <v>0</v>
      </c>
      <c r="T527" s="199">
        <f t="shared" si="43"/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00" t="s">
        <v>193</v>
      </c>
      <c r="AT527" s="200" t="s">
        <v>251</v>
      </c>
      <c r="AU527" s="200" t="s">
        <v>86</v>
      </c>
      <c r="AY527" s="17" t="s">
        <v>134</v>
      </c>
      <c r="BE527" s="201">
        <f t="shared" si="44"/>
        <v>0</v>
      </c>
      <c r="BF527" s="201">
        <f t="shared" si="45"/>
        <v>0</v>
      </c>
      <c r="BG527" s="201">
        <f t="shared" si="46"/>
        <v>0</v>
      </c>
      <c r="BH527" s="201">
        <f t="shared" si="47"/>
        <v>0</v>
      </c>
      <c r="BI527" s="201">
        <f t="shared" si="48"/>
        <v>0</v>
      </c>
      <c r="BJ527" s="17" t="s">
        <v>84</v>
      </c>
      <c r="BK527" s="201">
        <f t="shared" si="49"/>
        <v>0</v>
      </c>
      <c r="BL527" s="17" t="s">
        <v>193</v>
      </c>
      <c r="BM527" s="200" t="s">
        <v>2321</v>
      </c>
    </row>
    <row r="528" spans="1:65" s="2" customFormat="1" ht="24.2" customHeight="1">
      <c r="A528" s="34"/>
      <c r="B528" s="35"/>
      <c r="C528" s="241" t="s">
        <v>2322</v>
      </c>
      <c r="D528" s="241" t="s">
        <v>251</v>
      </c>
      <c r="E528" s="242" t="s">
        <v>2323</v>
      </c>
      <c r="F528" s="243" t="s">
        <v>2324</v>
      </c>
      <c r="G528" s="244" t="s">
        <v>231</v>
      </c>
      <c r="H528" s="245">
        <v>3</v>
      </c>
      <c r="I528" s="246"/>
      <c r="J528" s="247">
        <f t="shared" si="40"/>
        <v>0</v>
      </c>
      <c r="K528" s="248"/>
      <c r="L528" s="39"/>
      <c r="M528" s="249" t="s">
        <v>1</v>
      </c>
      <c r="N528" s="250" t="s">
        <v>41</v>
      </c>
      <c r="O528" s="71"/>
      <c r="P528" s="198">
        <f t="shared" si="41"/>
        <v>0</v>
      </c>
      <c r="Q528" s="198">
        <v>0</v>
      </c>
      <c r="R528" s="198">
        <f t="shared" si="42"/>
        <v>0</v>
      </c>
      <c r="S528" s="198">
        <v>0</v>
      </c>
      <c r="T528" s="199">
        <f t="shared" si="43"/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200" t="s">
        <v>193</v>
      </c>
      <c r="AT528" s="200" t="s">
        <v>251</v>
      </c>
      <c r="AU528" s="200" t="s">
        <v>86</v>
      </c>
      <c r="AY528" s="17" t="s">
        <v>134</v>
      </c>
      <c r="BE528" s="201">
        <f t="shared" si="44"/>
        <v>0</v>
      </c>
      <c r="BF528" s="201">
        <f t="shared" si="45"/>
        <v>0</v>
      </c>
      <c r="BG528" s="201">
        <f t="shared" si="46"/>
        <v>0</v>
      </c>
      <c r="BH528" s="201">
        <f t="shared" si="47"/>
        <v>0</v>
      </c>
      <c r="BI528" s="201">
        <f t="shared" si="48"/>
        <v>0</v>
      </c>
      <c r="BJ528" s="17" t="s">
        <v>84</v>
      </c>
      <c r="BK528" s="201">
        <f t="shared" si="49"/>
        <v>0</v>
      </c>
      <c r="BL528" s="17" t="s">
        <v>193</v>
      </c>
      <c r="BM528" s="200" t="s">
        <v>2325</v>
      </c>
    </row>
    <row r="529" spans="1:65" s="2" customFormat="1" ht="16.5" customHeight="1">
      <c r="A529" s="34"/>
      <c r="B529" s="35"/>
      <c r="C529" s="241" t="s">
        <v>2326</v>
      </c>
      <c r="D529" s="241" t="s">
        <v>251</v>
      </c>
      <c r="E529" s="242" t="s">
        <v>2327</v>
      </c>
      <c r="F529" s="243" t="s">
        <v>2328</v>
      </c>
      <c r="G529" s="244" t="s">
        <v>167</v>
      </c>
      <c r="H529" s="245">
        <v>6</v>
      </c>
      <c r="I529" s="246"/>
      <c r="J529" s="247">
        <f t="shared" si="40"/>
        <v>0</v>
      </c>
      <c r="K529" s="248"/>
      <c r="L529" s="39"/>
      <c r="M529" s="249" t="s">
        <v>1</v>
      </c>
      <c r="N529" s="250" t="s">
        <v>41</v>
      </c>
      <c r="O529" s="71"/>
      <c r="P529" s="198">
        <f t="shared" si="41"/>
        <v>0</v>
      </c>
      <c r="Q529" s="198">
        <v>0</v>
      </c>
      <c r="R529" s="198">
        <f t="shared" si="42"/>
        <v>0</v>
      </c>
      <c r="S529" s="198">
        <v>0</v>
      </c>
      <c r="T529" s="199">
        <f t="shared" si="43"/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00" t="s">
        <v>193</v>
      </c>
      <c r="AT529" s="200" t="s">
        <v>251</v>
      </c>
      <c r="AU529" s="200" t="s">
        <v>86</v>
      </c>
      <c r="AY529" s="17" t="s">
        <v>134</v>
      </c>
      <c r="BE529" s="201">
        <f t="shared" si="44"/>
        <v>0</v>
      </c>
      <c r="BF529" s="201">
        <f t="shared" si="45"/>
        <v>0</v>
      </c>
      <c r="BG529" s="201">
        <f t="shared" si="46"/>
        <v>0</v>
      </c>
      <c r="BH529" s="201">
        <f t="shared" si="47"/>
        <v>0</v>
      </c>
      <c r="BI529" s="201">
        <f t="shared" si="48"/>
        <v>0</v>
      </c>
      <c r="BJ529" s="17" t="s">
        <v>84</v>
      </c>
      <c r="BK529" s="201">
        <f t="shared" si="49"/>
        <v>0</v>
      </c>
      <c r="BL529" s="17" t="s">
        <v>193</v>
      </c>
      <c r="BM529" s="200" t="s">
        <v>2329</v>
      </c>
    </row>
    <row r="530" spans="1:65" s="2" customFormat="1" ht="16.5" customHeight="1">
      <c r="A530" s="34"/>
      <c r="B530" s="35"/>
      <c r="C530" s="241" t="s">
        <v>2330</v>
      </c>
      <c r="D530" s="241" t="s">
        <v>251</v>
      </c>
      <c r="E530" s="242" t="s">
        <v>2331</v>
      </c>
      <c r="F530" s="243" t="s">
        <v>2332</v>
      </c>
      <c r="G530" s="244" t="s">
        <v>167</v>
      </c>
      <c r="H530" s="245">
        <v>6</v>
      </c>
      <c r="I530" s="246"/>
      <c r="J530" s="247">
        <f t="shared" si="40"/>
        <v>0</v>
      </c>
      <c r="K530" s="248"/>
      <c r="L530" s="39"/>
      <c r="M530" s="249" t="s">
        <v>1</v>
      </c>
      <c r="N530" s="250" t="s">
        <v>41</v>
      </c>
      <c r="O530" s="71"/>
      <c r="P530" s="198">
        <f t="shared" si="41"/>
        <v>0</v>
      </c>
      <c r="Q530" s="198">
        <v>0</v>
      </c>
      <c r="R530" s="198">
        <f t="shared" si="42"/>
        <v>0</v>
      </c>
      <c r="S530" s="198">
        <v>0</v>
      </c>
      <c r="T530" s="199">
        <f t="shared" si="43"/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00" t="s">
        <v>193</v>
      </c>
      <c r="AT530" s="200" t="s">
        <v>251</v>
      </c>
      <c r="AU530" s="200" t="s">
        <v>86</v>
      </c>
      <c r="AY530" s="17" t="s">
        <v>134</v>
      </c>
      <c r="BE530" s="201">
        <f t="shared" si="44"/>
        <v>0</v>
      </c>
      <c r="BF530" s="201">
        <f t="shared" si="45"/>
        <v>0</v>
      </c>
      <c r="BG530" s="201">
        <f t="shared" si="46"/>
        <v>0</v>
      </c>
      <c r="BH530" s="201">
        <f t="shared" si="47"/>
        <v>0</v>
      </c>
      <c r="BI530" s="201">
        <f t="shared" si="48"/>
        <v>0</v>
      </c>
      <c r="BJ530" s="17" t="s">
        <v>84</v>
      </c>
      <c r="BK530" s="201">
        <f t="shared" si="49"/>
        <v>0</v>
      </c>
      <c r="BL530" s="17" t="s">
        <v>193</v>
      </c>
      <c r="BM530" s="200" t="s">
        <v>2333</v>
      </c>
    </row>
    <row r="531" spans="1:65" s="2" customFormat="1" ht="16.5" customHeight="1">
      <c r="A531" s="34"/>
      <c r="B531" s="35"/>
      <c r="C531" s="187" t="s">
        <v>2334</v>
      </c>
      <c r="D531" s="187" t="s">
        <v>136</v>
      </c>
      <c r="E531" s="188" t="s">
        <v>2335</v>
      </c>
      <c r="F531" s="189" t="s">
        <v>2336</v>
      </c>
      <c r="G531" s="190" t="s">
        <v>231</v>
      </c>
      <c r="H531" s="191">
        <v>3</v>
      </c>
      <c r="I531" s="192"/>
      <c r="J531" s="193">
        <f t="shared" si="40"/>
        <v>0</v>
      </c>
      <c r="K531" s="194"/>
      <c r="L531" s="195"/>
      <c r="M531" s="196" t="s">
        <v>1</v>
      </c>
      <c r="N531" s="197" t="s">
        <v>41</v>
      </c>
      <c r="O531" s="71"/>
      <c r="P531" s="198">
        <f t="shared" si="41"/>
        <v>0</v>
      </c>
      <c r="Q531" s="198">
        <v>0</v>
      </c>
      <c r="R531" s="198">
        <f t="shared" si="42"/>
        <v>0</v>
      </c>
      <c r="S531" s="198">
        <v>0</v>
      </c>
      <c r="T531" s="199">
        <f t="shared" si="43"/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200" t="s">
        <v>229</v>
      </c>
      <c r="AT531" s="200" t="s">
        <v>136</v>
      </c>
      <c r="AU531" s="200" t="s">
        <v>86</v>
      </c>
      <c r="AY531" s="17" t="s">
        <v>134</v>
      </c>
      <c r="BE531" s="201">
        <f t="shared" si="44"/>
        <v>0</v>
      </c>
      <c r="BF531" s="201">
        <f t="shared" si="45"/>
        <v>0</v>
      </c>
      <c r="BG531" s="201">
        <f t="shared" si="46"/>
        <v>0</v>
      </c>
      <c r="BH531" s="201">
        <f t="shared" si="47"/>
        <v>0</v>
      </c>
      <c r="BI531" s="201">
        <f t="shared" si="48"/>
        <v>0</v>
      </c>
      <c r="BJ531" s="17" t="s">
        <v>84</v>
      </c>
      <c r="BK531" s="201">
        <f t="shared" si="49"/>
        <v>0</v>
      </c>
      <c r="BL531" s="17" t="s">
        <v>193</v>
      </c>
      <c r="BM531" s="200" t="s">
        <v>2337</v>
      </c>
    </row>
    <row r="532" spans="1:65" s="12" customFormat="1" ht="22.9" customHeight="1">
      <c r="B532" s="171"/>
      <c r="C532" s="172"/>
      <c r="D532" s="173" t="s">
        <v>75</v>
      </c>
      <c r="E532" s="185" t="s">
        <v>2338</v>
      </c>
      <c r="F532" s="185" t="s">
        <v>2339</v>
      </c>
      <c r="G532" s="172"/>
      <c r="H532" s="172"/>
      <c r="I532" s="175"/>
      <c r="J532" s="186">
        <f>BK532</f>
        <v>0</v>
      </c>
      <c r="K532" s="172"/>
      <c r="L532" s="177"/>
      <c r="M532" s="178"/>
      <c r="N532" s="179"/>
      <c r="O532" s="179"/>
      <c r="P532" s="180">
        <f>SUM(P533:P537)</f>
        <v>0</v>
      </c>
      <c r="Q532" s="179"/>
      <c r="R532" s="180">
        <f>SUM(R533:R537)</f>
        <v>0.135543</v>
      </c>
      <c r="S532" s="179"/>
      <c r="T532" s="181">
        <f>SUM(T533:T537)</f>
        <v>0</v>
      </c>
      <c r="AR532" s="182" t="s">
        <v>86</v>
      </c>
      <c r="AT532" s="183" t="s">
        <v>75</v>
      </c>
      <c r="AU532" s="183" t="s">
        <v>84</v>
      </c>
      <c r="AY532" s="182" t="s">
        <v>134</v>
      </c>
      <c r="BK532" s="184">
        <f>SUM(BK533:BK537)</f>
        <v>0</v>
      </c>
    </row>
    <row r="533" spans="1:65" s="2" customFormat="1" ht="24.2" customHeight="1">
      <c r="A533" s="34"/>
      <c r="B533" s="35"/>
      <c r="C533" s="241" t="s">
        <v>2340</v>
      </c>
      <c r="D533" s="241" t="s">
        <v>251</v>
      </c>
      <c r="E533" s="242" t="s">
        <v>2341</v>
      </c>
      <c r="F533" s="243" t="s">
        <v>2342</v>
      </c>
      <c r="G533" s="244" t="s">
        <v>167</v>
      </c>
      <c r="H533" s="245">
        <v>1</v>
      </c>
      <c r="I533" s="246"/>
      <c r="J533" s="247">
        <f>ROUND(I533*H533,2)</f>
        <v>0</v>
      </c>
      <c r="K533" s="248"/>
      <c r="L533" s="39"/>
      <c r="M533" s="249" t="s">
        <v>1</v>
      </c>
      <c r="N533" s="250" t="s">
        <v>41</v>
      </c>
      <c r="O533" s="71"/>
      <c r="P533" s="198">
        <f>O533*H533</f>
        <v>0</v>
      </c>
      <c r="Q533" s="198">
        <v>0</v>
      </c>
      <c r="R533" s="198">
        <f>Q533*H533</f>
        <v>0</v>
      </c>
      <c r="S533" s="198">
        <v>0</v>
      </c>
      <c r="T533" s="199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200" t="s">
        <v>193</v>
      </c>
      <c r="AT533" s="200" t="s">
        <v>251</v>
      </c>
      <c r="AU533" s="200" t="s">
        <v>86</v>
      </c>
      <c r="AY533" s="17" t="s">
        <v>134</v>
      </c>
      <c r="BE533" s="201">
        <f>IF(N533="základní",J533,0)</f>
        <v>0</v>
      </c>
      <c r="BF533" s="201">
        <f>IF(N533="snížená",J533,0)</f>
        <v>0</v>
      </c>
      <c r="BG533" s="201">
        <f>IF(N533="zákl. přenesená",J533,0)</f>
        <v>0</v>
      </c>
      <c r="BH533" s="201">
        <f>IF(N533="sníž. přenesená",J533,0)</f>
        <v>0</v>
      </c>
      <c r="BI533" s="201">
        <f>IF(N533="nulová",J533,0)</f>
        <v>0</v>
      </c>
      <c r="BJ533" s="17" t="s">
        <v>84</v>
      </c>
      <c r="BK533" s="201">
        <f>ROUND(I533*H533,2)</f>
        <v>0</v>
      </c>
      <c r="BL533" s="17" t="s">
        <v>193</v>
      </c>
      <c r="BM533" s="200" t="s">
        <v>2343</v>
      </c>
    </row>
    <row r="534" spans="1:65" s="2" customFormat="1" ht="21.75" customHeight="1">
      <c r="A534" s="34"/>
      <c r="B534" s="35"/>
      <c r="C534" s="187" t="s">
        <v>2344</v>
      </c>
      <c r="D534" s="187" t="s">
        <v>136</v>
      </c>
      <c r="E534" s="188" t="s">
        <v>2345</v>
      </c>
      <c r="F534" s="189" t="s">
        <v>2346</v>
      </c>
      <c r="G534" s="190" t="s">
        <v>167</v>
      </c>
      <c r="H534" s="191">
        <v>1</v>
      </c>
      <c r="I534" s="192"/>
      <c r="J534" s="193">
        <f>ROUND(I534*H534,2)</f>
        <v>0</v>
      </c>
      <c r="K534" s="194"/>
      <c r="L534" s="195"/>
      <c r="M534" s="196" t="s">
        <v>1</v>
      </c>
      <c r="N534" s="197" t="s">
        <v>41</v>
      </c>
      <c r="O534" s="71"/>
      <c r="P534" s="198">
        <f>O534*H534</f>
        <v>0</v>
      </c>
      <c r="Q534" s="198">
        <v>0.1353</v>
      </c>
      <c r="R534" s="198">
        <f>Q534*H534</f>
        <v>0.1353</v>
      </c>
      <c r="S534" s="198">
        <v>0</v>
      </c>
      <c r="T534" s="199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200" t="s">
        <v>229</v>
      </c>
      <c r="AT534" s="200" t="s">
        <v>136</v>
      </c>
      <c r="AU534" s="200" t="s">
        <v>86</v>
      </c>
      <c r="AY534" s="17" t="s">
        <v>134</v>
      </c>
      <c r="BE534" s="201">
        <f>IF(N534="základní",J534,0)</f>
        <v>0</v>
      </c>
      <c r="BF534" s="201">
        <f>IF(N534="snížená",J534,0)</f>
        <v>0</v>
      </c>
      <c r="BG534" s="201">
        <f>IF(N534="zákl. přenesená",J534,0)</f>
        <v>0</v>
      </c>
      <c r="BH534" s="201">
        <f>IF(N534="sníž. přenesená",J534,0)</f>
        <v>0</v>
      </c>
      <c r="BI534" s="201">
        <f>IF(N534="nulová",J534,0)</f>
        <v>0</v>
      </c>
      <c r="BJ534" s="17" t="s">
        <v>84</v>
      </c>
      <c r="BK534" s="201">
        <f>ROUND(I534*H534,2)</f>
        <v>0</v>
      </c>
      <c r="BL534" s="17" t="s">
        <v>193</v>
      </c>
      <c r="BM534" s="200" t="s">
        <v>2347</v>
      </c>
    </row>
    <row r="535" spans="1:65" s="2" customFormat="1" ht="16.5" customHeight="1">
      <c r="A535" s="34"/>
      <c r="B535" s="35"/>
      <c r="C535" s="241" t="s">
        <v>2348</v>
      </c>
      <c r="D535" s="241" t="s">
        <v>251</v>
      </c>
      <c r="E535" s="242" t="s">
        <v>2349</v>
      </c>
      <c r="F535" s="243" t="s">
        <v>2350</v>
      </c>
      <c r="G535" s="244" t="s">
        <v>210</v>
      </c>
      <c r="H535" s="245">
        <v>2.7</v>
      </c>
      <c r="I535" s="246"/>
      <c r="J535" s="247">
        <f>ROUND(I535*H535,2)</f>
        <v>0</v>
      </c>
      <c r="K535" s="248"/>
      <c r="L535" s="39"/>
      <c r="M535" s="249" t="s">
        <v>1</v>
      </c>
      <c r="N535" s="250" t="s">
        <v>41</v>
      </c>
      <c r="O535" s="71"/>
      <c r="P535" s="198">
        <f>O535*H535</f>
        <v>0</v>
      </c>
      <c r="Q535" s="198">
        <v>9.0000000000000006E-5</v>
      </c>
      <c r="R535" s="198">
        <f>Q535*H535</f>
        <v>2.4300000000000002E-4</v>
      </c>
      <c r="S535" s="198">
        <v>0</v>
      </c>
      <c r="T535" s="199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00" t="s">
        <v>193</v>
      </c>
      <c r="AT535" s="200" t="s">
        <v>251</v>
      </c>
      <c r="AU535" s="200" t="s">
        <v>86</v>
      </c>
      <c r="AY535" s="17" t="s">
        <v>134</v>
      </c>
      <c r="BE535" s="201">
        <f>IF(N535="základní",J535,0)</f>
        <v>0</v>
      </c>
      <c r="BF535" s="201">
        <f>IF(N535="snížená",J535,0)</f>
        <v>0</v>
      </c>
      <c r="BG535" s="201">
        <f>IF(N535="zákl. přenesená",J535,0)</f>
        <v>0</v>
      </c>
      <c r="BH535" s="201">
        <f>IF(N535="sníž. přenesená",J535,0)</f>
        <v>0</v>
      </c>
      <c r="BI535" s="201">
        <f>IF(N535="nulová",J535,0)</f>
        <v>0</v>
      </c>
      <c r="BJ535" s="17" t="s">
        <v>84</v>
      </c>
      <c r="BK535" s="201">
        <f>ROUND(I535*H535,2)</f>
        <v>0</v>
      </c>
      <c r="BL535" s="17" t="s">
        <v>193</v>
      </c>
      <c r="BM535" s="200" t="s">
        <v>2351</v>
      </c>
    </row>
    <row r="536" spans="1:65" s="14" customFormat="1" ht="11.25">
      <c r="B536" s="213"/>
      <c r="C536" s="214"/>
      <c r="D536" s="204" t="s">
        <v>169</v>
      </c>
      <c r="E536" s="215" t="s">
        <v>1</v>
      </c>
      <c r="F536" s="216" t="s">
        <v>2352</v>
      </c>
      <c r="G536" s="214"/>
      <c r="H536" s="217">
        <v>2.7</v>
      </c>
      <c r="I536" s="218"/>
      <c r="J536" s="214"/>
      <c r="K536" s="214"/>
      <c r="L536" s="219"/>
      <c r="M536" s="220"/>
      <c r="N536" s="221"/>
      <c r="O536" s="221"/>
      <c r="P536" s="221"/>
      <c r="Q536" s="221"/>
      <c r="R536" s="221"/>
      <c r="S536" s="221"/>
      <c r="T536" s="222"/>
      <c r="AT536" s="223" t="s">
        <v>169</v>
      </c>
      <c r="AU536" s="223" t="s">
        <v>86</v>
      </c>
      <c r="AV536" s="14" t="s">
        <v>86</v>
      </c>
      <c r="AW536" s="14" t="s">
        <v>32</v>
      </c>
      <c r="AX536" s="14" t="s">
        <v>84</v>
      </c>
      <c r="AY536" s="223" t="s">
        <v>134</v>
      </c>
    </row>
    <row r="537" spans="1:65" s="2" customFormat="1" ht="21.75" customHeight="1">
      <c r="A537" s="34"/>
      <c r="B537" s="35"/>
      <c r="C537" s="187" t="s">
        <v>2353</v>
      </c>
      <c r="D537" s="187" t="s">
        <v>136</v>
      </c>
      <c r="E537" s="188" t="s">
        <v>2354</v>
      </c>
      <c r="F537" s="189" t="s">
        <v>2355</v>
      </c>
      <c r="G537" s="190" t="s">
        <v>167</v>
      </c>
      <c r="H537" s="191">
        <v>1</v>
      </c>
      <c r="I537" s="192"/>
      <c r="J537" s="193">
        <f>ROUND(I537*H537,2)</f>
        <v>0</v>
      </c>
      <c r="K537" s="194"/>
      <c r="L537" s="195"/>
      <c r="M537" s="196" t="s">
        <v>1</v>
      </c>
      <c r="N537" s="197" t="s">
        <v>41</v>
      </c>
      <c r="O537" s="71"/>
      <c r="P537" s="198">
        <f>O537*H537</f>
        <v>0</v>
      </c>
      <c r="Q537" s="198">
        <v>0</v>
      </c>
      <c r="R537" s="198">
        <f>Q537*H537</f>
        <v>0</v>
      </c>
      <c r="S537" s="198">
        <v>0</v>
      </c>
      <c r="T537" s="199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00" t="s">
        <v>229</v>
      </c>
      <c r="AT537" s="200" t="s">
        <v>136</v>
      </c>
      <c r="AU537" s="200" t="s">
        <v>86</v>
      </c>
      <c r="AY537" s="17" t="s">
        <v>134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17" t="s">
        <v>84</v>
      </c>
      <c r="BK537" s="201">
        <f>ROUND(I537*H537,2)</f>
        <v>0</v>
      </c>
      <c r="BL537" s="17" t="s">
        <v>193</v>
      </c>
      <c r="BM537" s="200" t="s">
        <v>2356</v>
      </c>
    </row>
    <row r="538" spans="1:65" s="12" customFormat="1" ht="22.9" customHeight="1">
      <c r="B538" s="171"/>
      <c r="C538" s="172"/>
      <c r="D538" s="173" t="s">
        <v>75</v>
      </c>
      <c r="E538" s="185" t="s">
        <v>2357</v>
      </c>
      <c r="F538" s="185" t="s">
        <v>2358</v>
      </c>
      <c r="G538" s="172"/>
      <c r="H538" s="172"/>
      <c r="I538" s="175"/>
      <c r="J538" s="186">
        <f>BK538</f>
        <v>0</v>
      </c>
      <c r="K538" s="172"/>
      <c r="L538" s="177"/>
      <c r="M538" s="178"/>
      <c r="N538" s="179"/>
      <c r="O538" s="179"/>
      <c r="P538" s="180">
        <f>SUM(P539:P548)</f>
        <v>0</v>
      </c>
      <c r="Q538" s="179"/>
      <c r="R538" s="180">
        <f>SUM(R539:R548)</f>
        <v>0.44564979999999998</v>
      </c>
      <c r="S538" s="179"/>
      <c r="T538" s="181">
        <f>SUM(T539:T548)</f>
        <v>0</v>
      </c>
      <c r="AR538" s="182" t="s">
        <v>86</v>
      </c>
      <c r="AT538" s="183" t="s">
        <v>75</v>
      </c>
      <c r="AU538" s="183" t="s">
        <v>84</v>
      </c>
      <c r="AY538" s="182" t="s">
        <v>134</v>
      </c>
      <c r="BK538" s="184">
        <f>SUM(BK539:BK548)</f>
        <v>0</v>
      </c>
    </row>
    <row r="539" spans="1:65" s="2" customFormat="1" ht="16.5" customHeight="1">
      <c r="A539" s="34"/>
      <c r="B539" s="35"/>
      <c r="C539" s="241" t="s">
        <v>2359</v>
      </c>
      <c r="D539" s="241" t="s">
        <v>251</v>
      </c>
      <c r="E539" s="242" t="s">
        <v>2360</v>
      </c>
      <c r="F539" s="243" t="s">
        <v>2361</v>
      </c>
      <c r="G539" s="244" t="s">
        <v>210</v>
      </c>
      <c r="H539" s="245">
        <v>54</v>
      </c>
      <c r="I539" s="246"/>
      <c r="J539" s="247">
        <f>ROUND(I539*H539,2)</f>
        <v>0</v>
      </c>
      <c r="K539" s="248"/>
      <c r="L539" s="39"/>
      <c r="M539" s="249" t="s">
        <v>1</v>
      </c>
      <c r="N539" s="250" t="s">
        <v>41</v>
      </c>
      <c r="O539" s="71"/>
      <c r="P539" s="198">
        <f>O539*H539</f>
        <v>0</v>
      </c>
      <c r="Q539" s="198">
        <v>0</v>
      </c>
      <c r="R539" s="198">
        <f>Q539*H539</f>
        <v>0</v>
      </c>
      <c r="S539" s="198">
        <v>0</v>
      </c>
      <c r="T539" s="199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200" t="s">
        <v>193</v>
      </c>
      <c r="AT539" s="200" t="s">
        <v>251</v>
      </c>
      <c r="AU539" s="200" t="s">
        <v>86</v>
      </c>
      <c r="AY539" s="17" t="s">
        <v>134</v>
      </c>
      <c r="BE539" s="201">
        <f>IF(N539="základní",J539,0)</f>
        <v>0</v>
      </c>
      <c r="BF539" s="201">
        <f>IF(N539="snížená",J539,0)</f>
        <v>0</v>
      </c>
      <c r="BG539" s="201">
        <f>IF(N539="zákl. přenesená",J539,0)</f>
        <v>0</v>
      </c>
      <c r="BH539" s="201">
        <f>IF(N539="sníž. přenesená",J539,0)</f>
        <v>0</v>
      </c>
      <c r="BI539" s="201">
        <f>IF(N539="nulová",J539,0)</f>
        <v>0</v>
      </c>
      <c r="BJ539" s="17" t="s">
        <v>84</v>
      </c>
      <c r="BK539" s="201">
        <f>ROUND(I539*H539,2)</f>
        <v>0</v>
      </c>
      <c r="BL539" s="17" t="s">
        <v>193</v>
      </c>
      <c r="BM539" s="200" t="s">
        <v>2362</v>
      </c>
    </row>
    <row r="540" spans="1:65" s="2" customFormat="1" ht="16.5" customHeight="1">
      <c r="A540" s="34"/>
      <c r="B540" s="35"/>
      <c r="C540" s="241" t="s">
        <v>2363</v>
      </c>
      <c r="D540" s="241" t="s">
        <v>251</v>
      </c>
      <c r="E540" s="242" t="s">
        <v>2364</v>
      </c>
      <c r="F540" s="243" t="s">
        <v>2365</v>
      </c>
      <c r="G540" s="244" t="s">
        <v>210</v>
      </c>
      <c r="H540" s="245">
        <v>54</v>
      </c>
      <c r="I540" s="246"/>
      <c r="J540" s="247">
        <f>ROUND(I540*H540,2)</f>
        <v>0</v>
      </c>
      <c r="K540" s="248"/>
      <c r="L540" s="39"/>
      <c r="M540" s="249" t="s">
        <v>1</v>
      </c>
      <c r="N540" s="250" t="s">
        <v>41</v>
      </c>
      <c r="O540" s="71"/>
      <c r="P540" s="198">
        <f>O540*H540</f>
        <v>0</v>
      </c>
      <c r="Q540" s="198">
        <v>2.9999999999999997E-4</v>
      </c>
      <c r="R540" s="198">
        <f>Q540*H540</f>
        <v>1.6199999999999999E-2</v>
      </c>
      <c r="S540" s="198">
        <v>0</v>
      </c>
      <c r="T540" s="199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200" t="s">
        <v>193</v>
      </c>
      <c r="AT540" s="200" t="s">
        <v>251</v>
      </c>
      <c r="AU540" s="200" t="s">
        <v>86</v>
      </c>
      <c r="AY540" s="17" t="s">
        <v>134</v>
      </c>
      <c r="BE540" s="201">
        <f>IF(N540="základní",J540,0)</f>
        <v>0</v>
      </c>
      <c r="BF540" s="201">
        <f>IF(N540="snížená",J540,0)</f>
        <v>0</v>
      </c>
      <c r="BG540" s="201">
        <f>IF(N540="zákl. přenesená",J540,0)</f>
        <v>0</v>
      </c>
      <c r="BH540" s="201">
        <f>IF(N540="sníž. přenesená",J540,0)</f>
        <v>0</v>
      </c>
      <c r="BI540" s="201">
        <f>IF(N540="nulová",J540,0)</f>
        <v>0</v>
      </c>
      <c r="BJ540" s="17" t="s">
        <v>84</v>
      </c>
      <c r="BK540" s="201">
        <f>ROUND(I540*H540,2)</f>
        <v>0</v>
      </c>
      <c r="BL540" s="17" t="s">
        <v>193</v>
      </c>
      <c r="BM540" s="200" t="s">
        <v>2366</v>
      </c>
    </row>
    <row r="541" spans="1:65" s="2" customFormat="1" ht="24.2" customHeight="1">
      <c r="A541" s="34"/>
      <c r="B541" s="35"/>
      <c r="C541" s="241" t="s">
        <v>2367</v>
      </c>
      <c r="D541" s="241" t="s">
        <v>251</v>
      </c>
      <c r="E541" s="242" t="s">
        <v>2368</v>
      </c>
      <c r="F541" s="243" t="s">
        <v>2369</v>
      </c>
      <c r="G541" s="244" t="s">
        <v>231</v>
      </c>
      <c r="H541" s="245">
        <v>56.86</v>
      </c>
      <c r="I541" s="246"/>
      <c r="J541" s="247">
        <f>ROUND(I541*H541,2)</f>
        <v>0</v>
      </c>
      <c r="K541" s="248"/>
      <c r="L541" s="39"/>
      <c r="M541" s="249" t="s">
        <v>1</v>
      </c>
      <c r="N541" s="250" t="s">
        <v>41</v>
      </c>
      <c r="O541" s="71"/>
      <c r="P541" s="198">
        <f>O541*H541</f>
        <v>0</v>
      </c>
      <c r="Q541" s="198">
        <v>4.2999999999999999E-4</v>
      </c>
      <c r="R541" s="198">
        <f>Q541*H541</f>
        <v>2.4449800000000001E-2</v>
      </c>
      <c r="S541" s="198">
        <v>0</v>
      </c>
      <c r="T541" s="199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200" t="s">
        <v>193</v>
      </c>
      <c r="AT541" s="200" t="s">
        <v>251</v>
      </c>
      <c r="AU541" s="200" t="s">
        <v>86</v>
      </c>
      <c r="AY541" s="17" t="s">
        <v>134</v>
      </c>
      <c r="BE541" s="201">
        <f>IF(N541="základní",J541,0)</f>
        <v>0</v>
      </c>
      <c r="BF541" s="201">
        <f>IF(N541="snížená",J541,0)</f>
        <v>0</v>
      </c>
      <c r="BG541" s="201">
        <f>IF(N541="zákl. přenesená",J541,0)</f>
        <v>0</v>
      </c>
      <c r="BH541" s="201">
        <f>IF(N541="sníž. přenesená",J541,0)</f>
        <v>0</v>
      </c>
      <c r="BI541" s="201">
        <f>IF(N541="nulová",J541,0)</f>
        <v>0</v>
      </c>
      <c r="BJ541" s="17" t="s">
        <v>84</v>
      </c>
      <c r="BK541" s="201">
        <f>ROUND(I541*H541,2)</f>
        <v>0</v>
      </c>
      <c r="BL541" s="17" t="s">
        <v>193</v>
      </c>
      <c r="BM541" s="200" t="s">
        <v>2370</v>
      </c>
    </row>
    <row r="542" spans="1:65" s="14" customFormat="1" ht="22.5">
      <c r="B542" s="213"/>
      <c r="C542" s="214"/>
      <c r="D542" s="204" t="s">
        <v>169</v>
      </c>
      <c r="E542" s="215" t="s">
        <v>1</v>
      </c>
      <c r="F542" s="216" t="s">
        <v>2371</v>
      </c>
      <c r="G542" s="214"/>
      <c r="H542" s="217">
        <v>73.86</v>
      </c>
      <c r="I542" s="218"/>
      <c r="J542" s="214"/>
      <c r="K542" s="214"/>
      <c r="L542" s="219"/>
      <c r="M542" s="220"/>
      <c r="N542" s="221"/>
      <c r="O542" s="221"/>
      <c r="P542" s="221"/>
      <c r="Q542" s="221"/>
      <c r="R542" s="221"/>
      <c r="S542" s="221"/>
      <c r="T542" s="222"/>
      <c r="AT542" s="223" t="s">
        <v>169</v>
      </c>
      <c r="AU542" s="223" t="s">
        <v>86</v>
      </c>
      <c r="AV542" s="14" t="s">
        <v>86</v>
      </c>
      <c r="AW542" s="14" t="s">
        <v>32</v>
      </c>
      <c r="AX542" s="14" t="s">
        <v>76</v>
      </c>
      <c r="AY542" s="223" t="s">
        <v>134</v>
      </c>
    </row>
    <row r="543" spans="1:65" s="14" customFormat="1" ht="11.25">
      <c r="B543" s="213"/>
      <c r="C543" s="214"/>
      <c r="D543" s="204" t="s">
        <v>169</v>
      </c>
      <c r="E543" s="215" t="s">
        <v>1</v>
      </c>
      <c r="F543" s="216" t="s">
        <v>2372</v>
      </c>
      <c r="G543" s="214"/>
      <c r="H543" s="217">
        <v>-17</v>
      </c>
      <c r="I543" s="218"/>
      <c r="J543" s="214"/>
      <c r="K543" s="214"/>
      <c r="L543" s="219"/>
      <c r="M543" s="220"/>
      <c r="N543" s="221"/>
      <c r="O543" s="221"/>
      <c r="P543" s="221"/>
      <c r="Q543" s="221"/>
      <c r="R543" s="221"/>
      <c r="S543" s="221"/>
      <c r="T543" s="222"/>
      <c r="AT543" s="223" t="s">
        <v>169</v>
      </c>
      <c r="AU543" s="223" t="s">
        <v>86</v>
      </c>
      <c r="AV543" s="14" t="s">
        <v>86</v>
      </c>
      <c r="AW543" s="14" t="s">
        <v>32</v>
      </c>
      <c r="AX543" s="14" t="s">
        <v>76</v>
      </c>
      <c r="AY543" s="223" t="s">
        <v>134</v>
      </c>
    </row>
    <row r="544" spans="1:65" s="15" customFormat="1" ht="11.25">
      <c r="B544" s="224"/>
      <c r="C544" s="225"/>
      <c r="D544" s="204" t="s">
        <v>169</v>
      </c>
      <c r="E544" s="226" t="s">
        <v>1</v>
      </c>
      <c r="F544" s="227" t="s">
        <v>173</v>
      </c>
      <c r="G544" s="225"/>
      <c r="H544" s="228">
        <v>56.86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AT544" s="234" t="s">
        <v>169</v>
      </c>
      <c r="AU544" s="234" t="s">
        <v>86</v>
      </c>
      <c r="AV544" s="15" t="s">
        <v>140</v>
      </c>
      <c r="AW544" s="15" t="s">
        <v>32</v>
      </c>
      <c r="AX544" s="15" t="s">
        <v>84</v>
      </c>
      <c r="AY544" s="234" t="s">
        <v>134</v>
      </c>
    </row>
    <row r="545" spans="1:65" s="2" customFormat="1" ht="24.2" customHeight="1">
      <c r="A545" s="34"/>
      <c r="B545" s="35"/>
      <c r="C545" s="241" t="s">
        <v>2373</v>
      </c>
      <c r="D545" s="241" t="s">
        <v>251</v>
      </c>
      <c r="E545" s="242" t="s">
        <v>2374</v>
      </c>
      <c r="F545" s="243" t="s">
        <v>2375</v>
      </c>
      <c r="G545" s="244" t="s">
        <v>210</v>
      </c>
      <c r="H545" s="245">
        <v>54</v>
      </c>
      <c r="I545" s="246"/>
      <c r="J545" s="247">
        <f>ROUND(I545*H545,2)</f>
        <v>0</v>
      </c>
      <c r="K545" s="248"/>
      <c r="L545" s="39"/>
      <c r="M545" s="249" t="s">
        <v>1</v>
      </c>
      <c r="N545" s="250" t="s">
        <v>41</v>
      </c>
      <c r="O545" s="71"/>
      <c r="P545" s="198">
        <f>O545*H545</f>
        <v>0</v>
      </c>
      <c r="Q545" s="198">
        <v>7.4999999999999997E-3</v>
      </c>
      <c r="R545" s="198">
        <f>Q545*H545</f>
        <v>0.40499999999999997</v>
      </c>
      <c r="S545" s="198">
        <v>0</v>
      </c>
      <c r="T545" s="199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200" t="s">
        <v>193</v>
      </c>
      <c r="AT545" s="200" t="s">
        <v>251</v>
      </c>
      <c r="AU545" s="200" t="s">
        <v>86</v>
      </c>
      <c r="AY545" s="17" t="s">
        <v>134</v>
      </c>
      <c r="BE545" s="201">
        <f>IF(N545="základní",J545,0)</f>
        <v>0</v>
      </c>
      <c r="BF545" s="201">
        <f>IF(N545="snížená",J545,0)</f>
        <v>0</v>
      </c>
      <c r="BG545" s="201">
        <f>IF(N545="zákl. přenesená",J545,0)</f>
        <v>0</v>
      </c>
      <c r="BH545" s="201">
        <f>IF(N545="sníž. přenesená",J545,0)</f>
        <v>0</v>
      </c>
      <c r="BI545" s="201">
        <f>IF(N545="nulová",J545,0)</f>
        <v>0</v>
      </c>
      <c r="BJ545" s="17" t="s">
        <v>84</v>
      </c>
      <c r="BK545" s="201">
        <f>ROUND(I545*H545,2)</f>
        <v>0</v>
      </c>
      <c r="BL545" s="17" t="s">
        <v>193</v>
      </c>
      <c r="BM545" s="200" t="s">
        <v>2376</v>
      </c>
    </row>
    <row r="546" spans="1:65" s="2" customFormat="1" ht="24.2" customHeight="1">
      <c r="A546" s="34"/>
      <c r="B546" s="35"/>
      <c r="C546" s="187" t="s">
        <v>2377</v>
      </c>
      <c r="D546" s="187" t="s">
        <v>136</v>
      </c>
      <c r="E546" s="188" t="s">
        <v>2378</v>
      </c>
      <c r="F546" s="189" t="s">
        <v>2379</v>
      </c>
      <c r="G546" s="190" t="s">
        <v>210</v>
      </c>
      <c r="H546" s="191">
        <v>63.777999999999999</v>
      </c>
      <c r="I546" s="192"/>
      <c r="J546" s="193">
        <f>ROUND(I546*H546,2)</f>
        <v>0</v>
      </c>
      <c r="K546" s="194"/>
      <c r="L546" s="195"/>
      <c r="M546" s="196" t="s">
        <v>1</v>
      </c>
      <c r="N546" s="197" t="s">
        <v>41</v>
      </c>
      <c r="O546" s="71"/>
      <c r="P546" s="198">
        <f>O546*H546</f>
        <v>0</v>
      </c>
      <c r="Q546" s="198">
        <v>0</v>
      </c>
      <c r="R546" s="198">
        <f>Q546*H546</f>
        <v>0</v>
      </c>
      <c r="S546" s="198">
        <v>0</v>
      </c>
      <c r="T546" s="199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200" t="s">
        <v>229</v>
      </c>
      <c r="AT546" s="200" t="s">
        <v>136</v>
      </c>
      <c r="AU546" s="200" t="s">
        <v>86</v>
      </c>
      <c r="AY546" s="17" t="s">
        <v>134</v>
      </c>
      <c r="BE546" s="201">
        <f>IF(N546="základní",J546,0)</f>
        <v>0</v>
      </c>
      <c r="BF546" s="201">
        <f>IF(N546="snížená",J546,0)</f>
        <v>0</v>
      </c>
      <c r="BG546" s="201">
        <f>IF(N546="zákl. přenesená",J546,0)</f>
        <v>0</v>
      </c>
      <c r="BH546" s="201">
        <f>IF(N546="sníž. přenesená",J546,0)</f>
        <v>0</v>
      </c>
      <c r="BI546" s="201">
        <f>IF(N546="nulová",J546,0)</f>
        <v>0</v>
      </c>
      <c r="BJ546" s="17" t="s">
        <v>84</v>
      </c>
      <c r="BK546" s="201">
        <f>ROUND(I546*H546,2)</f>
        <v>0</v>
      </c>
      <c r="BL546" s="17" t="s">
        <v>193</v>
      </c>
      <c r="BM546" s="200" t="s">
        <v>2380</v>
      </c>
    </row>
    <row r="547" spans="1:65" s="14" customFormat="1" ht="11.25">
      <c r="B547" s="213"/>
      <c r="C547" s="214"/>
      <c r="D547" s="204" t="s">
        <v>169</v>
      </c>
      <c r="E547" s="215" t="s">
        <v>1</v>
      </c>
      <c r="F547" s="216" t="s">
        <v>2381</v>
      </c>
      <c r="G547" s="214"/>
      <c r="H547" s="217">
        <v>63.777999999999999</v>
      </c>
      <c r="I547" s="218"/>
      <c r="J547" s="214"/>
      <c r="K547" s="214"/>
      <c r="L547" s="219"/>
      <c r="M547" s="220"/>
      <c r="N547" s="221"/>
      <c r="O547" s="221"/>
      <c r="P547" s="221"/>
      <c r="Q547" s="221"/>
      <c r="R547" s="221"/>
      <c r="S547" s="221"/>
      <c r="T547" s="222"/>
      <c r="AT547" s="223" t="s">
        <v>169</v>
      </c>
      <c r="AU547" s="223" t="s">
        <v>86</v>
      </c>
      <c r="AV547" s="14" t="s">
        <v>86</v>
      </c>
      <c r="AW547" s="14" t="s">
        <v>32</v>
      </c>
      <c r="AX547" s="14" t="s">
        <v>84</v>
      </c>
      <c r="AY547" s="223" t="s">
        <v>134</v>
      </c>
    </row>
    <row r="548" spans="1:65" s="2" customFormat="1" ht="24.2" customHeight="1">
      <c r="A548" s="34"/>
      <c r="B548" s="35"/>
      <c r="C548" s="241" t="s">
        <v>2382</v>
      </c>
      <c r="D548" s="241" t="s">
        <v>251</v>
      </c>
      <c r="E548" s="242" t="s">
        <v>2383</v>
      </c>
      <c r="F548" s="243" t="s">
        <v>2384</v>
      </c>
      <c r="G548" s="244" t="s">
        <v>1775</v>
      </c>
      <c r="H548" s="257"/>
      <c r="I548" s="246"/>
      <c r="J548" s="247">
        <f>ROUND(I548*H548,2)</f>
        <v>0</v>
      </c>
      <c r="K548" s="248"/>
      <c r="L548" s="39"/>
      <c r="M548" s="249" t="s">
        <v>1</v>
      </c>
      <c r="N548" s="250" t="s">
        <v>41</v>
      </c>
      <c r="O548" s="71"/>
      <c r="P548" s="198">
        <f>O548*H548</f>
        <v>0</v>
      </c>
      <c r="Q548" s="198">
        <v>0</v>
      </c>
      <c r="R548" s="198">
        <f>Q548*H548</f>
        <v>0</v>
      </c>
      <c r="S548" s="198">
        <v>0</v>
      </c>
      <c r="T548" s="199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200" t="s">
        <v>193</v>
      </c>
      <c r="AT548" s="200" t="s">
        <v>251</v>
      </c>
      <c r="AU548" s="200" t="s">
        <v>86</v>
      </c>
      <c r="AY548" s="17" t="s">
        <v>134</v>
      </c>
      <c r="BE548" s="201">
        <f>IF(N548="základní",J548,0)</f>
        <v>0</v>
      </c>
      <c r="BF548" s="201">
        <f>IF(N548="snížená",J548,0)</f>
        <v>0</v>
      </c>
      <c r="BG548" s="201">
        <f>IF(N548="zákl. přenesená",J548,0)</f>
        <v>0</v>
      </c>
      <c r="BH548" s="201">
        <f>IF(N548="sníž. přenesená",J548,0)</f>
        <v>0</v>
      </c>
      <c r="BI548" s="201">
        <f>IF(N548="nulová",J548,0)</f>
        <v>0</v>
      </c>
      <c r="BJ548" s="17" t="s">
        <v>84</v>
      </c>
      <c r="BK548" s="201">
        <f>ROUND(I548*H548,2)</f>
        <v>0</v>
      </c>
      <c r="BL548" s="17" t="s">
        <v>193</v>
      </c>
      <c r="BM548" s="200" t="s">
        <v>2385</v>
      </c>
    </row>
    <row r="549" spans="1:65" s="12" customFormat="1" ht="22.9" customHeight="1">
      <c r="B549" s="171"/>
      <c r="C549" s="172"/>
      <c r="D549" s="173" t="s">
        <v>75</v>
      </c>
      <c r="E549" s="185" t="s">
        <v>2386</v>
      </c>
      <c r="F549" s="185" t="s">
        <v>2387</v>
      </c>
      <c r="G549" s="172"/>
      <c r="H549" s="172"/>
      <c r="I549" s="175"/>
      <c r="J549" s="186">
        <f>BK549</f>
        <v>0</v>
      </c>
      <c r="K549" s="172"/>
      <c r="L549" s="177"/>
      <c r="M549" s="178"/>
      <c r="N549" s="179"/>
      <c r="O549" s="179"/>
      <c r="P549" s="180">
        <f>SUM(P550:P558)</f>
        <v>0</v>
      </c>
      <c r="Q549" s="179"/>
      <c r="R549" s="180">
        <f>SUM(R550:R558)</f>
        <v>0.130492</v>
      </c>
      <c r="S549" s="179"/>
      <c r="T549" s="181">
        <f>SUM(T550:T558)</f>
        <v>0</v>
      </c>
      <c r="AR549" s="182" t="s">
        <v>86</v>
      </c>
      <c r="AT549" s="183" t="s">
        <v>75</v>
      </c>
      <c r="AU549" s="183" t="s">
        <v>84</v>
      </c>
      <c r="AY549" s="182" t="s">
        <v>134</v>
      </c>
      <c r="BK549" s="184">
        <f>SUM(BK550:BK558)</f>
        <v>0</v>
      </c>
    </row>
    <row r="550" spans="1:65" s="2" customFormat="1" ht="16.5" customHeight="1">
      <c r="A550" s="34"/>
      <c r="B550" s="35"/>
      <c r="C550" s="241" t="s">
        <v>2388</v>
      </c>
      <c r="D550" s="241" t="s">
        <v>251</v>
      </c>
      <c r="E550" s="242" t="s">
        <v>2389</v>
      </c>
      <c r="F550" s="243" t="s">
        <v>2390</v>
      </c>
      <c r="G550" s="244" t="s">
        <v>210</v>
      </c>
      <c r="H550" s="245">
        <v>4.04</v>
      </c>
      <c r="I550" s="246"/>
      <c r="J550" s="247">
        <f>ROUND(I550*H550,2)</f>
        <v>0</v>
      </c>
      <c r="K550" s="248"/>
      <c r="L550" s="39"/>
      <c r="M550" s="249" t="s">
        <v>1</v>
      </c>
      <c r="N550" s="250" t="s">
        <v>41</v>
      </c>
      <c r="O550" s="71"/>
      <c r="P550" s="198">
        <f>O550*H550</f>
        <v>0</v>
      </c>
      <c r="Q550" s="198">
        <v>0</v>
      </c>
      <c r="R550" s="198">
        <f>Q550*H550</f>
        <v>0</v>
      </c>
      <c r="S550" s="198">
        <v>0</v>
      </c>
      <c r="T550" s="199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200" t="s">
        <v>193</v>
      </c>
      <c r="AT550" s="200" t="s">
        <v>251</v>
      </c>
      <c r="AU550" s="200" t="s">
        <v>86</v>
      </c>
      <c r="AY550" s="17" t="s">
        <v>134</v>
      </c>
      <c r="BE550" s="201">
        <f>IF(N550="základní",J550,0)</f>
        <v>0</v>
      </c>
      <c r="BF550" s="201">
        <f>IF(N550="snížená",J550,0)</f>
        <v>0</v>
      </c>
      <c r="BG550" s="201">
        <f>IF(N550="zákl. přenesená",J550,0)</f>
        <v>0</v>
      </c>
      <c r="BH550" s="201">
        <f>IF(N550="sníž. přenesená",J550,0)</f>
        <v>0</v>
      </c>
      <c r="BI550" s="201">
        <f>IF(N550="nulová",J550,0)</f>
        <v>0</v>
      </c>
      <c r="BJ550" s="17" t="s">
        <v>84</v>
      </c>
      <c r="BK550" s="201">
        <f>ROUND(I550*H550,2)</f>
        <v>0</v>
      </c>
      <c r="BL550" s="17" t="s">
        <v>193</v>
      </c>
      <c r="BM550" s="200" t="s">
        <v>2391</v>
      </c>
    </row>
    <row r="551" spans="1:65" s="14" customFormat="1" ht="11.25">
      <c r="B551" s="213"/>
      <c r="C551" s="214"/>
      <c r="D551" s="204" t="s">
        <v>169</v>
      </c>
      <c r="E551" s="215" t="s">
        <v>1504</v>
      </c>
      <c r="F551" s="216" t="s">
        <v>2392</v>
      </c>
      <c r="G551" s="214"/>
      <c r="H551" s="217">
        <v>4.04</v>
      </c>
      <c r="I551" s="218"/>
      <c r="J551" s="214"/>
      <c r="K551" s="214"/>
      <c r="L551" s="219"/>
      <c r="M551" s="220"/>
      <c r="N551" s="221"/>
      <c r="O551" s="221"/>
      <c r="P551" s="221"/>
      <c r="Q551" s="221"/>
      <c r="R551" s="221"/>
      <c r="S551" s="221"/>
      <c r="T551" s="222"/>
      <c r="AT551" s="223" t="s">
        <v>169</v>
      </c>
      <c r="AU551" s="223" t="s">
        <v>86</v>
      </c>
      <c r="AV551" s="14" t="s">
        <v>86</v>
      </c>
      <c r="AW551" s="14" t="s">
        <v>32</v>
      </c>
      <c r="AX551" s="14" t="s">
        <v>84</v>
      </c>
      <c r="AY551" s="223" t="s">
        <v>134</v>
      </c>
    </row>
    <row r="552" spans="1:65" s="2" customFormat="1" ht="16.5" customHeight="1">
      <c r="A552" s="34"/>
      <c r="B552" s="35"/>
      <c r="C552" s="241" t="s">
        <v>2393</v>
      </c>
      <c r="D552" s="241" t="s">
        <v>251</v>
      </c>
      <c r="E552" s="242" t="s">
        <v>2394</v>
      </c>
      <c r="F552" s="243" t="s">
        <v>2395</v>
      </c>
      <c r="G552" s="244" t="s">
        <v>210</v>
      </c>
      <c r="H552" s="245">
        <v>4.04</v>
      </c>
      <c r="I552" s="246"/>
      <c r="J552" s="247">
        <f>ROUND(I552*H552,2)</f>
        <v>0</v>
      </c>
      <c r="K552" s="248"/>
      <c r="L552" s="39"/>
      <c r="M552" s="249" t="s">
        <v>1</v>
      </c>
      <c r="N552" s="250" t="s">
        <v>41</v>
      </c>
      <c r="O552" s="71"/>
      <c r="P552" s="198">
        <f>O552*H552</f>
        <v>0</v>
      </c>
      <c r="Q552" s="198">
        <v>2.9999999999999997E-4</v>
      </c>
      <c r="R552" s="198">
        <f>Q552*H552</f>
        <v>1.212E-3</v>
      </c>
      <c r="S552" s="198">
        <v>0</v>
      </c>
      <c r="T552" s="199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200" t="s">
        <v>193</v>
      </c>
      <c r="AT552" s="200" t="s">
        <v>251</v>
      </c>
      <c r="AU552" s="200" t="s">
        <v>86</v>
      </c>
      <c r="AY552" s="17" t="s">
        <v>134</v>
      </c>
      <c r="BE552" s="201">
        <f>IF(N552="základní",J552,0)</f>
        <v>0</v>
      </c>
      <c r="BF552" s="201">
        <f>IF(N552="snížená",J552,0)</f>
        <v>0</v>
      </c>
      <c r="BG552" s="201">
        <f>IF(N552="zákl. přenesená",J552,0)</f>
        <v>0</v>
      </c>
      <c r="BH552" s="201">
        <f>IF(N552="sníž. přenesená",J552,0)</f>
        <v>0</v>
      </c>
      <c r="BI552" s="201">
        <f>IF(N552="nulová",J552,0)</f>
        <v>0</v>
      </c>
      <c r="BJ552" s="17" t="s">
        <v>84</v>
      </c>
      <c r="BK552" s="201">
        <f>ROUND(I552*H552,2)</f>
        <v>0</v>
      </c>
      <c r="BL552" s="17" t="s">
        <v>193</v>
      </c>
      <c r="BM552" s="200" t="s">
        <v>2396</v>
      </c>
    </row>
    <row r="553" spans="1:65" s="14" customFormat="1" ht="11.25">
      <c r="B553" s="213"/>
      <c r="C553" s="214"/>
      <c r="D553" s="204" t="s">
        <v>169</v>
      </c>
      <c r="E553" s="215" t="s">
        <v>1</v>
      </c>
      <c r="F553" s="216" t="s">
        <v>1504</v>
      </c>
      <c r="G553" s="214"/>
      <c r="H553" s="217">
        <v>4.04</v>
      </c>
      <c r="I553" s="218"/>
      <c r="J553" s="214"/>
      <c r="K553" s="214"/>
      <c r="L553" s="219"/>
      <c r="M553" s="220"/>
      <c r="N553" s="221"/>
      <c r="O553" s="221"/>
      <c r="P553" s="221"/>
      <c r="Q553" s="221"/>
      <c r="R553" s="221"/>
      <c r="S553" s="221"/>
      <c r="T553" s="222"/>
      <c r="AT553" s="223" t="s">
        <v>169</v>
      </c>
      <c r="AU553" s="223" t="s">
        <v>86</v>
      </c>
      <c r="AV553" s="14" t="s">
        <v>86</v>
      </c>
      <c r="AW553" s="14" t="s">
        <v>32</v>
      </c>
      <c r="AX553" s="14" t="s">
        <v>84</v>
      </c>
      <c r="AY553" s="223" t="s">
        <v>134</v>
      </c>
    </row>
    <row r="554" spans="1:65" s="2" customFormat="1" ht="37.9" customHeight="1">
      <c r="A554" s="34"/>
      <c r="B554" s="35"/>
      <c r="C554" s="241" t="s">
        <v>2397</v>
      </c>
      <c r="D554" s="241" t="s">
        <v>251</v>
      </c>
      <c r="E554" s="242" t="s">
        <v>2398</v>
      </c>
      <c r="F554" s="243" t="s">
        <v>2399</v>
      </c>
      <c r="G554" s="244" t="s">
        <v>210</v>
      </c>
      <c r="H554" s="245">
        <v>4.04</v>
      </c>
      <c r="I554" s="246"/>
      <c r="J554" s="247">
        <f>ROUND(I554*H554,2)</f>
        <v>0</v>
      </c>
      <c r="K554" s="248"/>
      <c r="L554" s="39"/>
      <c r="M554" s="249" t="s">
        <v>1</v>
      </c>
      <c r="N554" s="250" t="s">
        <v>41</v>
      </c>
      <c r="O554" s="71"/>
      <c r="P554" s="198">
        <f>O554*H554</f>
        <v>0</v>
      </c>
      <c r="Q554" s="198">
        <v>8.9999999999999993E-3</v>
      </c>
      <c r="R554" s="198">
        <f>Q554*H554</f>
        <v>3.6359999999999996E-2</v>
      </c>
      <c r="S554" s="198">
        <v>0</v>
      </c>
      <c r="T554" s="199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00" t="s">
        <v>193</v>
      </c>
      <c r="AT554" s="200" t="s">
        <v>251</v>
      </c>
      <c r="AU554" s="200" t="s">
        <v>86</v>
      </c>
      <c r="AY554" s="17" t="s">
        <v>134</v>
      </c>
      <c r="BE554" s="201">
        <f>IF(N554="základní",J554,0)</f>
        <v>0</v>
      </c>
      <c r="BF554" s="201">
        <f>IF(N554="snížená",J554,0)</f>
        <v>0</v>
      </c>
      <c r="BG554" s="201">
        <f>IF(N554="zákl. přenesená",J554,0)</f>
        <v>0</v>
      </c>
      <c r="BH554" s="201">
        <f>IF(N554="sníž. přenesená",J554,0)</f>
        <v>0</v>
      </c>
      <c r="BI554" s="201">
        <f>IF(N554="nulová",J554,0)</f>
        <v>0</v>
      </c>
      <c r="BJ554" s="17" t="s">
        <v>84</v>
      </c>
      <c r="BK554" s="201">
        <f>ROUND(I554*H554,2)</f>
        <v>0</v>
      </c>
      <c r="BL554" s="17" t="s">
        <v>193</v>
      </c>
      <c r="BM554" s="200" t="s">
        <v>2400</v>
      </c>
    </row>
    <row r="555" spans="1:65" s="14" customFormat="1" ht="11.25">
      <c r="B555" s="213"/>
      <c r="C555" s="214"/>
      <c r="D555" s="204" t="s">
        <v>169</v>
      </c>
      <c r="E555" s="215" t="s">
        <v>1</v>
      </c>
      <c r="F555" s="216" t="s">
        <v>1504</v>
      </c>
      <c r="G555" s="214"/>
      <c r="H555" s="217">
        <v>4.04</v>
      </c>
      <c r="I555" s="218"/>
      <c r="J555" s="214"/>
      <c r="K555" s="214"/>
      <c r="L555" s="219"/>
      <c r="M555" s="220"/>
      <c r="N555" s="221"/>
      <c r="O555" s="221"/>
      <c r="P555" s="221"/>
      <c r="Q555" s="221"/>
      <c r="R555" s="221"/>
      <c r="S555" s="221"/>
      <c r="T555" s="222"/>
      <c r="AT555" s="223" t="s">
        <v>169</v>
      </c>
      <c r="AU555" s="223" t="s">
        <v>86</v>
      </c>
      <c r="AV555" s="14" t="s">
        <v>86</v>
      </c>
      <c r="AW555" s="14" t="s">
        <v>32</v>
      </c>
      <c r="AX555" s="14" t="s">
        <v>84</v>
      </c>
      <c r="AY555" s="223" t="s">
        <v>134</v>
      </c>
    </row>
    <row r="556" spans="1:65" s="2" customFormat="1" ht="24.2" customHeight="1">
      <c r="A556" s="34"/>
      <c r="B556" s="35"/>
      <c r="C556" s="187" t="s">
        <v>2401</v>
      </c>
      <c r="D556" s="187" t="s">
        <v>136</v>
      </c>
      <c r="E556" s="188" t="s">
        <v>2402</v>
      </c>
      <c r="F556" s="189" t="s">
        <v>2403</v>
      </c>
      <c r="G556" s="190" t="s">
        <v>210</v>
      </c>
      <c r="H556" s="191">
        <v>4.6459999999999999</v>
      </c>
      <c r="I556" s="192"/>
      <c r="J556" s="193">
        <f>ROUND(I556*H556,2)</f>
        <v>0</v>
      </c>
      <c r="K556" s="194"/>
      <c r="L556" s="195"/>
      <c r="M556" s="196" t="s">
        <v>1</v>
      </c>
      <c r="N556" s="197" t="s">
        <v>41</v>
      </c>
      <c r="O556" s="71"/>
      <c r="P556" s="198">
        <f>O556*H556</f>
        <v>0</v>
      </c>
      <c r="Q556" s="198">
        <v>0.02</v>
      </c>
      <c r="R556" s="198">
        <f>Q556*H556</f>
        <v>9.2920000000000003E-2</v>
      </c>
      <c r="S556" s="198">
        <v>0</v>
      </c>
      <c r="T556" s="199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200" t="s">
        <v>229</v>
      </c>
      <c r="AT556" s="200" t="s">
        <v>136</v>
      </c>
      <c r="AU556" s="200" t="s">
        <v>86</v>
      </c>
      <c r="AY556" s="17" t="s">
        <v>134</v>
      </c>
      <c r="BE556" s="201">
        <f>IF(N556="základní",J556,0)</f>
        <v>0</v>
      </c>
      <c r="BF556" s="201">
        <f>IF(N556="snížená",J556,0)</f>
        <v>0</v>
      </c>
      <c r="BG556" s="201">
        <f>IF(N556="zákl. přenesená",J556,0)</f>
        <v>0</v>
      </c>
      <c r="BH556" s="201">
        <f>IF(N556="sníž. přenesená",J556,0)</f>
        <v>0</v>
      </c>
      <c r="BI556" s="201">
        <f>IF(N556="nulová",J556,0)</f>
        <v>0</v>
      </c>
      <c r="BJ556" s="17" t="s">
        <v>84</v>
      </c>
      <c r="BK556" s="201">
        <f>ROUND(I556*H556,2)</f>
        <v>0</v>
      </c>
      <c r="BL556" s="17" t="s">
        <v>193</v>
      </c>
      <c r="BM556" s="200" t="s">
        <v>2404</v>
      </c>
    </row>
    <row r="557" spans="1:65" s="14" customFormat="1" ht="11.25">
      <c r="B557" s="213"/>
      <c r="C557" s="214"/>
      <c r="D557" s="204" t="s">
        <v>169</v>
      </c>
      <c r="E557" s="215" t="s">
        <v>1</v>
      </c>
      <c r="F557" s="216" t="s">
        <v>2405</v>
      </c>
      <c r="G557" s="214"/>
      <c r="H557" s="217">
        <v>4.6459999999999999</v>
      </c>
      <c r="I557" s="218"/>
      <c r="J557" s="214"/>
      <c r="K557" s="214"/>
      <c r="L557" s="219"/>
      <c r="M557" s="220"/>
      <c r="N557" s="221"/>
      <c r="O557" s="221"/>
      <c r="P557" s="221"/>
      <c r="Q557" s="221"/>
      <c r="R557" s="221"/>
      <c r="S557" s="221"/>
      <c r="T557" s="222"/>
      <c r="AT557" s="223" t="s">
        <v>169</v>
      </c>
      <c r="AU557" s="223" t="s">
        <v>86</v>
      </c>
      <c r="AV557" s="14" t="s">
        <v>86</v>
      </c>
      <c r="AW557" s="14" t="s">
        <v>32</v>
      </c>
      <c r="AX557" s="14" t="s">
        <v>84</v>
      </c>
      <c r="AY557" s="223" t="s">
        <v>134</v>
      </c>
    </row>
    <row r="558" spans="1:65" s="2" customFormat="1" ht="24.2" customHeight="1">
      <c r="A558" s="34"/>
      <c r="B558" s="35"/>
      <c r="C558" s="241" t="s">
        <v>2406</v>
      </c>
      <c r="D558" s="241" t="s">
        <v>251</v>
      </c>
      <c r="E558" s="242" t="s">
        <v>2407</v>
      </c>
      <c r="F558" s="243" t="s">
        <v>2408</v>
      </c>
      <c r="G558" s="244" t="s">
        <v>1775</v>
      </c>
      <c r="H558" s="257"/>
      <c r="I558" s="246"/>
      <c r="J558" s="247">
        <f>ROUND(I558*H558,2)</f>
        <v>0</v>
      </c>
      <c r="K558" s="248"/>
      <c r="L558" s="39"/>
      <c r="M558" s="249" t="s">
        <v>1</v>
      </c>
      <c r="N558" s="250" t="s">
        <v>41</v>
      </c>
      <c r="O558" s="71"/>
      <c r="P558" s="198">
        <f>O558*H558</f>
        <v>0</v>
      </c>
      <c r="Q558" s="198">
        <v>0</v>
      </c>
      <c r="R558" s="198">
        <f>Q558*H558</f>
        <v>0</v>
      </c>
      <c r="S558" s="198">
        <v>0</v>
      </c>
      <c r="T558" s="199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200" t="s">
        <v>193</v>
      </c>
      <c r="AT558" s="200" t="s">
        <v>251</v>
      </c>
      <c r="AU558" s="200" t="s">
        <v>86</v>
      </c>
      <c r="AY558" s="17" t="s">
        <v>134</v>
      </c>
      <c r="BE558" s="201">
        <f>IF(N558="základní",J558,0)</f>
        <v>0</v>
      </c>
      <c r="BF558" s="201">
        <f>IF(N558="snížená",J558,0)</f>
        <v>0</v>
      </c>
      <c r="BG558" s="201">
        <f>IF(N558="zákl. přenesená",J558,0)</f>
        <v>0</v>
      </c>
      <c r="BH558" s="201">
        <f>IF(N558="sníž. přenesená",J558,0)</f>
        <v>0</v>
      </c>
      <c r="BI558" s="201">
        <f>IF(N558="nulová",J558,0)</f>
        <v>0</v>
      </c>
      <c r="BJ558" s="17" t="s">
        <v>84</v>
      </c>
      <c r="BK558" s="201">
        <f>ROUND(I558*H558,2)</f>
        <v>0</v>
      </c>
      <c r="BL558" s="17" t="s">
        <v>193</v>
      </c>
      <c r="BM558" s="200" t="s">
        <v>2409</v>
      </c>
    </row>
    <row r="559" spans="1:65" s="12" customFormat="1" ht="22.9" customHeight="1">
      <c r="B559" s="171"/>
      <c r="C559" s="172"/>
      <c r="D559" s="173" t="s">
        <v>75</v>
      </c>
      <c r="E559" s="185" t="s">
        <v>2410</v>
      </c>
      <c r="F559" s="185" t="s">
        <v>2411</v>
      </c>
      <c r="G559" s="172"/>
      <c r="H559" s="172"/>
      <c r="I559" s="175"/>
      <c r="J559" s="186">
        <f>BK559</f>
        <v>0</v>
      </c>
      <c r="K559" s="172"/>
      <c r="L559" s="177"/>
      <c r="M559" s="178"/>
      <c r="N559" s="179"/>
      <c r="O559" s="179"/>
      <c r="P559" s="180">
        <f>SUM(P560:P585)</f>
        <v>0</v>
      </c>
      <c r="Q559" s="179"/>
      <c r="R559" s="180">
        <f>SUM(R560:R585)</f>
        <v>0.14805076</v>
      </c>
      <c r="S559" s="179"/>
      <c r="T559" s="181">
        <f>SUM(T560:T585)</f>
        <v>0</v>
      </c>
      <c r="AR559" s="182" t="s">
        <v>86</v>
      </c>
      <c r="AT559" s="183" t="s">
        <v>75</v>
      </c>
      <c r="AU559" s="183" t="s">
        <v>84</v>
      </c>
      <c r="AY559" s="182" t="s">
        <v>134</v>
      </c>
      <c r="BK559" s="184">
        <f>SUM(BK560:BK585)</f>
        <v>0</v>
      </c>
    </row>
    <row r="560" spans="1:65" s="2" customFormat="1" ht="24.2" customHeight="1">
      <c r="A560" s="34"/>
      <c r="B560" s="35"/>
      <c r="C560" s="241" t="s">
        <v>2412</v>
      </c>
      <c r="D560" s="241" t="s">
        <v>251</v>
      </c>
      <c r="E560" s="242" t="s">
        <v>2413</v>
      </c>
      <c r="F560" s="243" t="s">
        <v>2414</v>
      </c>
      <c r="G560" s="244" t="s">
        <v>210</v>
      </c>
      <c r="H560" s="245">
        <v>48.472000000000001</v>
      </c>
      <c r="I560" s="246"/>
      <c r="J560" s="247">
        <f>ROUND(I560*H560,2)</f>
        <v>0</v>
      </c>
      <c r="K560" s="248"/>
      <c r="L560" s="39"/>
      <c r="M560" s="249" t="s">
        <v>1</v>
      </c>
      <c r="N560" s="250" t="s">
        <v>41</v>
      </c>
      <c r="O560" s="71"/>
      <c r="P560" s="198">
        <f>O560*H560</f>
        <v>0</v>
      </c>
      <c r="Q560" s="198">
        <v>2.0000000000000002E-5</v>
      </c>
      <c r="R560" s="198">
        <f>Q560*H560</f>
        <v>9.6944000000000012E-4</v>
      </c>
      <c r="S560" s="198">
        <v>0</v>
      </c>
      <c r="T560" s="199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200" t="s">
        <v>193</v>
      </c>
      <c r="AT560" s="200" t="s">
        <v>251</v>
      </c>
      <c r="AU560" s="200" t="s">
        <v>86</v>
      </c>
      <c r="AY560" s="17" t="s">
        <v>134</v>
      </c>
      <c r="BE560" s="201">
        <f>IF(N560="základní",J560,0)</f>
        <v>0</v>
      </c>
      <c r="BF560" s="201">
        <f>IF(N560="snížená",J560,0)</f>
        <v>0</v>
      </c>
      <c r="BG560" s="201">
        <f>IF(N560="zákl. přenesená",J560,0)</f>
        <v>0</v>
      </c>
      <c r="BH560" s="201">
        <f>IF(N560="sníž. přenesená",J560,0)</f>
        <v>0</v>
      </c>
      <c r="BI560" s="201">
        <f>IF(N560="nulová",J560,0)</f>
        <v>0</v>
      </c>
      <c r="BJ560" s="17" t="s">
        <v>84</v>
      </c>
      <c r="BK560" s="201">
        <f>ROUND(I560*H560,2)</f>
        <v>0</v>
      </c>
      <c r="BL560" s="17" t="s">
        <v>193</v>
      </c>
      <c r="BM560" s="200" t="s">
        <v>2415</v>
      </c>
    </row>
    <row r="561" spans="1:65" s="14" customFormat="1" ht="11.25">
      <c r="B561" s="213"/>
      <c r="C561" s="214"/>
      <c r="D561" s="204" t="s">
        <v>169</v>
      </c>
      <c r="E561" s="215" t="s">
        <v>1</v>
      </c>
      <c r="F561" s="216" t="s">
        <v>1488</v>
      </c>
      <c r="G561" s="214"/>
      <c r="H561" s="217">
        <v>48.472000000000001</v>
      </c>
      <c r="I561" s="218"/>
      <c r="J561" s="214"/>
      <c r="K561" s="214"/>
      <c r="L561" s="219"/>
      <c r="M561" s="220"/>
      <c r="N561" s="221"/>
      <c r="O561" s="221"/>
      <c r="P561" s="221"/>
      <c r="Q561" s="221"/>
      <c r="R561" s="221"/>
      <c r="S561" s="221"/>
      <c r="T561" s="222"/>
      <c r="AT561" s="223" t="s">
        <v>169</v>
      </c>
      <c r="AU561" s="223" t="s">
        <v>86</v>
      </c>
      <c r="AV561" s="14" t="s">
        <v>86</v>
      </c>
      <c r="AW561" s="14" t="s">
        <v>32</v>
      </c>
      <c r="AX561" s="14" t="s">
        <v>84</v>
      </c>
      <c r="AY561" s="223" t="s">
        <v>134</v>
      </c>
    </row>
    <row r="562" spans="1:65" s="2" customFormat="1" ht="24.2" customHeight="1">
      <c r="A562" s="34"/>
      <c r="B562" s="35"/>
      <c r="C562" s="241" t="s">
        <v>2416</v>
      </c>
      <c r="D562" s="241" t="s">
        <v>251</v>
      </c>
      <c r="E562" s="242" t="s">
        <v>2417</v>
      </c>
      <c r="F562" s="243" t="s">
        <v>2418</v>
      </c>
      <c r="G562" s="244" t="s">
        <v>210</v>
      </c>
      <c r="H562" s="245">
        <v>54.308</v>
      </c>
      <c r="I562" s="246"/>
      <c r="J562" s="247">
        <f>ROUND(I562*H562,2)</f>
        <v>0</v>
      </c>
      <c r="K562" s="248"/>
      <c r="L562" s="39"/>
      <c r="M562" s="249" t="s">
        <v>1</v>
      </c>
      <c r="N562" s="250" t="s">
        <v>41</v>
      </c>
      <c r="O562" s="71"/>
      <c r="P562" s="198">
        <f>O562*H562</f>
        <v>0</v>
      </c>
      <c r="Q562" s="198">
        <v>0</v>
      </c>
      <c r="R562" s="198">
        <f>Q562*H562</f>
        <v>0</v>
      </c>
      <c r="S562" s="198">
        <v>0</v>
      </c>
      <c r="T562" s="199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00" t="s">
        <v>193</v>
      </c>
      <c r="AT562" s="200" t="s">
        <v>251</v>
      </c>
      <c r="AU562" s="200" t="s">
        <v>86</v>
      </c>
      <c r="AY562" s="17" t="s">
        <v>134</v>
      </c>
      <c r="BE562" s="201">
        <f>IF(N562="základní",J562,0)</f>
        <v>0</v>
      </c>
      <c r="BF562" s="201">
        <f>IF(N562="snížená",J562,0)</f>
        <v>0</v>
      </c>
      <c r="BG562" s="201">
        <f>IF(N562="zákl. přenesená",J562,0)</f>
        <v>0</v>
      </c>
      <c r="BH562" s="201">
        <f>IF(N562="sníž. přenesená",J562,0)</f>
        <v>0</v>
      </c>
      <c r="BI562" s="201">
        <f>IF(N562="nulová",J562,0)</f>
        <v>0</v>
      </c>
      <c r="BJ562" s="17" t="s">
        <v>84</v>
      </c>
      <c r="BK562" s="201">
        <f>ROUND(I562*H562,2)</f>
        <v>0</v>
      </c>
      <c r="BL562" s="17" t="s">
        <v>193</v>
      </c>
      <c r="BM562" s="200" t="s">
        <v>2419</v>
      </c>
    </row>
    <row r="563" spans="1:65" s="14" customFormat="1" ht="11.25">
      <c r="B563" s="213"/>
      <c r="C563" s="214"/>
      <c r="D563" s="204" t="s">
        <v>169</v>
      </c>
      <c r="E563" s="215" t="s">
        <v>1</v>
      </c>
      <c r="F563" s="216" t="s">
        <v>1488</v>
      </c>
      <c r="G563" s="214"/>
      <c r="H563" s="217">
        <v>48.472000000000001</v>
      </c>
      <c r="I563" s="218"/>
      <c r="J563" s="214"/>
      <c r="K563" s="214"/>
      <c r="L563" s="219"/>
      <c r="M563" s="220"/>
      <c r="N563" s="221"/>
      <c r="O563" s="221"/>
      <c r="P563" s="221"/>
      <c r="Q563" s="221"/>
      <c r="R563" s="221"/>
      <c r="S563" s="221"/>
      <c r="T563" s="222"/>
      <c r="AT563" s="223" t="s">
        <v>169</v>
      </c>
      <c r="AU563" s="223" t="s">
        <v>86</v>
      </c>
      <c r="AV563" s="14" t="s">
        <v>86</v>
      </c>
      <c r="AW563" s="14" t="s">
        <v>32</v>
      </c>
      <c r="AX563" s="14" t="s">
        <v>76</v>
      </c>
      <c r="AY563" s="223" t="s">
        <v>134</v>
      </c>
    </row>
    <row r="564" spans="1:65" s="14" customFormat="1" ht="11.25">
      <c r="B564" s="213"/>
      <c r="C564" s="214"/>
      <c r="D564" s="204" t="s">
        <v>169</v>
      </c>
      <c r="E564" s="215" t="s">
        <v>1490</v>
      </c>
      <c r="F564" s="216" t="s">
        <v>2420</v>
      </c>
      <c r="G564" s="214"/>
      <c r="H564" s="217">
        <v>5.8360000000000003</v>
      </c>
      <c r="I564" s="218"/>
      <c r="J564" s="214"/>
      <c r="K564" s="214"/>
      <c r="L564" s="219"/>
      <c r="M564" s="220"/>
      <c r="N564" s="221"/>
      <c r="O564" s="221"/>
      <c r="P564" s="221"/>
      <c r="Q564" s="221"/>
      <c r="R564" s="221"/>
      <c r="S564" s="221"/>
      <c r="T564" s="222"/>
      <c r="AT564" s="223" t="s">
        <v>169</v>
      </c>
      <c r="AU564" s="223" t="s">
        <v>86</v>
      </c>
      <c r="AV564" s="14" t="s">
        <v>86</v>
      </c>
      <c r="AW564" s="14" t="s">
        <v>32</v>
      </c>
      <c r="AX564" s="14" t="s">
        <v>76</v>
      </c>
      <c r="AY564" s="223" t="s">
        <v>134</v>
      </c>
    </row>
    <row r="565" spans="1:65" s="15" customFormat="1" ht="11.25">
      <c r="B565" s="224"/>
      <c r="C565" s="225"/>
      <c r="D565" s="204" t="s">
        <v>169</v>
      </c>
      <c r="E565" s="226" t="s">
        <v>1</v>
      </c>
      <c r="F565" s="227" t="s">
        <v>173</v>
      </c>
      <c r="G565" s="225"/>
      <c r="H565" s="228">
        <v>54.308</v>
      </c>
      <c r="I565" s="229"/>
      <c r="J565" s="225"/>
      <c r="K565" s="225"/>
      <c r="L565" s="230"/>
      <c r="M565" s="231"/>
      <c r="N565" s="232"/>
      <c r="O565" s="232"/>
      <c r="P565" s="232"/>
      <c r="Q565" s="232"/>
      <c r="R565" s="232"/>
      <c r="S565" s="232"/>
      <c r="T565" s="233"/>
      <c r="AT565" s="234" t="s">
        <v>169</v>
      </c>
      <c r="AU565" s="234" t="s">
        <v>86</v>
      </c>
      <c r="AV565" s="15" t="s">
        <v>140</v>
      </c>
      <c r="AW565" s="15" t="s">
        <v>32</v>
      </c>
      <c r="AX565" s="15" t="s">
        <v>84</v>
      </c>
      <c r="AY565" s="234" t="s">
        <v>134</v>
      </c>
    </row>
    <row r="566" spans="1:65" s="2" customFormat="1" ht="24.2" customHeight="1">
      <c r="A566" s="34"/>
      <c r="B566" s="35"/>
      <c r="C566" s="241" t="s">
        <v>2421</v>
      </c>
      <c r="D566" s="241" t="s">
        <v>251</v>
      </c>
      <c r="E566" s="242" t="s">
        <v>2422</v>
      </c>
      <c r="F566" s="243" t="s">
        <v>2423</v>
      </c>
      <c r="G566" s="244" t="s">
        <v>210</v>
      </c>
      <c r="H566" s="245">
        <v>54.308</v>
      </c>
      <c r="I566" s="246"/>
      <c r="J566" s="247">
        <f>ROUND(I566*H566,2)</f>
        <v>0</v>
      </c>
      <c r="K566" s="248"/>
      <c r="L566" s="39"/>
      <c r="M566" s="249" t="s">
        <v>1</v>
      </c>
      <c r="N566" s="250" t="s">
        <v>41</v>
      </c>
      <c r="O566" s="71"/>
      <c r="P566" s="198">
        <f>O566*H566</f>
        <v>0</v>
      </c>
      <c r="Q566" s="198">
        <v>4.0000000000000002E-4</v>
      </c>
      <c r="R566" s="198">
        <f>Q566*H566</f>
        <v>2.1723200000000002E-2</v>
      </c>
      <c r="S566" s="198">
        <v>0</v>
      </c>
      <c r="T566" s="199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200" t="s">
        <v>193</v>
      </c>
      <c r="AT566" s="200" t="s">
        <v>251</v>
      </c>
      <c r="AU566" s="200" t="s">
        <v>86</v>
      </c>
      <c r="AY566" s="17" t="s">
        <v>134</v>
      </c>
      <c r="BE566" s="201">
        <f>IF(N566="základní",J566,0)</f>
        <v>0</v>
      </c>
      <c r="BF566" s="201">
        <f>IF(N566="snížená",J566,0)</f>
        <v>0</v>
      </c>
      <c r="BG566" s="201">
        <f>IF(N566="zákl. přenesená",J566,0)</f>
        <v>0</v>
      </c>
      <c r="BH566" s="201">
        <f>IF(N566="sníž. přenesená",J566,0)</f>
        <v>0</v>
      </c>
      <c r="BI566" s="201">
        <f>IF(N566="nulová",J566,0)</f>
        <v>0</v>
      </c>
      <c r="BJ566" s="17" t="s">
        <v>84</v>
      </c>
      <c r="BK566" s="201">
        <f>ROUND(I566*H566,2)</f>
        <v>0</v>
      </c>
      <c r="BL566" s="17" t="s">
        <v>193</v>
      </c>
      <c r="BM566" s="200" t="s">
        <v>2424</v>
      </c>
    </row>
    <row r="567" spans="1:65" s="14" customFormat="1" ht="11.25">
      <c r="B567" s="213"/>
      <c r="C567" s="214"/>
      <c r="D567" s="204" t="s">
        <v>169</v>
      </c>
      <c r="E567" s="215" t="s">
        <v>1</v>
      </c>
      <c r="F567" s="216" t="s">
        <v>2425</v>
      </c>
      <c r="G567" s="214"/>
      <c r="H567" s="217">
        <v>54.308</v>
      </c>
      <c r="I567" s="218"/>
      <c r="J567" s="214"/>
      <c r="K567" s="214"/>
      <c r="L567" s="219"/>
      <c r="M567" s="220"/>
      <c r="N567" s="221"/>
      <c r="O567" s="221"/>
      <c r="P567" s="221"/>
      <c r="Q567" s="221"/>
      <c r="R567" s="221"/>
      <c r="S567" s="221"/>
      <c r="T567" s="222"/>
      <c r="AT567" s="223" t="s">
        <v>169</v>
      </c>
      <c r="AU567" s="223" t="s">
        <v>86</v>
      </c>
      <c r="AV567" s="14" t="s">
        <v>86</v>
      </c>
      <c r="AW567" s="14" t="s">
        <v>32</v>
      </c>
      <c r="AX567" s="14" t="s">
        <v>84</v>
      </c>
      <c r="AY567" s="223" t="s">
        <v>134</v>
      </c>
    </row>
    <row r="568" spans="1:65" s="2" customFormat="1" ht="24.2" customHeight="1">
      <c r="A568" s="34"/>
      <c r="B568" s="35"/>
      <c r="C568" s="241" t="s">
        <v>2426</v>
      </c>
      <c r="D568" s="241" t="s">
        <v>251</v>
      </c>
      <c r="E568" s="242" t="s">
        <v>2427</v>
      </c>
      <c r="F568" s="243" t="s">
        <v>2428</v>
      </c>
      <c r="G568" s="244" t="s">
        <v>210</v>
      </c>
      <c r="H568" s="245">
        <v>54.308</v>
      </c>
      <c r="I568" s="246"/>
      <c r="J568" s="247">
        <f>ROUND(I568*H568,2)</f>
        <v>0</v>
      </c>
      <c r="K568" s="248"/>
      <c r="L568" s="39"/>
      <c r="M568" s="249" t="s">
        <v>1</v>
      </c>
      <c r="N568" s="250" t="s">
        <v>41</v>
      </c>
      <c r="O568" s="71"/>
      <c r="P568" s="198">
        <f>O568*H568</f>
        <v>0</v>
      </c>
      <c r="Q568" s="198">
        <v>1.7000000000000001E-4</v>
      </c>
      <c r="R568" s="198">
        <f>Q568*H568</f>
        <v>9.2323600000000002E-3</v>
      </c>
      <c r="S568" s="198">
        <v>0</v>
      </c>
      <c r="T568" s="199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00" t="s">
        <v>193</v>
      </c>
      <c r="AT568" s="200" t="s">
        <v>251</v>
      </c>
      <c r="AU568" s="200" t="s">
        <v>86</v>
      </c>
      <c r="AY568" s="17" t="s">
        <v>134</v>
      </c>
      <c r="BE568" s="201">
        <f>IF(N568="základní",J568,0)</f>
        <v>0</v>
      </c>
      <c r="BF568" s="201">
        <f>IF(N568="snížená",J568,0)</f>
        <v>0</v>
      </c>
      <c r="BG568" s="201">
        <f>IF(N568="zákl. přenesená",J568,0)</f>
        <v>0</v>
      </c>
      <c r="BH568" s="201">
        <f>IF(N568="sníž. přenesená",J568,0)</f>
        <v>0</v>
      </c>
      <c r="BI568" s="201">
        <f>IF(N568="nulová",J568,0)</f>
        <v>0</v>
      </c>
      <c r="BJ568" s="17" t="s">
        <v>84</v>
      </c>
      <c r="BK568" s="201">
        <f>ROUND(I568*H568,2)</f>
        <v>0</v>
      </c>
      <c r="BL568" s="17" t="s">
        <v>193</v>
      </c>
      <c r="BM568" s="200" t="s">
        <v>2429</v>
      </c>
    </row>
    <row r="569" spans="1:65" s="14" customFormat="1" ht="11.25">
      <c r="B569" s="213"/>
      <c r="C569" s="214"/>
      <c r="D569" s="204" t="s">
        <v>169</v>
      </c>
      <c r="E569" s="215" t="s">
        <v>1</v>
      </c>
      <c r="F569" s="216" t="s">
        <v>2425</v>
      </c>
      <c r="G569" s="214"/>
      <c r="H569" s="217">
        <v>54.308</v>
      </c>
      <c r="I569" s="218"/>
      <c r="J569" s="214"/>
      <c r="K569" s="214"/>
      <c r="L569" s="219"/>
      <c r="M569" s="220"/>
      <c r="N569" s="221"/>
      <c r="O569" s="221"/>
      <c r="P569" s="221"/>
      <c r="Q569" s="221"/>
      <c r="R569" s="221"/>
      <c r="S569" s="221"/>
      <c r="T569" s="222"/>
      <c r="AT569" s="223" t="s">
        <v>169</v>
      </c>
      <c r="AU569" s="223" t="s">
        <v>86</v>
      </c>
      <c r="AV569" s="14" t="s">
        <v>86</v>
      </c>
      <c r="AW569" s="14" t="s">
        <v>32</v>
      </c>
      <c r="AX569" s="14" t="s">
        <v>84</v>
      </c>
      <c r="AY569" s="223" t="s">
        <v>134</v>
      </c>
    </row>
    <row r="570" spans="1:65" s="2" customFormat="1" ht="24.2" customHeight="1">
      <c r="A570" s="34"/>
      <c r="B570" s="35"/>
      <c r="C570" s="241" t="s">
        <v>2430</v>
      </c>
      <c r="D570" s="241" t="s">
        <v>251</v>
      </c>
      <c r="E570" s="242" t="s">
        <v>2431</v>
      </c>
      <c r="F570" s="243" t="s">
        <v>2432</v>
      </c>
      <c r="G570" s="244" t="s">
        <v>210</v>
      </c>
      <c r="H570" s="245">
        <v>54.308</v>
      </c>
      <c r="I570" s="246"/>
      <c r="J570" s="247">
        <f>ROUND(I570*H570,2)</f>
        <v>0</v>
      </c>
      <c r="K570" s="248"/>
      <c r="L570" s="39"/>
      <c r="M570" s="249" t="s">
        <v>1</v>
      </c>
      <c r="N570" s="250" t="s">
        <v>41</v>
      </c>
      <c r="O570" s="71"/>
      <c r="P570" s="198">
        <f>O570*H570</f>
        <v>0</v>
      </c>
      <c r="Q570" s="198">
        <v>1.7000000000000001E-4</v>
      </c>
      <c r="R570" s="198">
        <f>Q570*H570</f>
        <v>9.2323600000000002E-3</v>
      </c>
      <c r="S570" s="198">
        <v>0</v>
      </c>
      <c r="T570" s="199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00" t="s">
        <v>193</v>
      </c>
      <c r="AT570" s="200" t="s">
        <v>251</v>
      </c>
      <c r="AU570" s="200" t="s">
        <v>86</v>
      </c>
      <c r="AY570" s="17" t="s">
        <v>134</v>
      </c>
      <c r="BE570" s="201">
        <f>IF(N570="základní",J570,0)</f>
        <v>0</v>
      </c>
      <c r="BF570" s="201">
        <f>IF(N570="snížená",J570,0)</f>
        <v>0</v>
      </c>
      <c r="BG570" s="201">
        <f>IF(N570="zákl. přenesená",J570,0)</f>
        <v>0</v>
      </c>
      <c r="BH570" s="201">
        <f>IF(N570="sníž. přenesená",J570,0)</f>
        <v>0</v>
      </c>
      <c r="BI570" s="201">
        <f>IF(N570="nulová",J570,0)</f>
        <v>0</v>
      </c>
      <c r="BJ570" s="17" t="s">
        <v>84</v>
      </c>
      <c r="BK570" s="201">
        <f>ROUND(I570*H570,2)</f>
        <v>0</v>
      </c>
      <c r="BL570" s="17" t="s">
        <v>193</v>
      </c>
      <c r="BM570" s="200" t="s">
        <v>2433</v>
      </c>
    </row>
    <row r="571" spans="1:65" s="14" customFormat="1" ht="11.25">
      <c r="B571" s="213"/>
      <c r="C571" s="214"/>
      <c r="D571" s="204" t="s">
        <v>169</v>
      </c>
      <c r="E571" s="215" t="s">
        <v>1</v>
      </c>
      <c r="F571" s="216" t="s">
        <v>2425</v>
      </c>
      <c r="G571" s="214"/>
      <c r="H571" s="217">
        <v>54.308</v>
      </c>
      <c r="I571" s="218"/>
      <c r="J571" s="214"/>
      <c r="K571" s="214"/>
      <c r="L571" s="219"/>
      <c r="M571" s="220"/>
      <c r="N571" s="221"/>
      <c r="O571" s="221"/>
      <c r="P571" s="221"/>
      <c r="Q571" s="221"/>
      <c r="R571" s="221"/>
      <c r="S571" s="221"/>
      <c r="T571" s="222"/>
      <c r="AT571" s="223" t="s">
        <v>169</v>
      </c>
      <c r="AU571" s="223" t="s">
        <v>86</v>
      </c>
      <c r="AV571" s="14" t="s">
        <v>86</v>
      </c>
      <c r="AW571" s="14" t="s">
        <v>32</v>
      </c>
      <c r="AX571" s="14" t="s">
        <v>84</v>
      </c>
      <c r="AY571" s="223" t="s">
        <v>134</v>
      </c>
    </row>
    <row r="572" spans="1:65" s="2" customFormat="1" ht="24.2" customHeight="1">
      <c r="A572" s="34"/>
      <c r="B572" s="35"/>
      <c r="C572" s="241" t="s">
        <v>2434</v>
      </c>
      <c r="D572" s="241" t="s">
        <v>251</v>
      </c>
      <c r="E572" s="242" t="s">
        <v>2435</v>
      </c>
      <c r="F572" s="243" t="s">
        <v>2436</v>
      </c>
      <c r="G572" s="244" t="s">
        <v>210</v>
      </c>
      <c r="H572" s="245">
        <v>54.308</v>
      </c>
      <c r="I572" s="246"/>
      <c r="J572" s="247">
        <f>ROUND(I572*H572,2)</f>
        <v>0</v>
      </c>
      <c r="K572" s="248"/>
      <c r="L572" s="39"/>
      <c r="M572" s="249" t="s">
        <v>1</v>
      </c>
      <c r="N572" s="250" t="s">
        <v>41</v>
      </c>
      <c r="O572" s="71"/>
      <c r="P572" s="198">
        <f>O572*H572</f>
        <v>0</v>
      </c>
      <c r="Q572" s="198">
        <v>5.0000000000000002E-5</v>
      </c>
      <c r="R572" s="198">
        <f>Q572*H572</f>
        <v>2.7154000000000002E-3</v>
      </c>
      <c r="S572" s="198">
        <v>0</v>
      </c>
      <c r="T572" s="199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00" t="s">
        <v>193</v>
      </c>
      <c r="AT572" s="200" t="s">
        <v>251</v>
      </c>
      <c r="AU572" s="200" t="s">
        <v>86</v>
      </c>
      <c r="AY572" s="17" t="s">
        <v>134</v>
      </c>
      <c r="BE572" s="201">
        <f>IF(N572="základní",J572,0)</f>
        <v>0</v>
      </c>
      <c r="BF572" s="201">
        <f>IF(N572="snížená",J572,0)</f>
        <v>0</v>
      </c>
      <c r="BG572" s="201">
        <f>IF(N572="zákl. přenesená",J572,0)</f>
        <v>0</v>
      </c>
      <c r="BH572" s="201">
        <f>IF(N572="sníž. přenesená",J572,0)</f>
        <v>0</v>
      </c>
      <c r="BI572" s="201">
        <f>IF(N572="nulová",J572,0)</f>
        <v>0</v>
      </c>
      <c r="BJ572" s="17" t="s">
        <v>84</v>
      </c>
      <c r="BK572" s="201">
        <f>ROUND(I572*H572,2)</f>
        <v>0</v>
      </c>
      <c r="BL572" s="17" t="s">
        <v>193</v>
      </c>
      <c r="BM572" s="200" t="s">
        <v>2437</v>
      </c>
    </row>
    <row r="573" spans="1:65" s="14" customFormat="1" ht="11.25">
      <c r="B573" s="213"/>
      <c r="C573" s="214"/>
      <c r="D573" s="204" t="s">
        <v>169</v>
      </c>
      <c r="E573" s="215" t="s">
        <v>1</v>
      </c>
      <c r="F573" s="216" t="s">
        <v>2425</v>
      </c>
      <c r="G573" s="214"/>
      <c r="H573" s="217">
        <v>54.308</v>
      </c>
      <c r="I573" s="218"/>
      <c r="J573" s="214"/>
      <c r="K573" s="214"/>
      <c r="L573" s="219"/>
      <c r="M573" s="220"/>
      <c r="N573" s="221"/>
      <c r="O573" s="221"/>
      <c r="P573" s="221"/>
      <c r="Q573" s="221"/>
      <c r="R573" s="221"/>
      <c r="S573" s="221"/>
      <c r="T573" s="222"/>
      <c r="AT573" s="223" t="s">
        <v>169</v>
      </c>
      <c r="AU573" s="223" t="s">
        <v>86</v>
      </c>
      <c r="AV573" s="14" t="s">
        <v>86</v>
      </c>
      <c r="AW573" s="14" t="s">
        <v>32</v>
      </c>
      <c r="AX573" s="14" t="s">
        <v>84</v>
      </c>
      <c r="AY573" s="223" t="s">
        <v>134</v>
      </c>
    </row>
    <row r="574" spans="1:65" s="2" customFormat="1" ht="24.2" customHeight="1">
      <c r="A574" s="34"/>
      <c r="B574" s="35"/>
      <c r="C574" s="241" t="s">
        <v>2438</v>
      </c>
      <c r="D574" s="241" t="s">
        <v>251</v>
      </c>
      <c r="E574" s="242" t="s">
        <v>2439</v>
      </c>
      <c r="F574" s="243" t="s">
        <v>2440</v>
      </c>
      <c r="G574" s="244" t="s">
        <v>210</v>
      </c>
      <c r="H574" s="245">
        <v>9</v>
      </c>
      <c r="I574" s="246"/>
      <c r="J574" s="247">
        <f>ROUND(I574*H574,2)</f>
        <v>0</v>
      </c>
      <c r="K574" s="248"/>
      <c r="L574" s="39"/>
      <c r="M574" s="249" t="s">
        <v>1</v>
      </c>
      <c r="N574" s="250" t="s">
        <v>41</v>
      </c>
      <c r="O574" s="71"/>
      <c r="P574" s="198">
        <f>O574*H574</f>
        <v>0</v>
      </c>
      <c r="Q574" s="198">
        <v>6.9999999999999994E-5</v>
      </c>
      <c r="R574" s="198">
        <f>Q574*H574</f>
        <v>6.2999999999999992E-4</v>
      </c>
      <c r="S574" s="198">
        <v>0</v>
      </c>
      <c r="T574" s="199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200" t="s">
        <v>193</v>
      </c>
      <c r="AT574" s="200" t="s">
        <v>251</v>
      </c>
      <c r="AU574" s="200" t="s">
        <v>86</v>
      </c>
      <c r="AY574" s="17" t="s">
        <v>134</v>
      </c>
      <c r="BE574" s="201">
        <f>IF(N574="základní",J574,0)</f>
        <v>0</v>
      </c>
      <c r="BF574" s="201">
        <f>IF(N574="snížená",J574,0)</f>
        <v>0</v>
      </c>
      <c r="BG574" s="201">
        <f>IF(N574="zákl. přenesená",J574,0)</f>
        <v>0</v>
      </c>
      <c r="BH574" s="201">
        <f>IF(N574="sníž. přenesená",J574,0)</f>
        <v>0</v>
      </c>
      <c r="BI574" s="201">
        <f>IF(N574="nulová",J574,0)</f>
        <v>0</v>
      </c>
      <c r="BJ574" s="17" t="s">
        <v>84</v>
      </c>
      <c r="BK574" s="201">
        <f>ROUND(I574*H574,2)</f>
        <v>0</v>
      </c>
      <c r="BL574" s="17" t="s">
        <v>193</v>
      </c>
      <c r="BM574" s="200" t="s">
        <v>2441</v>
      </c>
    </row>
    <row r="575" spans="1:65" s="2" customFormat="1" ht="16.5" customHeight="1">
      <c r="A575" s="34"/>
      <c r="B575" s="35"/>
      <c r="C575" s="241" t="s">
        <v>2442</v>
      </c>
      <c r="D575" s="241" t="s">
        <v>251</v>
      </c>
      <c r="E575" s="242" t="s">
        <v>2443</v>
      </c>
      <c r="F575" s="243" t="s">
        <v>2444</v>
      </c>
      <c r="G575" s="244" t="s">
        <v>210</v>
      </c>
      <c r="H575" s="245">
        <v>9</v>
      </c>
      <c r="I575" s="246"/>
      <c r="J575" s="247">
        <f>ROUND(I575*H575,2)</f>
        <v>0</v>
      </c>
      <c r="K575" s="248"/>
      <c r="L575" s="39"/>
      <c r="M575" s="249" t="s">
        <v>1</v>
      </c>
      <c r="N575" s="250" t="s">
        <v>41</v>
      </c>
      <c r="O575" s="71"/>
      <c r="P575" s="198">
        <f>O575*H575</f>
        <v>0</v>
      </c>
      <c r="Q575" s="198">
        <v>0</v>
      </c>
      <c r="R575" s="198">
        <f>Q575*H575</f>
        <v>0</v>
      </c>
      <c r="S575" s="198">
        <v>0</v>
      </c>
      <c r="T575" s="199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200" t="s">
        <v>193</v>
      </c>
      <c r="AT575" s="200" t="s">
        <v>251</v>
      </c>
      <c r="AU575" s="200" t="s">
        <v>86</v>
      </c>
      <c r="AY575" s="17" t="s">
        <v>134</v>
      </c>
      <c r="BE575" s="201">
        <f>IF(N575="základní",J575,0)</f>
        <v>0</v>
      </c>
      <c r="BF575" s="201">
        <f>IF(N575="snížená",J575,0)</f>
        <v>0</v>
      </c>
      <c r="BG575" s="201">
        <f>IF(N575="zákl. přenesená",J575,0)</f>
        <v>0</v>
      </c>
      <c r="BH575" s="201">
        <f>IF(N575="sníž. přenesená",J575,0)</f>
        <v>0</v>
      </c>
      <c r="BI575" s="201">
        <f>IF(N575="nulová",J575,0)</f>
        <v>0</v>
      </c>
      <c r="BJ575" s="17" t="s">
        <v>84</v>
      </c>
      <c r="BK575" s="201">
        <f>ROUND(I575*H575,2)</f>
        <v>0</v>
      </c>
      <c r="BL575" s="17" t="s">
        <v>193</v>
      </c>
      <c r="BM575" s="200" t="s">
        <v>2445</v>
      </c>
    </row>
    <row r="576" spans="1:65" s="14" customFormat="1" ht="11.25">
      <c r="B576" s="213"/>
      <c r="C576" s="214"/>
      <c r="D576" s="204" t="s">
        <v>169</v>
      </c>
      <c r="E576" s="215" t="s">
        <v>1</v>
      </c>
      <c r="F576" s="216" t="s">
        <v>2446</v>
      </c>
      <c r="G576" s="214"/>
      <c r="H576" s="217">
        <v>9</v>
      </c>
      <c r="I576" s="218"/>
      <c r="J576" s="214"/>
      <c r="K576" s="214"/>
      <c r="L576" s="219"/>
      <c r="M576" s="220"/>
      <c r="N576" s="221"/>
      <c r="O576" s="221"/>
      <c r="P576" s="221"/>
      <c r="Q576" s="221"/>
      <c r="R576" s="221"/>
      <c r="S576" s="221"/>
      <c r="T576" s="222"/>
      <c r="AT576" s="223" t="s">
        <v>169</v>
      </c>
      <c r="AU576" s="223" t="s">
        <v>86</v>
      </c>
      <c r="AV576" s="14" t="s">
        <v>86</v>
      </c>
      <c r="AW576" s="14" t="s">
        <v>32</v>
      </c>
      <c r="AX576" s="14" t="s">
        <v>84</v>
      </c>
      <c r="AY576" s="223" t="s">
        <v>134</v>
      </c>
    </row>
    <row r="577" spans="1:65" s="2" customFormat="1" ht="24.2" customHeight="1">
      <c r="A577" s="34"/>
      <c r="B577" s="35"/>
      <c r="C577" s="241" t="s">
        <v>2447</v>
      </c>
      <c r="D577" s="241" t="s">
        <v>251</v>
      </c>
      <c r="E577" s="242" t="s">
        <v>2448</v>
      </c>
      <c r="F577" s="243" t="s">
        <v>2449</v>
      </c>
      <c r="G577" s="244" t="s">
        <v>210</v>
      </c>
      <c r="H577" s="245">
        <v>9</v>
      </c>
      <c r="I577" s="246"/>
      <c r="J577" s="247">
        <f>ROUND(I577*H577,2)</f>
        <v>0</v>
      </c>
      <c r="K577" s="248"/>
      <c r="L577" s="39"/>
      <c r="M577" s="249" t="s">
        <v>1</v>
      </c>
      <c r="N577" s="250" t="s">
        <v>41</v>
      </c>
      <c r="O577" s="71"/>
      <c r="P577" s="198">
        <f>O577*H577</f>
        <v>0</v>
      </c>
      <c r="Q577" s="198">
        <v>1.3999999999999999E-4</v>
      </c>
      <c r="R577" s="198">
        <f>Q577*H577</f>
        <v>1.2599999999999998E-3</v>
      </c>
      <c r="S577" s="198">
        <v>0</v>
      </c>
      <c r="T577" s="199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00" t="s">
        <v>193</v>
      </c>
      <c r="AT577" s="200" t="s">
        <v>251</v>
      </c>
      <c r="AU577" s="200" t="s">
        <v>86</v>
      </c>
      <c r="AY577" s="17" t="s">
        <v>134</v>
      </c>
      <c r="BE577" s="201">
        <f>IF(N577="základní",J577,0)</f>
        <v>0</v>
      </c>
      <c r="BF577" s="201">
        <f>IF(N577="snížená",J577,0)</f>
        <v>0</v>
      </c>
      <c r="BG577" s="201">
        <f>IF(N577="zákl. přenesená",J577,0)</f>
        <v>0</v>
      </c>
      <c r="BH577" s="201">
        <f>IF(N577="sníž. přenesená",J577,0)</f>
        <v>0</v>
      </c>
      <c r="BI577" s="201">
        <f>IF(N577="nulová",J577,0)</f>
        <v>0</v>
      </c>
      <c r="BJ577" s="17" t="s">
        <v>84</v>
      </c>
      <c r="BK577" s="201">
        <f>ROUND(I577*H577,2)</f>
        <v>0</v>
      </c>
      <c r="BL577" s="17" t="s">
        <v>193</v>
      </c>
      <c r="BM577" s="200" t="s">
        <v>2450</v>
      </c>
    </row>
    <row r="578" spans="1:65" s="2" customFormat="1" ht="24.2" customHeight="1">
      <c r="A578" s="34"/>
      <c r="B578" s="35"/>
      <c r="C578" s="241" t="s">
        <v>2451</v>
      </c>
      <c r="D578" s="241" t="s">
        <v>251</v>
      </c>
      <c r="E578" s="242" t="s">
        <v>2452</v>
      </c>
      <c r="F578" s="243" t="s">
        <v>2453</v>
      </c>
      <c r="G578" s="244" t="s">
        <v>210</v>
      </c>
      <c r="H578" s="245">
        <v>9</v>
      </c>
      <c r="I578" s="246"/>
      <c r="J578" s="247">
        <f>ROUND(I578*H578,2)</f>
        <v>0</v>
      </c>
      <c r="K578" s="248"/>
      <c r="L578" s="39"/>
      <c r="M578" s="249" t="s">
        <v>1</v>
      </c>
      <c r="N578" s="250" t="s">
        <v>41</v>
      </c>
      <c r="O578" s="71"/>
      <c r="P578" s="198">
        <f>O578*H578</f>
        <v>0</v>
      </c>
      <c r="Q578" s="198">
        <v>1.2E-4</v>
      </c>
      <c r="R578" s="198">
        <f>Q578*H578</f>
        <v>1.08E-3</v>
      </c>
      <c r="S578" s="198">
        <v>0</v>
      </c>
      <c r="T578" s="199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200" t="s">
        <v>193</v>
      </c>
      <c r="AT578" s="200" t="s">
        <v>251</v>
      </c>
      <c r="AU578" s="200" t="s">
        <v>86</v>
      </c>
      <c r="AY578" s="17" t="s">
        <v>134</v>
      </c>
      <c r="BE578" s="201">
        <f>IF(N578="základní",J578,0)</f>
        <v>0</v>
      </c>
      <c r="BF578" s="201">
        <f>IF(N578="snížená",J578,0)</f>
        <v>0</v>
      </c>
      <c r="BG578" s="201">
        <f>IF(N578="zákl. přenesená",J578,0)</f>
        <v>0</v>
      </c>
      <c r="BH578" s="201">
        <f>IF(N578="sníž. přenesená",J578,0)</f>
        <v>0</v>
      </c>
      <c r="BI578" s="201">
        <f>IF(N578="nulová",J578,0)</f>
        <v>0</v>
      </c>
      <c r="BJ578" s="17" t="s">
        <v>84</v>
      </c>
      <c r="BK578" s="201">
        <f>ROUND(I578*H578,2)</f>
        <v>0</v>
      </c>
      <c r="BL578" s="17" t="s">
        <v>193</v>
      </c>
      <c r="BM578" s="200" t="s">
        <v>2454</v>
      </c>
    </row>
    <row r="579" spans="1:65" s="2" customFormat="1" ht="24.2" customHeight="1">
      <c r="A579" s="34"/>
      <c r="B579" s="35"/>
      <c r="C579" s="241" t="s">
        <v>2455</v>
      </c>
      <c r="D579" s="241" t="s">
        <v>251</v>
      </c>
      <c r="E579" s="242" t="s">
        <v>2456</v>
      </c>
      <c r="F579" s="243" t="s">
        <v>2457</v>
      </c>
      <c r="G579" s="244" t="s">
        <v>210</v>
      </c>
      <c r="H579" s="245">
        <v>9</v>
      </c>
      <c r="I579" s="246"/>
      <c r="J579" s="247">
        <f>ROUND(I579*H579,2)</f>
        <v>0</v>
      </c>
      <c r="K579" s="248"/>
      <c r="L579" s="39"/>
      <c r="M579" s="249" t="s">
        <v>1</v>
      </c>
      <c r="N579" s="250" t="s">
        <v>41</v>
      </c>
      <c r="O579" s="71"/>
      <c r="P579" s="198">
        <f>O579*H579</f>
        <v>0</v>
      </c>
      <c r="Q579" s="198">
        <v>1.2E-4</v>
      </c>
      <c r="R579" s="198">
        <f>Q579*H579</f>
        <v>1.08E-3</v>
      </c>
      <c r="S579" s="198">
        <v>0</v>
      </c>
      <c r="T579" s="199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200" t="s">
        <v>193</v>
      </c>
      <c r="AT579" s="200" t="s">
        <v>251</v>
      </c>
      <c r="AU579" s="200" t="s">
        <v>86</v>
      </c>
      <c r="AY579" s="17" t="s">
        <v>134</v>
      </c>
      <c r="BE579" s="201">
        <f>IF(N579="základní",J579,0)</f>
        <v>0</v>
      </c>
      <c r="BF579" s="201">
        <f>IF(N579="snížená",J579,0)</f>
        <v>0</v>
      </c>
      <c r="BG579" s="201">
        <f>IF(N579="zákl. přenesená",J579,0)</f>
        <v>0</v>
      </c>
      <c r="BH579" s="201">
        <f>IF(N579="sníž. přenesená",J579,0)</f>
        <v>0</v>
      </c>
      <c r="BI579" s="201">
        <f>IF(N579="nulová",J579,0)</f>
        <v>0</v>
      </c>
      <c r="BJ579" s="17" t="s">
        <v>84</v>
      </c>
      <c r="BK579" s="201">
        <f>ROUND(I579*H579,2)</f>
        <v>0</v>
      </c>
      <c r="BL579" s="17" t="s">
        <v>193</v>
      </c>
      <c r="BM579" s="200" t="s">
        <v>2458</v>
      </c>
    </row>
    <row r="580" spans="1:65" s="2" customFormat="1" ht="21.75" customHeight="1">
      <c r="A580" s="34"/>
      <c r="B580" s="35"/>
      <c r="C580" s="241" t="s">
        <v>2459</v>
      </c>
      <c r="D580" s="241" t="s">
        <v>251</v>
      </c>
      <c r="E580" s="242" t="s">
        <v>2460</v>
      </c>
      <c r="F580" s="243" t="s">
        <v>2461</v>
      </c>
      <c r="G580" s="244" t="s">
        <v>210</v>
      </c>
      <c r="H580" s="245">
        <v>31.29</v>
      </c>
      <c r="I580" s="246"/>
      <c r="J580" s="247">
        <f>ROUND(I580*H580,2)</f>
        <v>0</v>
      </c>
      <c r="K580" s="248"/>
      <c r="L580" s="39"/>
      <c r="M580" s="249" t="s">
        <v>1</v>
      </c>
      <c r="N580" s="250" t="s">
        <v>41</v>
      </c>
      <c r="O580" s="71"/>
      <c r="P580" s="198">
        <f>O580*H580</f>
        <v>0</v>
      </c>
      <c r="Q580" s="198">
        <v>3.0000000000000001E-3</v>
      </c>
      <c r="R580" s="198">
        <f>Q580*H580</f>
        <v>9.3869999999999995E-2</v>
      </c>
      <c r="S580" s="198">
        <v>0</v>
      </c>
      <c r="T580" s="199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00" t="s">
        <v>193</v>
      </c>
      <c r="AT580" s="200" t="s">
        <v>251</v>
      </c>
      <c r="AU580" s="200" t="s">
        <v>86</v>
      </c>
      <c r="AY580" s="17" t="s">
        <v>134</v>
      </c>
      <c r="BE580" s="201">
        <f>IF(N580="základní",J580,0)</f>
        <v>0</v>
      </c>
      <c r="BF580" s="201">
        <f>IF(N580="snížená",J580,0)</f>
        <v>0</v>
      </c>
      <c r="BG580" s="201">
        <f>IF(N580="zákl. přenesená",J580,0)</f>
        <v>0</v>
      </c>
      <c r="BH580" s="201">
        <f>IF(N580="sníž. přenesená",J580,0)</f>
        <v>0</v>
      </c>
      <c r="BI580" s="201">
        <f>IF(N580="nulová",J580,0)</f>
        <v>0</v>
      </c>
      <c r="BJ580" s="17" t="s">
        <v>84</v>
      </c>
      <c r="BK580" s="201">
        <f>ROUND(I580*H580,2)</f>
        <v>0</v>
      </c>
      <c r="BL580" s="17" t="s">
        <v>193</v>
      </c>
      <c r="BM580" s="200" t="s">
        <v>2462</v>
      </c>
    </row>
    <row r="581" spans="1:65" s="2" customFormat="1" ht="24.2" customHeight="1">
      <c r="A581" s="34"/>
      <c r="B581" s="35"/>
      <c r="C581" s="241" t="s">
        <v>2463</v>
      </c>
      <c r="D581" s="241" t="s">
        <v>251</v>
      </c>
      <c r="E581" s="242" t="s">
        <v>2464</v>
      </c>
      <c r="F581" s="243" t="s">
        <v>2465</v>
      </c>
      <c r="G581" s="244" t="s">
        <v>210</v>
      </c>
      <c r="H581" s="245">
        <v>31.29</v>
      </c>
      <c r="I581" s="246"/>
      <c r="J581" s="247">
        <f>ROUND(I581*H581,2)</f>
        <v>0</v>
      </c>
      <c r="K581" s="248"/>
      <c r="L581" s="39"/>
      <c r="M581" s="249" t="s">
        <v>1</v>
      </c>
      <c r="N581" s="250" t="s">
        <v>41</v>
      </c>
      <c r="O581" s="71"/>
      <c r="P581" s="198">
        <f>O581*H581</f>
        <v>0</v>
      </c>
      <c r="Q581" s="198">
        <v>2.0000000000000001E-4</v>
      </c>
      <c r="R581" s="198">
        <f>Q581*H581</f>
        <v>6.2580000000000005E-3</v>
      </c>
      <c r="S581" s="198">
        <v>0</v>
      </c>
      <c r="T581" s="199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200" t="s">
        <v>193</v>
      </c>
      <c r="AT581" s="200" t="s">
        <v>251</v>
      </c>
      <c r="AU581" s="200" t="s">
        <v>86</v>
      </c>
      <c r="AY581" s="17" t="s">
        <v>134</v>
      </c>
      <c r="BE581" s="201">
        <f>IF(N581="základní",J581,0)</f>
        <v>0</v>
      </c>
      <c r="BF581" s="201">
        <f>IF(N581="snížená",J581,0)</f>
        <v>0</v>
      </c>
      <c r="BG581" s="201">
        <f>IF(N581="zákl. přenesená",J581,0)</f>
        <v>0</v>
      </c>
      <c r="BH581" s="201">
        <f>IF(N581="sníž. přenesená",J581,0)</f>
        <v>0</v>
      </c>
      <c r="BI581" s="201">
        <f>IF(N581="nulová",J581,0)</f>
        <v>0</v>
      </c>
      <c r="BJ581" s="17" t="s">
        <v>84</v>
      </c>
      <c r="BK581" s="201">
        <f>ROUND(I581*H581,2)</f>
        <v>0</v>
      </c>
      <c r="BL581" s="17" t="s">
        <v>193</v>
      </c>
      <c r="BM581" s="200" t="s">
        <v>2466</v>
      </c>
    </row>
    <row r="582" spans="1:65" s="13" customFormat="1" ht="11.25">
      <c r="B582" s="202"/>
      <c r="C582" s="203"/>
      <c r="D582" s="204" t="s">
        <v>169</v>
      </c>
      <c r="E582" s="205" t="s">
        <v>1</v>
      </c>
      <c r="F582" s="206" t="s">
        <v>2467</v>
      </c>
      <c r="G582" s="203"/>
      <c r="H582" s="205" t="s">
        <v>1</v>
      </c>
      <c r="I582" s="207"/>
      <c r="J582" s="203"/>
      <c r="K582" s="203"/>
      <c r="L582" s="208"/>
      <c r="M582" s="209"/>
      <c r="N582" s="210"/>
      <c r="O582" s="210"/>
      <c r="P582" s="210"/>
      <c r="Q582" s="210"/>
      <c r="R582" s="210"/>
      <c r="S582" s="210"/>
      <c r="T582" s="211"/>
      <c r="AT582" s="212" t="s">
        <v>169</v>
      </c>
      <c r="AU582" s="212" t="s">
        <v>86</v>
      </c>
      <c r="AV582" s="13" t="s">
        <v>84</v>
      </c>
      <c r="AW582" s="13" t="s">
        <v>32</v>
      </c>
      <c r="AX582" s="13" t="s">
        <v>76</v>
      </c>
      <c r="AY582" s="212" t="s">
        <v>134</v>
      </c>
    </row>
    <row r="583" spans="1:65" s="14" customFormat="1" ht="11.25">
      <c r="B583" s="213"/>
      <c r="C583" s="214"/>
      <c r="D583" s="204" t="s">
        <v>169</v>
      </c>
      <c r="E583" s="215" t="s">
        <v>1</v>
      </c>
      <c r="F583" s="216" t="s">
        <v>2468</v>
      </c>
      <c r="G583" s="214"/>
      <c r="H583" s="217">
        <v>43.59</v>
      </c>
      <c r="I583" s="218"/>
      <c r="J583" s="214"/>
      <c r="K583" s="214"/>
      <c r="L583" s="219"/>
      <c r="M583" s="220"/>
      <c r="N583" s="221"/>
      <c r="O583" s="221"/>
      <c r="P583" s="221"/>
      <c r="Q583" s="221"/>
      <c r="R583" s="221"/>
      <c r="S583" s="221"/>
      <c r="T583" s="222"/>
      <c r="AT583" s="223" t="s">
        <v>169</v>
      </c>
      <c r="AU583" s="223" t="s">
        <v>86</v>
      </c>
      <c r="AV583" s="14" t="s">
        <v>86</v>
      </c>
      <c r="AW583" s="14" t="s">
        <v>32</v>
      </c>
      <c r="AX583" s="14" t="s">
        <v>76</v>
      </c>
      <c r="AY583" s="223" t="s">
        <v>134</v>
      </c>
    </row>
    <row r="584" spans="1:65" s="14" customFormat="1" ht="11.25">
      <c r="B584" s="213"/>
      <c r="C584" s="214"/>
      <c r="D584" s="204" t="s">
        <v>169</v>
      </c>
      <c r="E584" s="215" t="s">
        <v>1</v>
      </c>
      <c r="F584" s="216" t="s">
        <v>2469</v>
      </c>
      <c r="G584" s="214"/>
      <c r="H584" s="217">
        <v>-12.3</v>
      </c>
      <c r="I584" s="218"/>
      <c r="J584" s="214"/>
      <c r="K584" s="214"/>
      <c r="L584" s="219"/>
      <c r="M584" s="220"/>
      <c r="N584" s="221"/>
      <c r="O584" s="221"/>
      <c r="P584" s="221"/>
      <c r="Q584" s="221"/>
      <c r="R584" s="221"/>
      <c r="S584" s="221"/>
      <c r="T584" s="222"/>
      <c r="AT584" s="223" t="s">
        <v>169</v>
      </c>
      <c r="AU584" s="223" t="s">
        <v>86</v>
      </c>
      <c r="AV584" s="14" t="s">
        <v>86</v>
      </c>
      <c r="AW584" s="14" t="s">
        <v>32</v>
      </c>
      <c r="AX584" s="14" t="s">
        <v>76</v>
      </c>
      <c r="AY584" s="223" t="s">
        <v>134</v>
      </c>
    </row>
    <row r="585" spans="1:65" s="15" customFormat="1" ht="11.25">
      <c r="B585" s="224"/>
      <c r="C585" s="225"/>
      <c r="D585" s="204" t="s">
        <v>169</v>
      </c>
      <c r="E585" s="226" t="s">
        <v>1</v>
      </c>
      <c r="F585" s="227" t="s">
        <v>173</v>
      </c>
      <c r="G585" s="225"/>
      <c r="H585" s="228">
        <v>31.290000000000003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AT585" s="234" t="s">
        <v>169</v>
      </c>
      <c r="AU585" s="234" t="s">
        <v>86</v>
      </c>
      <c r="AV585" s="15" t="s">
        <v>140</v>
      </c>
      <c r="AW585" s="15" t="s">
        <v>32</v>
      </c>
      <c r="AX585" s="15" t="s">
        <v>84</v>
      </c>
      <c r="AY585" s="234" t="s">
        <v>134</v>
      </c>
    </row>
    <row r="586" spans="1:65" s="12" customFormat="1" ht="25.9" customHeight="1">
      <c r="B586" s="171"/>
      <c r="C586" s="172"/>
      <c r="D586" s="173" t="s">
        <v>75</v>
      </c>
      <c r="E586" s="174" t="s">
        <v>136</v>
      </c>
      <c r="F586" s="174" t="s">
        <v>1186</v>
      </c>
      <c r="G586" s="172"/>
      <c r="H586" s="172"/>
      <c r="I586" s="175"/>
      <c r="J586" s="176">
        <f>BK586</f>
        <v>0</v>
      </c>
      <c r="K586" s="172"/>
      <c r="L586" s="177"/>
      <c r="M586" s="178"/>
      <c r="N586" s="179"/>
      <c r="O586" s="179"/>
      <c r="P586" s="180">
        <f>P587</f>
        <v>0</v>
      </c>
      <c r="Q586" s="179"/>
      <c r="R586" s="180">
        <f>R587</f>
        <v>0.20446232000000003</v>
      </c>
      <c r="S586" s="179"/>
      <c r="T586" s="181">
        <f>T587</f>
        <v>0</v>
      </c>
      <c r="AR586" s="182" t="s">
        <v>144</v>
      </c>
      <c r="AT586" s="183" t="s">
        <v>75</v>
      </c>
      <c r="AU586" s="183" t="s">
        <v>76</v>
      </c>
      <c r="AY586" s="182" t="s">
        <v>134</v>
      </c>
      <c r="BK586" s="184">
        <f>BK587</f>
        <v>0</v>
      </c>
    </row>
    <row r="587" spans="1:65" s="12" customFormat="1" ht="22.9" customHeight="1">
      <c r="B587" s="171"/>
      <c r="C587" s="172"/>
      <c r="D587" s="173" t="s">
        <v>75</v>
      </c>
      <c r="E587" s="185" t="s">
        <v>1253</v>
      </c>
      <c r="F587" s="185" t="s">
        <v>1254</v>
      </c>
      <c r="G587" s="172"/>
      <c r="H587" s="172"/>
      <c r="I587" s="175"/>
      <c r="J587" s="186">
        <f>BK587</f>
        <v>0</v>
      </c>
      <c r="K587" s="172"/>
      <c r="L587" s="177"/>
      <c r="M587" s="178"/>
      <c r="N587" s="179"/>
      <c r="O587" s="179"/>
      <c r="P587" s="180">
        <f>SUM(P588:P625)</f>
        <v>0</v>
      </c>
      <c r="Q587" s="179"/>
      <c r="R587" s="180">
        <f>SUM(R588:R625)</f>
        <v>0.20446232000000003</v>
      </c>
      <c r="S587" s="179"/>
      <c r="T587" s="181">
        <f>SUM(T588:T625)</f>
        <v>0</v>
      </c>
      <c r="AR587" s="182" t="s">
        <v>144</v>
      </c>
      <c r="AT587" s="183" t="s">
        <v>75</v>
      </c>
      <c r="AU587" s="183" t="s">
        <v>84</v>
      </c>
      <c r="AY587" s="182" t="s">
        <v>134</v>
      </c>
      <c r="BK587" s="184">
        <f>SUM(BK588:BK625)</f>
        <v>0</v>
      </c>
    </row>
    <row r="588" spans="1:65" s="2" customFormat="1" ht="24.2" customHeight="1">
      <c r="A588" s="34"/>
      <c r="B588" s="35"/>
      <c r="C588" s="241" t="s">
        <v>2470</v>
      </c>
      <c r="D588" s="241" t="s">
        <v>251</v>
      </c>
      <c r="E588" s="242" t="s">
        <v>2471</v>
      </c>
      <c r="F588" s="243" t="s">
        <v>2472</v>
      </c>
      <c r="G588" s="244" t="s">
        <v>167</v>
      </c>
      <c r="H588" s="245">
        <v>123</v>
      </c>
      <c r="I588" s="246"/>
      <c r="J588" s="247">
        <f>ROUND(I588*H588,2)</f>
        <v>0</v>
      </c>
      <c r="K588" s="248"/>
      <c r="L588" s="39"/>
      <c r="M588" s="249" t="s">
        <v>1</v>
      </c>
      <c r="N588" s="250" t="s">
        <v>41</v>
      </c>
      <c r="O588" s="71"/>
      <c r="P588" s="198">
        <f>O588*H588</f>
        <v>0</v>
      </c>
      <c r="Q588" s="198">
        <v>0</v>
      </c>
      <c r="R588" s="198">
        <f>Q588*H588</f>
        <v>0</v>
      </c>
      <c r="S588" s="198">
        <v>0</v>
      </c>
      <c r="T588" s="199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00" t="s">
        <v>535</v>
      </c>
      <c r="AT588" s="200" t="s">
        <v>251</v>
      </c>
      <c r="AU588" s="200" t="s">
        <v>86</v>
      </c>
      <c r="AY588" s="17" t="s">
        <v>134</v>
      </c>
      <c r="BE588" s="201">
        <f>IF(N588="základní",J588,0)</f>
        <v>0</v>
      </c>
      <c r="BF588" s="201">
        <f>IF(N588="snížená",J588,0)</f>
        <v>0</v>
      </c>
      <c r="BG588" s="201">
        <f>IF(N588="zákl. přenesená",J588,0)</f>
        <v>0</v>
      </c>
      <c r="BH588" s="201">
        <f>IF(N588="sníž. přenesená",J588,0)</f>
        <v>0</v>
      </c>
      <c r="BI588" s="201">
        <f>IF(N588="nulová",J588,0)</f>
        <v>0</v>
      </c>
      <c r="BJ588" s="17" t="s">
        <v>84</v>
      </c>
      <c r="BK588" s="201">
        <f>ROUND(I588*H588,2)</f>
        <v>0</v>
      </c>
      <c r="BL588" s="17" t="s">
        <v>535</v>
      </c>
      <c r="BM588" s="200" t="s">
        <v>2473</v>
      </c>
    </row>
    <row r="589" spans="1:65" s="14" customFormat="1" ht="11.25">
      <c r="B589" s="213"/>
      <c r="C589" s="214"/>
      <c r="D589" s="204" t="s">
        <v>169</v>
      </c>
      <c r="E589" s="215" t="s">
        <v>1</v>
      </c>
      <c r="F589" s="216" t="s">
        <v>2474</v>
      </c>
      <c r="G589" s="214"/>
      <c r="H589" s="217">
        <v>123</v>
      </c>
      <c r="I589" s="218"/>
      <c r="J589" s="214"/>
      <c r="K589" s="214"/>
      <c r="L589" s="219"/>
      <c r="M589" s="220"/>
      <c r="N589" s="221"/>
      <c r="O589" s="221"/>
      <c r="P589" s="221"/>
      <c r="Q589" s="221"/>
      <c r="R589" s="221"/>
      <c r="S589" s="221"/>
      <c r="T589" s="222"/>
      <c r="AT589" s="223" t="s">
        <v>169</v>
      </c>
      <c r="AU589" s="223" t="s">
        <v>86</v>
      </c>
      <c r="AV589" s="14" t="s">
        <v>86</v>
      </c>
      <c r="AW589" s="14" t="s">
        <v>32</v>
      </c>
      <c r="AX589" s="14" t="s">
        <v>84</v>
      </c>
      <c r="AY589" s="223" t="s">
        <v>134</v>
      </c>
    </row>
    <row r="590" spans="1:65" s="2" customFormat="1" ht="24.2" customHeight="1">
      <c r="A590" s="34"/>
      <c r="B590" s="35"/>
      <c r="C590" s="241" t="s">
        <v>2475</v>
      </c>
      <c r="D590" s="241" t="s">
        <v>251</v>
      </c>
      <c r="E590" s="242" t="s">
        <v>2476</v>
      </c>
      <c r="F590" s="243" t="s">
        <v>2477</v>
      </c>
      <c r="G590" s="244" t="s">
        <v>167</v>
      </c>
      <c r="H590" s="245">
        <v>8</v>
      </c>
      <c r="I590" s="246"/>
      <c r="J590" s="247">
        <f>ROUND(I590*H590,2)</f>
        <v>0</v>
      </c>
      <c r="K590" s="248"/>
      <c r="L590" s="39"/>
      <c r="M590" s="249" t="s">
        <v>1</v>
      </c>
      <c r="N590" s="250" t="s">
        <v>41</v>
      </c>
      <c r="O590" s="71"/>
      <c r="P590" s="198">
        <f>O590*H590</f>
        <v>0</v>
      </c>
      <c r="Q590" s="198">
        <v>0</v>
      </c>
      <c r="R590" s="198">
        <f>Q590*H590</f>
        <v>0</v>
      </c>
      <c r="S590" s="198">
        <v>0</v>
      </c>
      <c r="T590" s="199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00" t="s">
        <v>535</v>
      </c>
      <c r="AT590" s="200" t="s">
        <v>251</v>
      </c>
      <c r="AU590" s="200" t="s">
        <v>86</v>
      </c>
      <c r="AY590" s="17" t="s">
        <v>134</v>
      </c>
      <c r="BE590" s="201">
        <f>IF(N590="základní",J590,0)</f>
        <v>0</v>
      </c>
      <c r="BF590" s="201">
        <f>IF(N590="snížená",J590,0)</f>
        <v>0</v>
      </c>
      <c r="BG590" s="201">
        <f>IF(N590="zákl. přenesená",J590,0)</f>
        <v>0</v>
      </c>
      <c r="BH590" s="201">
        <f>IF(N590="sníž. přenesená",J590,0)</f>
        <v>0</v>
      </c>
      <c r="BI590" s="201">
        <f>IF(N590="nulová",J590,0)</f>
        <v>0</v>
      </c>
      <c r="BJ590" s="17" t="s">
        <v>84</v>
      </c>
      <c r="BK590" s="201">
        <f>ROUND(I590*H590,2)</f>
        <v>0</v>
      </c>
      <c r="BL590" s="17" t="s">
        <v>535</v>
      </c>
      <c r="BM590" s="200" t="s">
        <v>2478</v>
      </c>
    </row>
    <row r="591" spans="1:65" s="14" customFormat="1" ht="11.25">
      <c r="B591" s="213"/>
      <c r="C591" s="214"/>
      <c r="D591" s="204" t="s">
        <v>169</v>
      </c>
      <c r="E591" s="215" t="s">
        <v>1</v>
      </c>
      <c r="F591" s="216" t="s">
        <v>1382</v>
      </c>
      <c r="G591" s="214"/>
      <c r="H591" s="217">
        <v>8</v>
      </c>
      <c r="I591" s="218"/>
      <c r="J591" s="214"/>
      <c r="K591" s="214"/>
      <c r="L591" s="219"/>
      <c r="M591" s="220"/>
      <c r="N591" s="221"/>
      <c r="O591" s="221"/>
      <c r="P591" s="221"/>
      <c r="Q591" s="221"/>
      <c r="R591" s="221"/>
      <c r="S591" s="221"/>
      <c r="T591" s="222"/>
      <c r="AT591" s="223" t="s">
        <v>169</v>
      </c>
      <c r="AU591" s="223" t="s">
        <v>86</v>
      </c>
      <c r="AV591" s="14" t="s">
        <v>86</v>
      </c>
      <c r="AW591" s="14" t="s">
        <v>32</v>
      </c>
      <c r="AX591" s="14" t="s">
        <v>84</v>
      </c>
      <c r="AY591" s="223" t="s">
        <v>134</v>
      </c>
    </row>
    <row r="592" spans="1:65" s="2" customFormat="1" ht="24.2" customHeight="1">
      <c r="A592" s="34"/>
      <c r="B592" s="35"/>
      <c r="C592" s="241" t="s">
        <v>2479</v>
      </c>
      <c r="D592" s="241" t="s">
        <v>251</v>
      </c>
      <c r="E592" s="242" t="s">
        <v>2480</v>
      </c>
      <c r="F592" s="243" t="s">
        <v>2481</v>
      </c>
      <c r="G592" s="244" t="s">
        <v>167</v>
      </c>
      <c r="H592" s="245">
        <v>9</v>
      </c>
      <c r="I592" s="246"/>
      <c r="J592" s="247">
        <f>ROUND(I592*H592,2)</f>
        <v>0</v>
      </c>
      <c r="K592" s="248"/>
      <c r="L592" s="39"/>
      <c r="M592" s="249" t="s">
        <v>1</v>
      </c>
      <c r="N592" s="250" t="s">
        <v>41</v>
      </c>
      <c r="O592" s="71"/>
      <c r="P592" s="198">
        <f>O592*H592</f>
        <v>0</v>
      </c>
      <c r="Q592" s="198">
        <v>0</v>
      </c>
      <c r="R592" s="198">
        <f>Q592*H592</f>
        <v>0</v>
      </c>
      <c r="S592" s="198">
        <v>0</v>
      </c>
      <c r="T592" s="199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200" t="s">
        <v>535</v>
      </c>
      <c r="AT592" s="200" t="s">
        <v>251</v>
      </c>
      <c r="AU592" s="200" t="s">
        <v>86</v>
      </c>
      <c r="AY592" s="17" t="s">
        <v>134</v>
      </c>
      <c r="BE592" s="201">
        <f>IF(N592="základní",J592,0)</f>
        <v>0</v>
      </c>
      <c r="BF592" s="201">
        <f>IF(N592="snížená",J592,0)</f>
        <v>0</v>
      </c>
      <c r="BG592" s="201">
        <f>IF(N592="zákl. přenesená",J592,0)</f>
        <v>0</v>
      </c>
      <c r="BH592" s="201">
        <f>IF(N592="sníž. přenesená",J592,0)</f>
        <v>0</v>
      </c>
      <c r="BI592" s="201">
        <f>IF(N592="nulová",J592,0)</f>
        <v>0</v>
      </c>
      <c r="BJ592" s="17" t="s">
        <v>84</v>
      </c>
      <c r="BK592" s="201">
        <f>ROUND(I592*H592,2)</f>
        <v>0</v>
      </c>
      <c r="BL592" s="17" t="s">
        <v>535</v>
      </c>
      <c r="BM592" s="200" t="s">
        <v>2482</v>
      </c>
    </row>
    <row r="593" spans="1:65" s="14" customFormat="1" ht="11.25">
      <c r="B593" s="213"/>
      <c r="C593" s="214"/>
      <c r="D593" s="204" t="s">
        <v>169</v>
      </c>
      <c r="E593" s="215" t="s">
        <v>1</v>
      </c>
      <c r="F593" s="216" t="s">
        <v>2483</v>
      </c>
      <c r="G593" s="214"/>
      <c r="H593" s="217">
        <v>9</v>
      </c>
      <c r="I593" s="218"/>
      <c r="J593" s="214"/>
      <c r="K593" s="214"/>
      <c r="L593" s="219"/>
      <c r="M593" s="220"/>
      <c r="N593" s="221"/>
      <c r="O593" s="221"/>
      <c r="P593" s="221"/>
      <c r="Q593" s="221"/>
      <c r="R593" s="221"/>
      <c r="S593" s="221"/>
      <c r="T593" s="222"/>
      <c r="AT593" s="223" t="s">
        <v>169</v>
      </c>
      <c r="AU593" s="223" t="s">
        <v>86</v>
      </c>
      <c r="AV593" s="14" t="s">
        <v>86</v>
      </c>
      <c r="AW593" s="14" t="s">
        <v>32</v>
      </c>
      <c r="AX593" s="14" t="s">
        <v>84</v>
      </c>
      <c r="AY593" s="223" t="s">
        <v>134</v>
      </c>
    </row>
    <row r="594" spans="1:65" s="2" customFormat="1" ht="24.2" customHeight="1">
      <c r="A594" s="34"/>
      <c r="B594" s="35"/>
      <c r="C594" s="241" t="s">
        <v>2484</v>
      </c>
      <c r="D594" s="241" t="s">
        <v>251</v>
      </c>
      <c r="E594" s="242" t="s">
        <v>2485</v>
      </c>
      <c r="F594" s="243" t="s">
        <v>2486</v>
      </c>
      <c r="G594" s="244" t="s">
        <v>167</v>
      </c>
      <c r="H594" s="245">
        <v>16</v>
      </c>
      <c r="I594" s="246"/>
      <c r="J594" s="247">
        <f>ROUND(I594*H594,2)</f>
        <v>0</v>
      </c>
      <c r="K594" s="248"/>
      <c r="L594" s="39"/>
      <c r="M594" s="249" t="s">
        <v>1</v>
      </c>
      <c r="N594" s="250" t="s">
        <v>41</v>
      </c>
      <c r="O594" s="71"/>
      <c r="P594" s="198">
        <f>O594*H594</f>
        <v>0</v>
      </c>
      <c r="Q594" s="198">
        <v>0</v>
      </c>
      <c r="R594" s="198">
        <f>Q594*H594</f>
        <v>0</v>
      </c>
      <c r="S594" s="198">
        <v>0</v>
      </c>
      <c r="T594" s="199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00" t="s">
        <v>535</v>
      </c>
      <c r="AT594" s="200" t="s">
        <v>251</v>
      </c>
      <c r="AU594" s="200" t="s">
        <v>86</v>
      </c>
      <c r="AY594" s="17" t="s">
        <v>134</v>
      </c>
      <c r="BE594" s="201">
        <f>IF(N594="základní",J594,0)</f>
        <v>0</v>
      </c>
      <c r="BF594" s="201">
        <f>IF(N594="snížená",J594,0)</f>
        <v>0</v>
      </c>
      <c r="BG594" s="201">
        <f>IF(N594="zákl. přenesená",J594,0)</f>
        <v>0</v>
      </c>
      <c r="BH594" s="201">
        <f>IF(N594="sníž. přenesená",J594,0)</f>
        <v>0</v>
      </c>
      <c r="BI594" s="201">
        <f>IF(N594="nulová",J594,0)</f>
        <v>0</v>
      </c>
      <c r="BJ594" s="17" t="s">
        <v>84</v>
      </c>
      <c r="BK594" s="201">
        <f>ROUND(I594*H594,2)</f>
        <v>0</v>
      </c>
      <c r="BL594" s="17" t="s">
        <v>535</v>
      </c>
      <c r="BM594" s="200" t="s">
        <v>2487</v>
      </c>
    </row>
    <row r="595" spans="1:65" s="14" customFormat="1" ht="11.25">
      <c r="B595" s="213"/>
      <c r="C595" s="214"/>
      <c r="D595" s="204" t="s">
        <v>169</v>
      </c>
      <c r="E595" s="215" t="s">
        <v>1</v>
      </c>
      <c r="F595" s="216" t="s">
        <v>2488</v>
      </c>
      <c r="G595" s="214"/>
      <c r="H595" s="217">
        <v>16</v>
      </c>
      <c r="I595" s="218"/>
      <c r="J595" s="214"/>
      <c r="K595" s="214"/>
      <c r="L595" s="219"/>
      <c r="M595" s="220"/>
      <c r="N595" s="221"/>
      <c r="O595" s="221"/>
      <c r="P595" s="221"/>
      <c r="Q595" s="221"/>
      <c r="R595" s="221"/>
      <c r="S595" s="221"/>
      <c r="T595" s="222"/>
      <c r="AT595" s="223" t="s">
        <v>169</v>
      </c>
      <c r="AU595" s="223" t="s">
        <v>86</v>
      </c>
      <c r="AV595" s="14" t="s">
        <v>86</v>
      </c>
      <c r="AW595" s="14" t="s">
        <v>32</v>
      </c>
      <c r="AX595" s="14" t="s">
        <v>84</v>
      </c>
      <c r="AY595" s="223" t="s">
        <v>134</v>
      </c>
    </row>
    <row r="596" spans="1:65" s="2" customFormat="1" ht="33" customHeight="1">
      <c r="A596" s="34"/>
      <c r="B596" s="35"/>
      <c r="C596" s="241" t="s">
        <v>2489</v>
      </c>
      <c r="D596" s="241" t="s">
        <v>251</v>
      </c>
      <c r="E596" s="242" t="s">
        <v>2490</v>
      </c>
      <c r="F596" s="243" t="s">
        <v>2491</v>
      </c>
      <c r="G596" s="244" t="s">
        <v>231</v>
      </c>
      <c r="H596" s="245">
        <v>34.4</v>
      </c>
      <c r="I596" s="246"/>
      <c r="J596" s="247">
        <f>ROUND(I596*H596,2)</f>
        <v>0</v>
      </c>
      <c r="K596" s="248"/>
      <c r="L596" s="39"/>
      <c r="M596" s="249" t="s">
        <v>1</v>
      </c>
      <c r="N596" s="250" t="s">
        <v>41</v>
      </c>
      <c r="O596" s="71"/>
      <c r="P596" s="198">
        <f>O596*H596</f>
        <v>0</v>
      </c>
      <c r="Q596" s="198">
        <v>0</v>
      </c>
      <c r="R596" s="198">
        <f>Q596*H596</f>
        <v>0</v>
      </c>
      <c r="S596" s="198">
        <v>0</v>
      </c>
      <c r="T596" s="199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00" t="s">
        <v>535</v>
      </c>
      <c r="AT596" s="200" t="s">
        <v>251</v>
      </c>
      <c r="AU596" s="200" t="s">
        <v>86</v>
      </c>
      <c r="AY596" s="17" t="s">
        <v>134</v>
      </c>
      <c r="BE596" s="201">
        <f>IF(N596="základní",J596,0)</f>
        <v>0</v>
      </c>
      <c r="BF596" s="201">
        <f>IF(N596="snížená",J596,0)</f>
        <v>0</v>
      </c>
      <c r="BG596" s="201">
        <f>IF(N596="zákl. přenesená",J596,0)</f>
        <v>0</v>
      </c>
      <c r="BH596" s="201">
        <f>IF(N596="sníž. přenesená",J596,0)</f>
        <v>0</v>
      </c>
      <c r="BI596" s="201">
        <f>IF(N596="nulová",J596,0)</f>
        <v>0</v>
      </c>
      <c r="BJ596" s="17" t="s">
        <v>84</v>
      </c>
      <c r="BK596" s="201">
        <f>ROUND(I596*H596,2)</f>
        <v>0</v>
      </c>
      <c r="BL596" s="17" t="s">
        <v>535</v>
      </c>
      <c r="BM596" s="200" t="s">
        <v>2492</v>
      </c>
    </row>
    <row r="597" spans="1:65" s="13" customFormat="1" ht="11.25">
      <c r="B597" s="202"/>
      <c r="C597" s="203"/>
      <c r="D597" s="204" t="s">
        <v>169</v>
      </c>
      <c r="E597" s="205" t="s">
        <v>1</v>
      </c>
      <c r="F597" s="206" t="s">
        <v>2493</v>
      </c>
      <c r="G597" s="203"/>
      <c r="H597" s="205" t="s">
        <v>1</v>
      </c>
      <c r="I597" s="207"/>
      <c r="J597" s="203"/>
      <c r="K597" s="203"/>
      <c r="L597" s="208"/>
      <c r="M597" s="209"/>
      <c r="N597" s="210"/>
      <c r="O597" s="210"/>
      <c r="P597" s="210"/>
      <c r="Q597" s="210"/>
      <c r="R597" s="210"/>
      <c r="S597" s="210"/>
      <c r="T597" s="211"/>
      <c r="AT597" s="212" t="s">
        <v>169</v>
      </c>
      <c r="AU597" s="212" t="s">
        <v>86</v>
      </c>
      <c r="AV597" s="13" t="s">
        <v>84</v>
      </c>
      <c r="AW597" s="13" t="s">
        <v>32</v>
      </c>
      <c r="AX597" s="13" t="s">
        <v>76</v>
      </c>
      <c r="AY597" s="212" t="s">
        <v>134</v>
      </c>
    </row>
    <row r="598" spans="1:65" s="14" customFormat="1" ht="11.25">
      <c r="B598" s="213"/>
      <c r="C598" s="214"/>
      <c r="D598" s="204" t="s">
        <v>169</v>
      </c>
      <c r="E598" s="215" t="s">
        <v>2494</v>
      </c>
      <c r="F598" s="216" t="s">
        <v>2495</v>
      </c>
      <c r="G598" s="214"/>
      <c r="H598" s="217">
        <v>34.4</v>
      </c>
      <c r="I598" s="218"/>
      <c r="J598" s="214"/>
      <c r="K598" s="214"/>
      <c r="L598" s="219"/>
      <c r="M598" s="220"/>
      <c r="N598" s="221"/>
      <c r="O598" s="221"/>
      <c r="P598" s="221"/>
      <c r="Q598" s="221"/>
      <c r="R598" s="221"/>
      <c r="S598" s="221"/>
      <c r="T598" s="222"/>
      <c r="AT598" s="223" t="s">
        <v>169</v>
      </c>
      <c r="AU598" s="223" t="s">
        <v>86</v>
      </c>
      <c r="AV598" s="14" t="s">
        <v>86</v>
      </c>
      <c r="AW598" s="14" t="s">
        <v>32</v>
      </c>
      <c r="AX598" s="14" t="s">
        <v>84</v>
      </c>
      <c r="AY598" s="223" t="s">
        <v>134</v>
      </c>
    </row>
    <row r="599" spans="1:65" s="2" customFormat="1" ht="24.2" customHeight="1">
      <c r="A599" s="34"/>
      <c r="B599" s="35"/>
      <c r="C599" s="241" t="s">
        <v>2496</v>
      </c>
      <c r="D599" s="241" t="s">
        <v>251</v>
      </c>
      <c r="E599" s="242" t="s">
        <v>2497</v>
      </c>
      <c r="F599" s="243" t="s">
        <v>2498</v>
      </c>
      <c r="G599" s="244" t="s">
        <v>231</v>
      </c>
      <c r="H599" s="245">
        <v>24.2</v>
      </c>
      <c r="I599" s="246"/>
      <c r="J599" s="247">
        <f>ROUND(I599*H599,2)</f>
        <v>0</v>
      </c>
      <c r="K599" s="248"/>
      <c r="L599" s="39"/>
      <c r="M599" s="249" t="s">
        <v>1</v>
      </c>
      <c r="N599" s="250" t="s">
        <v>41</v>
      </c>
      <c r="O599" s="71"/>
      <c r="P599" s="198">
        <f>O599*H599</f>
        <v>0</v>
      </c>
      <c r="Q599" s="198">
        <v>0</v>
      </c>
      <c r="R599" s="198">
        <f>Q599*H599</f>
        <v>0</v>
      </c>
      <c r="S599" s="198">
        <v>0</v>
      </c>
      <c r="T599" s="199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200" t="s">
        <v>535</v>
      </c>
      <c r="AT599" s="200" t="s">
        <v>251</v>
      </c>
      <c r="AU599" s="200" t="s">
        <v>86</v>
      </c>
      <c r="AY599" s="17" t="s">
        <v>134</v>
      </c>
      <c r="BE599" s="201">
        <f>IF(N599="základní",J599,0)</f>
        <v>0</v>
      </c>
      <c r="BF599" s="201">
        <f>IF(N599="snížená",J599,0)</f>
        <v>0</v>
      </c>
      <c r="BG599" s="201">
        <f>IF(N599="zákl. přenesená",J599,0)</f>
        <v>0</v>
      </c>
      <c r="BH599" s="201">
        <f>IF(N599="sníž. přenesená",J599,0)</f>
        <v>0</v>
      </c>
      <c r="BI599" s="201">
        <f>IF(N599="nulová",J599,0)</f>
        <v>0</v>
      </c>
      <c r="BJ599" s="17" t="s">
        <v>84</v>
      </c>
      <c r="BK599" s="201">
        <f>ROUND(I599*H599,2)</f>
        <v>0</v>
      </c>
      <c r="BL599" s="17" t="s">
        <v>535</v>
      </c>
      <c r="BM599" s="200" t="s">
        <v>2499</v>
      </c>
    </row>
    <row r="600" spans="1:65" s="14" customFormat="1" ht="11.25">
      <c r="B600" s="213"/>
      <c r="C600" s="214"/>
      <c r="D600" s="204" t="s">
        <v>169</v>
      </c>
      <c r="E600" s="215" t="s">
        <v>1</v>
      </c>
      <c r="F600" s="216" t="s">
        <v>2500</v>
      </c>
      <c r="G600" s="214"/>
      <c r="H600" s="217">
        <v>24.2</v>
      </c>
      <c r="I600" s="218"/>
      <c r="J600" s="214"/>
      <c r="K600" s="214"/>
      <c r="L600" s="219"/>
      <c r="M600" s="220"/>
      <c r="N600" s="221"/>
      <c r="O600" s="221"/>
      <c r="P600" s="221"/>
      <c r="Q600" s="221"/>
      <c r="R600" s="221"/>
      <c r="S600" s="221"/>
      <c r="T600" s="222"/>
      <c r="AT600" s="223" t="s">
        <v>169</v>
      </c>
      <c r="AU600" s="223" t="s">
        <v>86</v>
      </c>
      <c r="AV600" s="14" t="s">
        <v>86</v>
      </c>
      <c r="AW600" s="14" t="s">
        <v>32</v>
      </c>
      <c r="AX600" s="14" t="s">
        <v>84</v>
      </c>
      <c r="AY600" s="223" t="s">
        <v>134</v>
      </c>
    </row>
    <row r="601" spans="1:65" s="2" customFormat="1" ht="24.2" customHeight="1">
      <c r="A601" s="34"/>
      <c r="B601" s="35"/>
      <c r="C601" s="241" t="s">
        <v>2501</v>
      </c>
      <c r="D601" s="241" t="s">
        <v>251</v>
      </c>
      <c r="E601" s="242" t="s">
        <v>2502</v>
      </c>
      <c r="F601" s="243" t="s">
        <v>2503</v>
      </c>
      <c r="G601" s="244" t="s">
        <v>167</v>
      </c>
      <c r="H601" s="245">
        <v>2</v>
      </c>
      <c r="I601" s="246"/>
      <c r="J601" s="247">
        <f t="shared" ref="J601:J616" si="50">ROUND(I601*H601,2)</f>
        <v>0</v>
      </c>
      <c r="K601" s="248"/>
      <c r="L601" s="39"/>
      <c r="M601" s="249" t="s">
        <v>1</v>
      </c>
      <c r="N601" s="250" t="s">
        <v>41</v>
      </c>
      <c r="O601" s="71"/>
      <c r="P601" s="198">
        <f t="shared" ref="P601:P616" si="51">O601*H601</f>
        <v>0</v>
      </c>
      <c r="Q601" s="198">
        <v>0</v>
      </c>
      <c r="R601" s="198">
        <f t="shared" ref="R601:R616" si="52">Q601*H601</f>
        <v>0</v>
      </c>
      <c r="S601" s="198">
        <v>0</v>
      </c>
      <c r="T601" s="199">
        <f t="shared" ref="T601:T616" si="53"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200" t="s">
        <v>535</v>
      </c>
      <c r="AT601" s="200" t="s">
        <v>251</v>
      </c>
      <c r="AU601" s="200" t="s">
        <v>86</v>
      </c>
      <c r="AY601" s="17" t="s">
        <v>134</v>
      </c>
      <c r="BE601" s="201">
        <f t="shared" ref="BE601:BE616" si="54">IF(N601="základní",J601,0)</f>
        <v>0</v>
      </c>
      <c r="BF601" s="201">
        <f t="shared" ref="BF601:BF616" si="55">IF(N601="snížená",J601,0)</f>
        <v>0</v>
      </c>
      <c r="BG601" s="201">
        <f t="shared" ref="BG601:BG616" si="56">IF(N601="zákl. přenesená",J601,0)</f>
        <v>0</v>
      </c>
      <c r="BH601" s="201">
        <f t="shared" ref="BH601:BH616" si="57">IF(N601="sníž. přenesená",J601,0)</f>
        <v>0</v>
      </c>
      <c r="BI601" s="201">
        <f t="shared" ref="BI601:BI616" si="58">IF(N601="nulová",J601,0)</f>
        <v>0</v>
      </c>
      <c r="BJ601" s="17" t="s">
        <v>84</v>
      </c>
      <c r="BK601" s="201">
        <f t="shared" ref="BK601:BK616" si="59">ROUND(I601*H601,2)</f>
        <v>0</v>
      </c>
      <c r="BL601" s="17" t="s">
        <v>535</v>
      </c>
      <c r="BM601" s="200" t="s">
        <v>2504</v>
      </c>
    </row>
    <row r="602" spans="1:65" s="2" customFormat="1" ht="16.5" customHeight="1">
      <c r="A602" s="34"/>
      <c r="B602" s="35"/>
      <c r="C602" s="187" t="s">
        <v>2505</v>
      </c>
      <c r="D602" s="187" t="s">
        <v>136</v>
      </c>
      <c r="E602" s="188" t="s">
        <v>2506</v>
      </c>
      <c r="F602" s="189" t="s">
        <v>2507</v>
      </c>
      <c r="G602" s="190" t="s">
        <v>167</v>
      </c>
      <c r="H602" s="191">
        <v>2</v>
      </c>
      <c r="I602" s="192"/>
      <c r="J602" s="193">
        <f t="shared" si="50"/>
        <v>0</v>
      </c>
      <c r="K602" s="194"/>
      <c r="L602" s="195"/>
      <c r="M602" s="196" t="s">
        <v>1</v>
      </c>
      <c r="N602" s="197" t="s">
        <v>41</v>
      </c>
      <c r="O602" s="71"/>
      <c r="P602" s="198">
        <f t="shared" si="51"/>
        <v>0</v>
      </c>
      <c r="Q602" s="198">
        <v>2.9999999999999997E-4</v>
      </c>
      <c r="R602" s="198">
        <f t="shared" si="52"/>
        <v>5.9999999999999995E-4</v>
      </c>
      <c r="S602" s="198">
        <v>0</v>
      </c>
      <c r="T602" s="199">
        <f t="shared" si="53"/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00" t="s">
        <v>1200</v>
      </c>
      <c r="AT602" s="200" t="s">
        <v>136</v>
      </c>
      <c r="AU602" s="200" t="s">
        <v>86</v>
      </c>
      <c r="AY602" s="17" t="s">
        <v>134</v>
      </c>
      <c r="BE602" s="201">
        <f t="shared" si="54"/>
        <v>0</v>
      </c>
      <c r="BF602" s="201">
        <f t="shared" si="55"/>
        <v>0</v>
      </c>
      <c r="BG602" s="201">
        <f t="shared" si="56"/>
        <v>0</v>
      </c>
      <c r="BH602" s="201">
        <f t="shared" si="57"/>
        <v>0</v>
      </c>
      <c r="BI602" s="201">
        <f t="shared" si="58"/>
        <v>0</v>
      </c>
      <c r="BJ602" s="17" t="s">
        <v>84</v>
      </c>
      <c r="BK602" s="201">
        <f t="shared" si="59"/>
        <v>0</v>
      </c>
      <c r="BL602" s="17" t="s">
        <v>1200</v>
      </c>
      <c r="BM602" s="200" t="s">
        <v>2508</v>
      </c>
    </row>
    <row r="603" spans="1:65" s="2" customFormat="1" ht="16.5" customHeight="1">
      <c r="A603" s="34"/>
      <c r="B603" s="35"/>
      <c r="C603" s="187" t="s">
        <v>2509</v>
      </c>
      <c r="D603" s="187" t="s">
        <v>136</v>
      </c>
      <c r="E603" s="188" t="s">
        <v>2510</v>
      </c>
      <c r="F603" s="189" t="s">
        <v>2511</v>
      </c>
      <c r="G603" s="190" t="s">
        <v>167</v>
      </c>
      <c r="H603" s="191">
        <v>4</v>
      </c>
      <c r="I603" s="192"/>
      <c r="J603" s="193">
        <f t="shared" si="50"/>
        <v>0</v>
      </c>
      <c r="K603" s="194"/>
      <c r="L603" s="195"/>
      <c r="M603" s="196" t="s">
        <v>1</v>
      </c>
      <c r="N603" s="197" t="s">
        <v>41</v>
      </c>
      <c r="O603" s="71"/>
      <c r="P603" s="198">
        <f t="shared" si="51"/>
        <v>0</v>
      </c>
      <c r="Q603" s="198">
        <v>3.2000000000000003E-4</v>
      </c>
      <c r="R603" s="198">
        <f t="shared" si="52"/>
        <v>1.2800000000000001E-3</v>
      </c>
      <c r="S603" s="198">
        <v>0</v>
      </c>
      <c r="T603" s="199">
        <f t="shared" si="53"/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200" t="s">
        <v>1200</v>
      </c>
      <c r="AT603" s="200" t="s">
        <v>136</v>
      </c>
      <c r="AU603" s="200" t="s">
        <v>86</v>
      </c>
      <c r="AY603" s="17" t="s">
        <v>134</v>
      </c>
      <c r="BE603" s="201">
        <f t="shared" si="54"/>
        <v>0</v>
      </c>
      <c r="BF603" s="201">
        <f t="shared" si="55"/>
        <v>0</v>
      </c>
      <c r="BG603" s="201">
        <f t="shared" si="56"/>
        <v>0</v>
      </c>
      <c r="BH603" s="201">
        <f t="shared" si="57"/>
        <v>0</v>
      </c>
      <c r="BI603" s="201">
        <f t="shared" si="58"/>
        <v>0</v>
      </c>
      <c r="BJ603" s="17" t="s">
        <v>84</v>
      </c>
      <c r="BK603" s="201">
        <f t="shared" si="59"/>
        <v>0</v>
      </c>
      <c r="BL603" s="17" t="s">
        <v>1200</v>
      </c>
      <c r="BM603" s="200" t="s">
        <v>2512</v>
      </c>
    </row>
    <row r="604" spans="1:65" s="2" customFormat="1" ht="16.5" customHeight="1">
      <c r="A604" s="34"/>
      <c r="B604" s="35"/>
      <c r="C604" s="187" t="s">
        <v>2513</v>
      </c>
      <c r="D604" s="187" t="s">
        <v>136</v>
      </c>
      <c r="E604" s="188" t="s">
        <v>2514</v>
      </c>
      <c r="F604" s="189" t="s">
        <v>2515</v>
      </c>
      <c r="G604" s="190" t="s">
        <v>167</v>
      </c>
      <c r="H604" s="191">
        <v>6</v>
      </c>
      <c r="I604" s="192"/>
      <c r="J604" s="193">
        <f t="shared" si="50"/>
        <v>0</v>
      </c>
      <c r="K604" s="194"/>
      <c r="L604" s="195"/>
      <c r="M604" s="196" t="s">
        <v>1</v>
      </c>
      <c r="N604" s="197" t="s">
        <v>41</v>
      </c>
      <c r="O604" s="71"/>
      <c r="P604" s="198">
        <f t="shared" si="51"/>
        <v>0</v>
      </c>
      <c r="Q604" s="198">
        <v>1.3999999999999999E-4</v>
      </c>
      <c r="R604" s="198">
        <f t="shared" si="52"/>
        <v>8.3999999999999993E-4</v>
      </c>
      <c r="S604" s="198">
        <v>0</v>
      </c>
      <c r="T604" s="199">
        <f t="shared" si="53"/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200" t="s">
        <v>1200</v>
      </c>
      <c r="AT604" s="200" t="s">
        <v>136</v>
      </c>
      <c r="AU604" s="200" t="s">
        <v>86</v>
      </c>
      <c r="AY604" s="17" t="s">
        <v>134</v>
      </c>
      <c r="BE604" s="201">
        <f t="shared" si="54"/>
        <v>0</v>
      </c>
      <c r="BF604" s="201">
        <f t="shared" si="55"/>
        <v>0</v>
      </c>
      <c r="BG604" s="201">
        <f t="shared" si="56"/>
        <v>0</v>
      </c>
      <c r="BH604" s="201">
        <f t="shared" si="57"/>
        <v>0</v>
      </c>
      <c r="BI604" s="201">
        <f t="shared" si="58"/>
        <v>0</v>
      </c>
      <c r="BJ604" s="17" t="s">
        <v>84</v>
      </c>
      <c r="BK604" s="201">
        <f t="shared" si="59"/>
        <v>0</v>
      </c>
      <c r="BL604" s="17" t="s">
        <v>1200</v>
      </c>
      <c r="BM604" s="200" t="s">
        <v>2516</v>
      </c>
    </row>
    <row r="605" spans="1:65" s="2" customFormat="1" ht="24.2" customHeight="1">
      <c r="A605" s="34"/>
      <c r="B605" s="35"/>
      <c r="C605" s="187" t="s">
        <v>2517</v>
      </c>
      <c r="D605" s="187" t="s">
        <v>136</v>
      </c>
      <c r="E605" s="188" t="s">
        <v>2518</v>
      </c>
      <c r="F605" s="189" t="s">
        <v>2519</v>
      </c>
      <c r="G605" s="190" t="s">
        <v>167</v>
      </c>
      <c r="H605" s="191">
        <v>20</v>
      </c>
      <c r="I605" s="192"/>
      <c r="J605" s="193">
        <f t="shared" si="50"/>
        <v>0</v>
      </c>
      <c r="K605" s="194"/>
      <c r="L605" s="195"/>
      <c r="M605" s="196" t="s">
        <v>1</v>
      </c>
      <c r="N605" s="197" t="s">
        <v>41</v>
      </c>
      <c r="O605" s="71"/>
      <c r="P605" s="198">
        <f t="shared" si="51"/>
        <v>0</v>
      </c>
      <c r="Q605" s="198">
        <v>2.5000000000000001E-4</v>
      </c>
      <c r="R605" s="198">
        <f t="shared" si="52"/>
        <v>5.0000000000000001E-3</v>
      </c>
      <c r="S605" s="198">
        <v>0</v>
      </c>
      <c r="T605" s="199">
        <f t="shared" si="53"/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200" t="s">
        <v>1200</v>
      </c>
      <c r="AT605" s="200" t="s">
        <v>136</v>
      </c>
      <c r="AU605" s="200" t="s">
        <v>86</v>
      </c>
      <c r="AY605" s="17" t="s">
        <v>134</v>
      </c>
      <c r="BE605" s="201">
        <f t="shared" si="54"/>
        <v>0</v>
      </c>
      <c r="BF605" s="201">
        <f t="shared" si="55"/>
        <v>0</v>
      </c>
      <c r="BG605" s="201">
        <f t="shared" si="56"/>
        <v>0</v>
      </c>
      <c r="BH605" s="201">
        <f t="shared" si="57"/>
        <v>0</v>
      </c>
      <c r="BI605" s="201">
        <f t="shared" si="58"/>
        <v>0</v>
      </c>
      <c r="BJ605" s="17" t="s">
        <v>84</v>
      </c>
      <c r="BK605" s="201">
        <f t="shared" si="59"/>
        <v>0</v>
      </c>
      <c r="BL605" s="17" t="s">
        <v>1200</v>
      </c>
      <c r="BM605" s="200" t="s">
        <v>2520</v>
      </c>
    </row>
    <row r="606" spans="1:65" s="2" customFormat="1" ht="16.5" customHeight="1">
      <c r="A606" s="34"/>
      <c r="B606" s="35"/>
      <c r="C606" s="187" t="s">
        <v>2521</v>
      </c>
      <c r="D606" s="187" t="s">
        <v>136</v>
      </c>
      <c r="E606" s="188" t="s">
        <v>2522</v>
      </c>
      <c r="F606" s="189" t="s">
        <v>2523</v>
      </c>
      <c r="G606" s="190" t="s">
        <v>167</v>
      </c>
      <c r="H606" s="191">
        <v>2</v>
      </c>
      <c r="I606" s="192"/>
      <c r="J606" s="193">
        <f t="shared" si="50"/>
        <v>0</v>
      </c>
      <c r="K606" s="194"/>
      <c r="L606" s="195"/>
      <c r="M606" s="196" t="s">
        <v>1</v>
      </c>
      <c r="N606" s="197" t="s">
        <v>41</v>
      </c>
      <c r="O606" s="71"/>
      <c r="P606" s="198">
        <f t="shared" si="51"/>
        <v>0</v>
      </c>
      <c r="Q606" s="198">
        <v>4.2999999999999999E-4</v>
      </c>
      <c r="R606" s="198">
        <f t="shared" si="52"/>
        <v>8.5999999999999998E-4</v>
      </c>
      <c r="S606" s="198">
        <v>0</v>
      </c>
      <c r="T606" s="199">
        <f t="shared" si="53"/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200" t="s">
        <v>1200</v>
      </c>
      <c r="AT606" s="200" t="s">
        <v>136</v>
      </c>
      <c r="AU606" s="200" t="s">
        <v>86</v>
      </c>
      <c r="AY606" s="17" t="s">
        <v>134</v>
      </c>
      <c r="BE606" s="201">
        <f t="shared" si="54"/>
        <v>0</v>
      </c>
      <c r="BF606" s="201">
        <f t="shared" si="55"/>
        <v>0</v>
      </c>
      <c r="BG606" s="201">
        <f t="shared" si="56"/>
        <v>0</v>
      </c>
      <c r="BH606" s="201">
        <f t="shared" si="57"/>
        <v>0</v>
      </c>
      <c r="BI606" s="201">
        <f t="shared" si="58"/>
        <v>0</v>
      </c>
      <c r="BJ606" s="17" t="s">
        <v>84</v>
      </c>
      <c r="BK606" s="201">
        <f t="shared" si="59"/>
        <v>0</v>
      </c>
      <c r="BL606" s="17" t="s">
        <v>1200</v>
      </c>
      <c r="BM606" s="200" t="s">
        <v>2524</v>
      </c>
    </row>
    <row r="607" spans="1:65" s="2" customFormat="1" ht="16.5" customHeight="1">
      <c r="A607" s="34"/>
      <c r="B607" s="35"/>
      <c r="C607" s="187" t="s">
        <v>2525</v>
      </c>
      <c r="D607" s="187" t="s">
        <v>136</v>
      </c>
      <c r="E607" s="188" t="s">
        <v>2526</v>
      </c>
      <c r="F607" s="189" t="s">
        <v>2527</v>
      </c>
      <c r="G607" s="190" t="s">
        <v>167</v>
      </c>
      <c r="H607" s="191">
        <v>2</v>
      </c>
      <c r="I607" s="192"/>
      <c r="J607" s="193">
        <f t="shared" si="50"/>
        <v>0</v>
      </c>
      <c r="K607" s="194"/>
      <c r="L607" s="195"/>
      <c r="M607" s="196" t="s">
        <v>1</v>
      </c>
      <c r="N607" s="197" t="s">
        <v>41</v>
      </c>
      <c r="O607" s="71"/>
      <c r="P607" s="198">
        <f t="shared" si="51"/>
        <v>0</v>
      </c>
      <c r="Q607" s="198">
        <v>1.2999999999999999E-4</v>
      </c>
      <c r="R607" s="198">
        <f t="shared" si="52"/>
        <v>2.5999999999999998E-4</v>
      </c>
      <c r="S607" s="198">
        <v>0</v>
      </c>
      <c r="T607" s="199">
        <f t="shared" si="53"/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200" t="s">
        <v>1200</v>
      </c>
      <c r="AT607" s="200" t="s">
        <v>136</v>
      </c>
      <c r="AU607" s="200" t="s">
        <v>86</v>
      </c>
      <c r="AY607" s="17" t="s">
        <v>134</v>
      </c>
      <c r="BE607" s="201">
        <f t="shared" si="54"/>
        <v>0</v>
      </c>
      <c r="BF607" s="201">
        <f t="shared" si="55"/>
        <v>0</v>
      </c>
      <c r="BG607" s="201">
        <f t="shared" si="56"/>
        <v>0</v>
      </c>
      <c r="BH607" s="201">
        <f t="shared" si="57"/>
        <v>0</v>
      </c>
      <c r="BI607" s="201">
        <f t="shared" si="58"/>
        <v>0</v>
      </c>
      <c r="BJ607" s="17" t="s">
        <v>84</v>
      </c>
      <c r="BK607" s="201">
        <f t="shared" si="59"/>
        <v>0</v>
      </c>
      <c r="BL607" s="17" t="s">
        <v>1200</v>
      </c>
      <c r="BM607" s="200" t="s">
        <v>2528</v>
      </c>
    </row>
    <row r="608" spans="1:65" s="2" customFormat="1" ht="21.75" customHeight="1">
      <c r="A608" s="34"/>
      <c r="B608" s="35"/>
      <c r="C608" s="187" t="s">
        <v>2529</v>
      </c>
      <c r="D608" s="187" t="s">
        <v>136</v>
      </c>
      <c r="E608" s="188" t="s">
        <v>2530</v>
      </c>
      <c r="F608" s="189" t="s">
        <v>2531</v>
      </c>
      <c r="G608" s="190" t="s">
        <v>167</v>
      </c>
      <c r="H608" s="191">
        <v>2</v>
      </c>
      <c r="I608" s="192"/>
      <c r="J608" s="193">
        <f t="shared" si="50"/>
        <v>0</v>
      </c>
      <c r="K608" s="194"/>
      <c r="L608" s="195"/>
      <c r="M608" s="196" t="s">
        <v>1</v>
      </c>
      <c r="N608" s="197" t="s">
        <v>41</v>
      </c>
      <c r="O608" s="71"/>
      <c r="P608" s="198">
        <f t="shared" si="51"/>
        <v>0</v>
      </c>
      <c r="Q608" s="198">
        <v>1E-4</v>
      </c>
      <c r="R608" s="198">
        <f t="shared" si="52"/>
        <v>2.0000000000000001E-4</v>
      </c>
      <c r="S608" s="198">
        <v>0</v>
      </c>
      <c r="T608" s="199">
        <f t="shared" si="53"/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00" t="s">
        <v>1200</v>
      </c>
      <c r="AT608" s="200" t="s">
        <v>136</v>
      </c>
      <c r="AU608" s="200" t="s">
        <v>86</v>
      </c>
      <c r="AY608" s="17" t="s">
        <v>134</v>
      </c>
      <c r="BE608" s="201">
        <f t="shared" si="54"/>
        <v>0</v>
      </c>
      <c r="BF608" s="201">
        <f t="shared" si="55"/>
        <v>0</v>
      </c>
      <c r="BG608" s="201">
        <f t="shared" si="56"/>
        <v>0</v>
      </c>
      <c r="BH608" s="201">
        <f t="shared" si="57"/>
        <v>0</v>
      </c>
      <c r="BI608" s="201">
        <f t="shared" si="58"/>
        <v>0</v>
      </c>
      <c r="BJ608" s="17" t="s">
        <v>84</v>
      </c>
      <c r="BK608" s="201">
        <f t="shared" si="59"/>
        <v>0</v>
      </c>
      <c r="BL608" s="17" t="s">
        <v>1200</v>
      </c>
      <c r="BM608" s="200" t="s">
        <v>2532</v>
      </c>
    </row>
    <row r="609" spans="1:65" s="2" customFormat="1" ht="16.5" customHeight="1">
      <c r="A609" s="34"/>
      <c r="B609" s="35"/>
      <c r="C609" s="187" t="s">
        <v>2533</v>
      </c>
      <c r="D609" s="187" t="s">
        <v>136</v>
      </c>
      <c r="E609" s="188" t="s">
        <v>2534</v>
      </c>
      <c r="F609" s="189" t="s">
        <v>2535</v>
      </c>
      <c r="G609" s="190" t="s">
        <v>167</v>
      </c>
      <c r="H609" s="191">
        <v>2</v>
      </c>
      <c r="I609" s="192"/>
      <c r="J609" s="193">
        <f t="shared" si="50"/>
        <v>0</v>
      </c>
      <c r="K609" s="194"/>
      <c r="L609" s="195"/>
      <c r="M609" s="196" t="s">
        <v>1</v>
      </c>
      <c r="N609" s="197" t="s">
        <v>41</v>
      </c>
      <c r="O609" s="71"/>
      <c r="P609" s="198">
        <f t="shared" si="51"/>
        <v>0</v>
      </c>
      <c r="Q609" s="198">
        <v>1E-4</v>
      </c>
      <c r="R609" s="198">
        <f t="shared" si="52"/>
        <v>2.0000000000000001E-4</v>
      </c>
      <c r="S609" s="198">
        <v>0</v>
      </c>
      <c r="T609" s="199">
        <f t="shared" si="53"/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200" t="s">
        <v>1200</v>
      </c>
      <c r="AT609" s="200" t="s">
        <v>136</v>
      </c>
      <c r="AU609" s="200" t="s">
        <v>86</v>
      </c>
      <c r="AY609" s="17" t="s">
        <v>134</v>
      </c>
      <c r="BE609" s="201">
        <f t="shared" si="54"/>
        <v>0</v>
      </c>
      <c r="BF609" s="201">
        <f t="shared" si="55"/>
        <v>0</v>
      </c>
      <c r="BG609" s="201">
        <f t="shared" si="56"/>
        <v>0</v>
      </c>
      <c r="BH609" s="201">
        <f t="shared" si="57"/>
        <v>0</v>
      </c>
      <c r="BI609" s="201">
        <f t="shared" si="58"/>
        <v>0</v>
      </c>
      <c r="BJ609" s="17" t="s">
        <v>84</v>
      </c>
      <c r="BK609" s="201">
        <f t="shared" si="59"/>
        <v>0</v>
      </c>
      <c r="BL609" s="17" t="s">
        <v>1200</v>
      </c>
      <c r="BM609" s="200" t="s">
        <v>2536</v>
      </c>
    </row>
    <row r="610" spans="1:65" s="2" customFormat="1" ht="16.5" customHeight="1">
      <c r="A610" s="34"/>
      <c r="B610" s="35"/>
      <c r="C610" s="187" t="s">
        <v>2537</v>
      </c>
      <c r="D610" s="187" t="s">
        <v>136</v>
      </c>
      <c r="E610" s="188" t="s">
        <v>2538</v>
      </c>
      <c r="F610" s="189" t="s">
        <v>2539</v>
      </c>
      <c r="G610" s="190" t="s">
        <v>167</v>
      </c>
      <c r="H610" s="191">
        <v>2</v>
      </c>
      <c r="I610" s="192"/>
      <c r="J610" s="193">
        <f t="shared" si="50"/>
        <v>0</v>
      </c>
      <c r="K610" s="194"/>
      <c r="L610" s="195"/>
      <c r="M610" s="196" t="s">
        <v>1</v>
      </c>
      <c r="N610" s="197" t="s">
        <v>41</v>
      </c>
      <c r="O610" s="71"/>
      <c r="P610" s="198">
        <f t="shared" si="51"/>
        <v>0</v>
      </c>
      <c r="Q610" s="198">
        <v>2.3500000000000001E-3</v>
      </c>
      <c r="R610" s="198">
        <f t="shared" si="52"/>
        <v>4.7000000000000002E-3</v>
      </c>
      <c r="S610" s="198">
        <v>0</v>
      </c>
      <c r="T610" s="199">
        <f t="shared" si="53"/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200" t="s">
        <v>1200</v>
      </c>
      <c r="AT610" s="200" t="s">
        <v>136</v>
      </c>
      <c r="AU610" s="200" t="s">
        <v>86</v>
      </c>
      <c r="AY610" s="17" t="s">
        <v>134</v>
      </c>
      <c r="BE610" s="201">
        <f t="shared" si="54"/>
        <v>0</v>
      </c>
      <c r="BF610" s="201">
        <f t="shared" si="55"/>
        <v>0</v>
      </c>
      <c r="BG610" s="201">
        <f t="shared" si="56"/>
        <v>0</v>
      </c>
      <c r="BH610" s="201">
        <f t="shared" si="57"/>
        <v>0</v>
      </c>
      <c r="BI610" s="201">
        <f t="shared" si="58"/>
        <v>0</v>
      </c>
      <c r="BJ610" s="17" t="s">
        <v>84</v>
      </c>
      <c r="BK610" s="201">
        <f t="shared" si="59"/>
        <v>0</v>
      </c>
      <c r="BL610" s="17" t="s">
        <v>1200</v>
      </c>
      <c r="BM610" s="200" t="s">
        <v>2540</v>
      </c>
    </row>
    <row r="611" spans="1:65" s="2" customFormat="1" ht="21.75" customHeight="1">
      <c r="A611" s="34"/>
      <c r="B611" s="35"/>
      <c r="C611" s="187" t="s">
        <v>2541</v>
      </c>
      <c r="D611" s="187" t="s">
        <v>136</v>
      </c>
      <c r="E611" s="188" t="s">
        <v>2542</v>
      </c>
      <c r="F611" s="189" t="s">
        <v>2543</v>
      </c>
      <c r="G611" s="190" t="s">
        <v>167</v>
      </c>
      <c r="H611" s="191">
        <v>2</v>
      </c>
      <c r="I611" s="192"/>
      <c r="J611" s="193">
        <f t="shared" si="50"/>
        <v>0</v>
      </c>
      <c r="K611" s="194"/>
      <c r="L611" s="195"/>
      <c r="M611" s="196" t="s">
        <v>1</v>
      </c>
      <c r="N611" s="197" t="s">
        <v>41</v>
      </c>
      <c r="O611" s="71"/>
      <c r="P611" s="198">
        <f t="shared" si="51"/>
        <v>0</v>
      </c>
      <c r="Q611" s="198">
        <v>4.1999999999999997E-3</v>
      </c>
      <c r="R611" s="198">
        <f t="shared" si="52"/>
        <v>8.3999999999999995E-3</v>
      </c>
      <c r="S611" s="198">
        <v>0</v>
      </c>
      <c r="T611" s="199">
        <f t="shared" si="53"/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200" t="s">
        <v>1200</v>
      </c>
      <c r="AT611" s="200" t="s">
        <v>136</v>
      </c>
      <c r="AU611" s="200" t="s">
        <v>86</v>
      </c>
      <c r="AY611" s="17" t="s">
        <v>134</v>
      </c>
      <c r="BE611" s="201">
        <f t="shared" si="54"/>
        <v>0</v>
      </c>
      <c r="BF611" s="201">
        <f t="shared" si="55"/>
        <v>0</v>
      </c>
      <c r="BG611" s="201">
        <f t="shared" si="56"/>
        <v>0</v>
      </c>
      <c r="BH611" s="201">
        <f t="shared" si="57"/>
        <v>0</v>
      </c>
      <c r="BI611" s="201">
        <f t="shared" si="58"/>
        <v>0</v>
      </c>
      <c r="BJ611" s="17" t="s">
        <v>84</v>
      </c>
      <c r="BK611" s="201">
        <f t="shared" si="59"/>
        <v>0</v>
      </c>
      <c r="BL611" s="17" t="s">
        <v>1200</v>
      </c>
      <c r="BM611" s="200" t="s">
        <v>2544</v>
      </c>
    </row>
    <row r="612" spans="1:65" s="2" customFormat="1" ht="21.75" customHeight="1">
      <c r="A612" s="34"/>
      <c r="B612" s="35"/>
      <c r="C612" s="241" t="s">
        <v>2545</v>
      </c>
      <c r="D612" s="241" t="s">
        <v>251</v>
      </c>
      <c r="E612" s="242" t="s">
        <v>2546</v>
      </c>
      <c r="F612" s="243" t="s">
        <v>2547</v>
      </c>
      <c r="G612" s="244" t="s">
        <v>167</v>
      </c>
      <c r="H612" s="245">
        <v>4</v>
      </c>
      <c r="I612" s="246"/>
      <c r="J612" s="247">
        <f t="shared" si="50"/>
        <v>0</v>
      </c>
      <c r="K612" s="248"/>
      <c r="L612" s="39"/>
      <c r="M612" s="249" t="s">
        <v>1</v>
      </c>
      <c r="N612" s="250" t="s">
        <v>41</v>
      </c>
      <c r="O612" s="71"/>
      <c r="P612" s="198">
        <f t="shared" si="51"/>
        <v>0</v>
      </c>
      <c r="Q612" s="198">
        <v>0</v>
      </c>
      <c r="R612" s="198">
        <f t="shared" si="52"/>
        <v>0</v>
      </c>
      <c r="S612" s="198">
        <v>0</v>
      </c>
      <c r="T612" s="199">
        <f t="shared" si="53"/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200" t="s">
        <v>535</v>
      </c>
      <c r="AT612" s="200" t="s">
        <v>251</v>
      </c>
      <c r="AU612" s="200" t="s">
        <v>86</v>
      </c>
      <c r="AY612" s="17" t="s">
        <v>134</v>
      </c>
      <c r="BE612" s="201">
        <f t="shared" si="54"/>
        <v>0</v>
      </c>
      <c r="BF612" s="201">
        <f t="shared" si="55"/>
        <v>0</v>
      </c>
      <c r="BG612" s="201">
        <f t="shared" si="56"/>
        <v>0</v>
      </c>
      <c r="BH612" s="201">
        <f t="shared" si="57"/>
        <v>0</v>
      </c>
      <c r="BI612" s="201">
        <f t="shared" si="58"/>
        <v>0</v>
      </c>
      <c r="BJ612" s="17" t="s">
        <v>84</v>
      </c>
      <c r="BK612" s="201">
        <f t="shared" si="59"/>
        <v>0</v>
      </c>
      <c r="BL612" s="17" t="s">
        <v>535</v>
      </c>
      <c r="BM612" s="200" t="s">
        <v>2548</v>
      </c>
    </row>
    <row r="613" spans="1:65" s="2" customFormat="1" ht="16.5" customHeight="1">
      <c r="A613" s="34"/>
      <c r="B613" s="35"/>
      <c r="C613" s="241" t="s">
        <v>2549</v>
      </c>
      <c r="D613" s="241" t="s">
        <v>251</v>
      </c>
      <c r="E613" s="242" t="s">
        <v>2550</v>
      </c>
      <c r="F613" s="243" t="s">
        <v>2551</v>
      </c>
      <c r="G613" s="244" t="s">
        <v>167</v>
      </c>
      <c r="H613" s="245">
        <v>2</v>
      </c>
      <c r="I613" s="246"/>
      <c r="J613" s="247">
        <f t="shared" si="50"/>
        <v>0</v>
      </c>
      <c r="K613" s="248"/>
      <c r="L613" s="39"/>
      <c r="M613" s="249" t="s">
        <v>1</v>
      </c>
      <c r="N613" s="250" t="s">
        <v>41</v>
      </c>
      <c r="O613" s="71"/>
      <c r="P613" s="198">
        <f t="shared" si="51"/>
        <v>0</v>
      </c>
      <c r="Q613" s="198">
        <v>0</v>
      </c>
      <c r="R613" s="198">
        <f t="shared" si="52"/>
        <v>0</v>
      </c>
      <c r="S613" s="198">
        <v>0</v>
      </c>
      <c r="T613" s="199">
        <f t="shared" si="53"/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200" t="s">
        <v>535</v>
      </c>
      <c r="AT613" s="200" t="s">
        <v>251</v>
      </c>
      <c r="AU613" s="200" t="s">
        <v>86</v>
      </c>
      <c r="AY613" s="17" t="s">
        <v>134</v>
      </c>
      <c r="BE613" s="201">
        <f t="shared" si="54"/>
        <v>0</v>
      </c>
      <c r="BF613" s="201">
        <f t="shared" si="55"/>
        <v>0</v>
      </c>
      <c r="BG613" s="201">
        <f t="shared" si="56"/>
        <v>0</v>
      </c>
      <c r="BH613" s="201">
        <f t="shared" si="57"/>
        <v>0</v>
      </c>
      <c r="BI613" s="201">
        <f t="shared" si="58"/>
        <v>0</v>
      </c>
      <c r="BJ613" s="17" t="s">
        <v>84</v>
      </c>
      <c r="BK613" s="201">
        <f t="shared" si="59"/>
        <v>0</v>
      </c>
      <c r="BL613" s="17" t="s">
        <v>535</v>
      </c>
      <c r="BM613" s="200" t="s">
        <v>2552</v>
      </c>
    </row>
    <row r="614" spans="1:65" s="2" customFormat="1" ht="24.2" customHeight="1">
      <c r="A614" s="34"/>
      <c r="B614" s="35"/>
      <c r="C614" s="241" t="s">
        <v>2553</v>
      </c>
      <c r="D614" s="241" t="s">
        <v>251</v>
      </c>
      <c r="E614" s="242" t="s">
        <v>2554</v>
      </c>
      <c r="F614" s="243" t="s">
        <v>2555</v>
      </c>
      <c r="G614" s="244" t="s">
        <v>167</v>
      </c>
      <c r="H614" s="245">
        <v>2</v>
      </c>
      <c r="I614" s="246"/>
      <c r="J614" s="247">
        <f t="shared" si="50"/>
        <v>0</v>
      </c>
      <c r="K614" s="248"/>
      <c r="L614" s="39"/>
      <c r="M614" s="249" t="s">
        <v>1</v>
      </c>
      <c r="N614" s="250" t="s">
        <v>41</v>
      </c>
      <c r="O614" s="71"/>
      <c r="P614" s="198">
        <f t="shared" si="51"/>
        <v>0</v>
      </c>
      <c r="Q614" s="198">
        <v>0</v>
      </c>
      <c r="R614" s="198">
        <f t="shared" si="52"/>
        <v>0</v>
      </c>
      <c r="S614" s="198">
        <v>0</v>
      </c>
      <c r="T614" s="199">
        <f t="shared" si="53"/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200" t="s">
        <v>535</v>
      </c>
      <c r="AT614" s="200" t="s">
        <v>251</v>
      </c>
      <c r="AU614" s="200" t="s">
        <v>86</v>
      </c>
      <c r="AY614" s="17" t="s">
        <v>134</v>
      </c>
      <c r="BE614" s="201">
        <f t="shared" si="54"/>
        <v>0</v>
      </c>
      <c r="BF614" s="201">
        <f t="shared" si="55"/>
        <v>0</v>
      </c>
      <c r="BG614" s="201">
        <f t="shared" si="56"/>
        <v>0</v>
      </c>
      <c r="BH614" s="201">
        <f t="shared" si="57"/>
        <v>0</v>
      </c>
      <c r="BI614" s="201">
        <f t="shared" si="58"/>
        <v>0</v>
      </c>
      <c r="BJ614" s="17" t="s">
        <v>84</v>
      </c>
      <c r="BK614" s="201">
        <f t="shared" si="59"/>
        <v>0</v>
      </c>
      <c r="BL614" s="17" t="s">
        <v>535</v>
      </c>
      <c r="BM614" s="200" t="s">
        <v>2556</v>
      </c>
    </row>
    <row r="615" spans="1:65" s="2" customFormat="1" ht="37.9" customHeight="1">
      <c r="A615" s="34"/>
      <c r="B615" s="35"/>
      <c r="C615" s="241" t="s">
        <v>2557</v>
      </c>
      <c r="D615" s="241" t="s">
        <v>251</v>
      </c>
      <c r="E615" s="242" t="s">
        <v>2558</v>
      </c>
      <c r="F615" s="243" t="s">
        <v>2559</v>
      </c>
      <c r="G615" s="244" t="s">
        <v>167</v>
      </c>
      <c r="H615" s="245">
        <v>1</v>
      </c>
      <c r="I615" s="246"/>
      <c r="J615" s="247">
        <f t="shared" si="50"/>
        <v>0</v>
      </c>
      <c r="K615" s="248"/>
      <c r="L615" s="39"/>
      <c r="M615" s="249" t="s">
        <v>1</v>
      </c>
      <c r="N615" s="250" t="s">
        <v>41</v>
      </c>
      <c r="O615" s="71"/>
      <c r="P615" s="198">
        <f t="shared" si="51"/>
        <v>0</v>
      </c>
      <c r="Q615" s="198">
        <v>0</v>
      </c>
      <c r="R615" s="198">
        <f t="shared" si="52"/>
        <v>0</v>
      </c>
      <c r="S615" s="198">
        <v>0</v>
      </c>
      <c r="T615" s="199">
        <f t="shared" si="53"/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200" t="s">
        <v>535</v>
      </c>
      <c r="AT615" s="200" t="s">
        <v>251</v>
      </c>
      <c r="AU615" s="200" t="s">
        <v>86</v>
      </c>
      <c r="AY615" s="17" t="s">
        <v>134</v>
      </c>
      <c r="BE615" s="201">
        <f t="shared" si="54"/>
        <v>0</v>
      </c>
      <c r="BF615" s="201">
        <f t="shared" si="55"/>
        <v>0</v>
      </c>
      <c r="BG615" s="201">
        <f t="shared" si="56"/>
        <v>0</v>
      </c>
      <c r="BH615" s="201">
        <f t="shared" si="57"/>
        <v>0</v>
      </c>
      <c r="BI615" s="201">
        <f t="shared" si="58"/>
        <v>0</v>
      </c>
      <c r="BJ615" s="17" t="s">
        <v>84</v>
      </c>
      <c r="BK615" s="201">
        <f t="shared" si="59"/>
        <v>0</v>
      </c>
      <c r="BL615" s="17" t="s">
        <v>535</v>
      </c>
      <c r="BM615" s="200" t="s">
        <v>2560</v>
      </c>
    </row>
    <row r="616" spans="1:65" s="2" customFormat="1" ht="16.5" customHeight="1">
      <c r="A616" s="34"/>
      <c r="B616" s="35"/>
      <c r="C616" s="187" t="s">
        <v>2561</v>
      </c>
      <c r="D616" s="187" t="s">
        <v>136</v>
      </c>
      <c r="E616" s="188" t="s">
        <v>1451</v>
      </c>
      <c r="F616" s="189" t="s">
        <v>1452</v>
      </c>
      <c r="G616" s="190" t="s">
        <v>356</v>
      </c>
      <c r="H616" s="191">
        <v>35.57</v>
      </c>
      <c r="I616" s="192"/>
      <c r="J616" s="193">
        <f t="shared" si="50"/>
        <v>0</v>
      </c>
      <c r="K616" s="194"/>
      <c r="L616" s="195"/>
      <c r="M616" s="196" t="s">
        <v>1</v>
      </c>
      <c r="N616" s="197" t="s">
        <v>41</v>
      </c>
      <c r="O616" s="71"/>
      <c r="P616" s="198">
        <f t="shared" si="51"/>
        <v>0</v>
      </c>
      <c r="Q616" s="198">
        <v>1E-3</v>
      </c>
      <c r="R616" s="198">
        <f t="shared" si="52"/>
        <v>3.5570000000000004E-2</v>
      </c>
      <c r="S616" s="198">
        <v>0</v>
      </c>
      <c r="T616" s="199">
        <f t="shared" si="53"/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200" t="s">
        <v>1200</v>
      </c>
      <c r="AT616" s="200" t="s">
        <v>136</v>
      </c>
      <c r="AU616" s="200" t="s">
        <v>86</v>
      </c>
      <c r="AY616" s="17" t="s">
        <v>134</v>
      </c>
      <c r="BE616" s="201">
        <f t="shared" si="54"/>
        <v>0</v>
      </c>
      <c r="BF616" s="201">
        <f t="shared" si="55"/>
        <v>0</v>
      </c>
      <c r="BG616" s="201">
        <f t="shared" si="56"/>
        <v>0</v>
      </c>
      <c r="BH616" s="201">
        <f t="shared" si="57"/>
        <v>0</v>
      </c>
      <c r="BI616" s="201">
        <f t="shared" si="58"/>
        <v>0</v>
      </c>
      <c r="BJ616" s="17" t="s">
        <v>84</v>
      </c>
      <c r="BK616" s="201">
        <f t="shared" si="59"/>
        <v>0</v>
      </c>
      <c r="BL616" s="17" t="s">
        <v>1200</v>
      </c>
      <c r="BM616" s="200" t="s">
        <v>2562</v>
      </c>
    </row>
    <row r="617" spans="1:65" s="14" customFormat="1" ht="11.25">
      <c r="B617" s="213"/>
      <c r="C617" s="214"/>
      <c r="D617" s="204" t="s">
        <v>169</v>
      </c>
      <c r="E617" s="215" t="s">
        <v>1</v>
      </c>
      <c r="F617" s="216" t="s">
        <v>2563</v>
      </c>
      <c r="G617" s="214"/>
      <c r="H617" s="217">
        <v>35.57</v>
      </c>
      <c r="I617" s="218"/>
      <c r="J617" s="214"/>
      <c r="K617" s="214"/>
      <c r="L617" s="219"/>
      <c r="M617" s="220"/>
      <c r="N617" s="221"/>
      <c r="O617" s="221"/>
      <c r="P617" s="221"/>
      <c r="Q617" s="221"/>
      <c r="R617" s="221"/>
      <c r="S617" s="221"/>
      <c r="T617" s="222"/>
      <c r="AT617" s="223" t="s">
        <v>169</v>
      </c>
      <c r="AU617" s="223" t="s">
        <v>86</v>
      </c>
      <c r="AV617" s="14" t="s">
        <v>86</v>
      </c>
      <c r="AW617" s="14" t="s">
        <v>32</v>
      </c>
      <c r="AX617" s="14" t="s">
        <v>84</v>
      </c>
      <c r="AY617" s="223" t="s">
        <v>134</v>
      </c>
    </row>
    <row r="618" spans="1:65" s="2" customFormat="1" ht="37.9" customHeight="1">
      <c r="A618" s="34"/>
      <c r="B618" s="35"/>
      <c r="C618" s="241" t="s">
        <v>2564</v>
      </c>
      <c r="D618" s="241" t="s">
        <v>251</v>
      </c>
      <c r="E618" s="242" t="s">
        <v>1323</v>
      </c>
      <c r="F618" s="243" t="s">
        <v>2565</v>
      </c>
      <c r="G618" s="244" t="s">
        <v>231</v>
      </c>
      <c r="H618" s="245">
        <v>199.12</v>
      </c>
      <c r="I618" s="246"/>
      <c r="J618" s="247">
        <f>ROUND(I618*H618,2)</f>
        <v>0</v>
      </c>
      <c r="K618" s="248"/>
      <c r="L618" s="39"/>
      <c r="M618" s="249" t="s">
        <v>1</v>
      </c>
      <c r="N618" s="250" t="s">
        <v>41</v>
      </c>
      <c r="O618" s="71"/>
      <c r="P618" s="198">
        <f>O618*H618</f>
        <v>0</v>
      </c>
      <c r="Q618" s="198">
        <v>0</v>
      </c>
      <c r="R618" s="198">
        <f>Q618*H618</f>
        <v>0</v>
      </c>
      <c r="S618" s="198">
        <v>0</v>
      </c>
      <c r="T618" s="199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200" t="s">
        <v>535</v>
      </c>
      <c r="AT618" s="200" t="s">
        <v>251</v>
      </c>
      <c r="AU618" s="200" t="s">
        <v>86</v>
      </c>
      <c r="AY618" s="17" t="s">
        <v>134</v>
      </c>
      <c r="BE618" s="201">
        <f>IF(N618="základní",J618,0)</f>
        <v>0</v>
      </c>
      <c r="BF618" s="201">
        <f>IF(N618="snížená",J618,0)</f>
        <v>0</v>
      </c>
      <c r="BG618" s="201">
        <f>IF(N618="zákl. přenesená",J618,0)</f>
        <v>0</v>
      </c>
      <c r="BH618" s="201">
        <f>IF(N618="sníž. přenesená",J618,0)</f>
        <v>0</v>
      </c>
      <c r="BI618" s="201">
        <f>IF(N618="nulová",J618,0)</f>
        <v>0</v>
      </c>
      <c r="BJ618" s="17" t="s">
        <v>84</v>
      </c>
      <c r="BK618" s="201">
        <f>ROUND(I618*H618,2)</f>
        <v>0</v>
      </c>
      <c r="BL618" s="17" t="s">
        <v>535</v>
      </c>
      <c r="BM618" s="200" t="s">
        <v>2566</v>
      </c>
    </row>
    <row r="619" spans="1:65" s="13" customFormat="1" ht="11.25">
      <c r="B619" s="202"/>
      <c r="C619" s="203"/>
      <c r="D619" s="204" t="s">
        <v>169</v>
      </c>
      <c r="E619" s="205" t="s">
        <v>1</v>
      </c>
      <c r="F619" s="206" t="s">
        <v>2567</v>
      </c>
      <c r="G619" s="203"/>
      <c r="H619" s="205" t="s">
        <v>1</v>
      </c>
      <c r="I619" s="207"/>
      <c r="J619" s="203"/>
      <c r="K619" s="203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169</v>
      </c>
      <c r="AU619" s="212" t="s">
        <v>86</v>
      </c>
      <c r="AV619" s="13" t="s">
        <v>84</v>
      </c>
      <c r="AW619" s="13" t="s">
        <v>32</v>
      </c>
      <c r="AX619" s="13" t="s">
        <v>76</v>
      </c>
      <c r="AY619" s="212" t="s">
        <v>134</v>
      </c>
    </row>
    <row r="620" spans="1:65" s="14" customFormat="1" ht="11.25">
      <c r="B620" s="213"/>
      <c r="C620" s="214"/>
      <c r="D620" s="204" t="s">
        <v>169</v>
      </c>
      <c r="E620" s="215" t="s">
        <v>1205</v>
      </c>
      <c r="F620" s="216" t="s">
        <v>2568</v>
      </c>
      <c r="G620" s="214"/>
      <c r="H620" s="217">
        <v>199.12</v>
      </c>
      <c r="I620" s="218"/>
      <c r="J620" s="214"/>
      <c r="K620" s="214"/>
      <c r="L620" s="219"/>
      <c r="M620" s="220"/>
      <c r="N620" s="221"/>
      <c r="O620" s="221"/>
      <c r="P620" s="221"/>
      <c r="Q620" s="221"/>
      <c r="R620" s="221"/>
      <c r="S620" s="221"/>
      <c r="T620" s="222"/>
      <c r="AT620" s="223" t="s">
        <v>169</v>
      </c>
      <c r="AU620" s="223" t="s">
        <v>86</v>
      </c>
      <c r="AV620" s="14" t="s">
        <v>86</v>
      </c>
      <c r="AW620" s="14" t="s">
        <v>32</v>
      </c>
      <c r="AX620" s="14" t="s">
        <v>84</v>
      </c>
      <c r="AY620" s="223" t="s">
        <v>134</v>
      </c>
    </row>
    <row r="621" spans="1:65" s="2" customFormat="1" ht="24.2" customHeight="1">
      <c r="A621" s="34"/>
      <c r="B621" s="35"/>
      <c r="C621" s="187" t="s">
        <v>1261</v>
      </c>
      <c r="D621" s="187" t="s">
        <v>136</v>
      </c>
      <c r="E621" s="188" t="s">
        <v>1327</v>
      </c>
      <c r="F621" s="189" t="s">
        <v>2569</v>
      </c>
      <c r="G621" s="190" t="s">
        <v>231</v>
      </c>
      <c r="H621" s="191">
        <v>228.988</v>
      </c>
      <c r="I621" s="192"/>
      <c r="J621" s="193">
        <f>ROUND(I621*H621,2)</f>
        <v>0</v>
      </c>
      <c r="K621" s="194"/>
      <c r="L621" s="195"/>
      <c r="M621" s="196" t="s">
        <v>1</v>
      </c>
      <c r="N621" s="197" t="s">
        <v>41</v>
      </c>
      <c r="O621" s="71"/>
      <c r="P621" s="198">
        <f>O621*H621</f>
        <v>0</v>
      </c>
      <c r="Q621" s="198">
        <v>6.4000000000000005E-4</v>
      </c>
      <c r="R621" s="198">
        <f>Q621*H621</f>
        <v>0.14655232000000001</v>
      </c>
      <c r="S621" s="198">
        <v>0</v>
      </c>
      <c r="T621" s="199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200" t="s">
        <v>1200</v>
      </c>
      <c r="AT621" s="200" t="s">
        <v>136</v>
      </c>
      <c r="AU621" s="200" t="s">
        <v>86</v>
      </c>
      <c r="AY621" s="17" t="s">
        <v>134</v>
      </c>
      <c r="BE621" s="201">
        <f>IF(N621="základní",J621,0)</f>
        <v>0</v>
      </c>
      <c r="BF621" s="201">
        <f>IF(N621="snížená",J621,0)</f>
        <v>0</v>
      </c>
      <c r="BG621" s="201">
        <f>IF(N621="zákl. přenesená",J621,0)</f>
        <v>0</v>
      </c>
      <c r="BH621" s="201">
        <f>IF(N621="sníž. přenesená",J621,0)</f>
        <v>0</v>
      </c>
      <c r="BI621" s="201">
        <f>IF(N621="nulová",J621,0)</f>
        <v>0</v>
      </c>
      <c r="BJ621" s="17" t="s">
        <v>84</v>
      </c>
      <c r="BK621" s="201">
        <f>ROUND(I621*H621,2)</f>
        <v>0</v>
      </c>
      <c r="BL621" s="17" t="s">
        <v>1200</v>
      </c>
      <c r="BM621" s="200" t="s">
        <v>2570</v>
      </c>
    </row>
    <row r="622" spans="1:65" s="14" customFormat="1" ht="11.25">
      <c r="B622" s="213"/>
      <c r="C622" s="214"/>
      <c r="D622" s="204" t="s">
        <v>169</v>
      </c>
      <c r="E622" s="215" t="s">
        <v>1</v>
      </c>
      <c r="F622" s="216" t="s">
        <v>1461</v>
      </c>
      <c r="G622" s="214"/>
      <c r="H622" s="217">
        <v>228.988</v>
      </c>
      <c r="I622" s="218"/>
      <c r="J622" s="214"/>
      <c r="K622" s="214"/>
      <c r="L622" s="219"/>
      <c r="M622" s="220"/>
      <c r="N622" s="221"/>
      <c r="O622" s="221"/>
      <c r="P622" s="221"/>
      <c r="Q622" s="221"/>
      <c r="R622" s="221"/>
      <c r="S622" s="221"/>
      <c r="T622" s="222"/>
      <c r="AT622" s="223" t="s">
        <v>169</v>
      </c>
      <c r="AU622" s="223" t="s">
        <v>86</v>
      </c>
      <c r="AV622" s="14" t="s">
        <v>86</v>
      </c>
      <c r="AW622" s="14" t="s">
        <v>32</v>
      </c>
      <c r="AX622" s="14" t="s">
        <v>84</v>
      </c>
      <c r="AY622" s="223" t="s">
        <v>134</v>
      </c>
    </row>
    <row r="623" spans="1:65" s="2" customFormat="1" ht="21.75" customHeight="1">
      <c r="A623" s="34"/>
      <c r="B623" s="35"/>
      <c r="C623" s="241" t="s">
        <v>2571</v>
      </c>
      <c r="D623" s="241" t="s">
        <v>251</v>
      </c>
      <c r="E623" s="242" t="s">
        <v>2572</v>
      </c>
      <c r="F623" s="243" t="s">
        <v>2573</v>
      </c>
      <c r="G623" s="244" t="s">
        <v>167</v>
      </c>
      <c r="H623" s="245">
        <v>1</v>
      </c>
      <c r="I623" s="246"/>
      <c r="J623" s="247">
        <f>ROUND(I623*H623,2)</f>
        <v>0</v>
      </c>
      <c r="K623" s="248"/>
      <c r="L623" s="39"/>
      <c r="M623" s="249" t="s">
        <v>1</v>
      </c>
      <c r="N623" s="250" t="s">
        <v>41</v>
      </c>
      <c r="O623" s="71"/>
      <c r="P623" s="198">
        <f>O623*H623</f>
        <v>0</v>
      </c>
      <c r="Q623" s="198">
        <v>0</v>
      </c>
      <c r="R623" s="198">
        <f>Q623*H623</f>
        <v>0</v>
      </c>
      <c r="S623" s="198">
        <v>0</v>
      </c>
      <c r="T623" s="199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200" t="s">
        <v>535</v>
      </c>
      <c r="AT623" s="200" t="s">
        <v>251</v>
      </c>
      <c r="AU623" s="200" t="s">
        <v>86</v>
      </c>
      <c r="AY623" s="17" t="s">
        <v>134</v>
      </c>
      <c r="BE623" s="201">
        <f>IF(N623="základní",J623,0)</f>
        <v>0</v>
      </c>
      <c r="BF623" s="201">
        <f>IF(N623="snížená",J623,0)</f>
        <v>0</v>
      </c>
      <c r="BG623" s="201">
        <f>IF(N623="zákl. přenesená",J623,0)</f>
        <v>0</v>
      </c>
      <c r="BH623" s="201">
        <f>IF(N623="sníž. přenesená",J623,0)</f>
        <v>0</v>
      </c>
      <c r="BI623" s="201">
        <f>IF(N623="nulová",J623,0)</f>
        <v>0</v>
      </c>
      <c r="BJ623" s="17" t="s">
        <v>84</v>
      </c>
      <c r="BK623" s="201">
        <f>ROUND(I623*H623,2)</f>
        <v>0</v>
      </c>
      <c r="BL623" s="17" t="s">
        <v>535</v>
      </c>
      <c r="BM623" s="200" t="s">
        <v>2574</v>
      </c>
    </row>
    <row r="624" spans="1:65" s="2" customFormat="1" ht="24.2" customHeight="1">
      <c r="A624" s="34"/>
      <c r="B624" s="35"/>
      <c r="C624" s="241" t="s">
        <v>2575</v>
      </c>
      <c r="D624" s="241" t="s">
        <v>251</v>
      </c>
      <c r="E624" s="242" t="s">
        <v>2576</v>
      </c>
      <c r="F624" s="243" t="s">
        <v>2577</v>
      </c>
      <c r="G624" s="244" t="s">
        <v>231</v>
      </c>
      <c r="H624" s="245">
        <v>19</v>
      </c>
      <c r="I624" s="246"/>
      <c r="J624" s="247">
        <f>ROUND(I624*H624,2)</f>
        <v>0</v>
      </c>
      <c r="K624" s="248"/>
      <c r="L624" s="39"/>
      <c r="M624" s="249" t="s">
        <v>1</v>
      </c>
      <c r="N624" s="250" t="s">
        <v>41</v>
      </c>
      <c r="O624" s="71"/>
      <c r="P624" s="198">
        <f>O624*H624</f>
        <v>0</v>
      </c>
      <c r="Q624" s="198">
        <v>0</v>
      </c>
      <c r="R624" s="198">
        <f>Q624*H624</f>
        <v>0</v>
      </c>
      <c r="S624" s="198">
        <v>0</v>
      </c>
      <c r="T624" s="199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200" t="s">
        <v>535</v>
      </c>
      <c r="AT624" s="200" t="s">
        <v>251</v>
      </c>
      <c r="AU624" s="200" t="s">
        <v>86</v>
      </c>
      <c r="AY624" s="17" t="s">
        <v>134</v>
      </c>
      <c r="BE624" s="201">
        <f>IF(N624="základní",J624,0)</f>
        <v>0</v>
      </c>
      <c r="BF624" s="201">
        <f>IF(N624="snížená",J624,0)</f>
        <v>0</v>
      </c>
      <c r="BG624" s="201">
        <f>IF(N624="zákl. přenesená",J624,0)</f>
        <v>0</v>
      </c>
      <c r="BH624" s="201">
        <f>IF(N624="sníž. přenesená",J624,0)</f>
        <v>0</v>
      </c>
      <c r="BI624" s="201">
        <f>IF(N624="nulová",J624,0)</f>
        <v>0</v>
      </c>
      <c r="BJ624" s="17" t="s">
        <v>84</v>
      </c>
      <c r="BK624" s="201">
        <f>ROUND(I624*H624,2)</f>
        <v>0</v>
      </c>
      <c r="BL624" s="17" t="s">
        <v>535</v>
      </c>
      <c r="BM624" s="200" t="s">
        <v>2578</v>
      </c>
    </row>
    <row r="625" spans="1:51" s="14" customFormat="1" ht="11.25">
      <c r="B625" s="213"/>
      <c r="C625" s="214"/>
      <c r="D625" s="204" t="s">
        <v>169</v>
      </c>
      <c r="E625" s="215" t="s">
        <v>1</v>
      </c>
      <c r="F625" s="216" t="s">
        <v>1510</v>
      </c>
      <c r="G625" s="214"/>
      <c r="H625" s="217">
        <v>19</v>
      </c>
      <c r="I625" s="218"/>
      <c r="J625" s="214"/>
      <c r="K625" s="214"/>
      <c r="L625" s="219"/>
      <c r="M625" s="253"/>
      <c r="N625" s="254"/>
      <c r="O625" s="254"/>
      <c r="P625" s="254"/>
      <c r="Q625" s="254"/>
      <c r="R625" s="254"/>
      <c r="S625" s="254"/>
      <c r="T625" s="255"/>
      <c r="AT625" s="223" t="s">
        <v>169</v>
      </c>
      <c r="AU625" s="223" t="s">
        <v>86</v>
      </c>
      <c r="AV625" s="14" t="s">
        <v>86</v>
      </c>
      <c r="AW625" s="14" t="s">
        <v>32</v>
      </c>
      <c r="AX625" s="14" t="s">
        <v>84</v>
      </c>
      <c r="AY625" s="223" t="s">
        <v>134</v>
      </c>
    </row>
    <row r="626" spans="1:51" s="2" customFormat="1" ht="6.95" customHeight="1">
      <c r="A626" s="34"/>
      <c r="B626" s="54"/>
      <c r="C626" s="55"/>
      <c r="D626" s="55"/>
      <c r="E626" s="55"/>
      <c r="F626" s="55"/>
      <c r="G626" s="55"/>
      <c r="H626" s="55"/>
      <c r="I626" s="55"/>
      <c r="J626" s="55"/>
      <c r="K626" s="55"/>
      <c r="L626" s="39"/>
      <c r="M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</row>
  </sheetData>
  <sheetProtection algorithmName="SHA-512" hashValue="H3KDvoJumB6InvDtCrA4BMWXokd1GxojBOepLtzlxDSN0ek+wjdPF9OvCGAQLytg0KntgAXA+YZMmAeylV/nXQ==" saltValue="2NujLuxEgXi1NfCS7qlk3WDXxOVyexxV74fOZn7yjjfMcSUWC65KdLz1uBChBdGauMIlFiqJYMEzIsx2xEDI6w==" spinCount="100000" sheet="1" objects="1" scenarios="1" formatColumns="0" formatRows="0" autoFilter="0"/>
  <autoFilter ref="C144:K625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000 - vedlejší rozpočtové...</vt:lpstr>
      <vt:lpstr>001 - SO 101 HŘIŠTĚ </vt:lpstr>
      <vt:lpstr>002 - SO 301 ODVODNĚNÍ</vt:lpstr>
      <vt:lpstr>003 - SO 302 PŘÍPOJKA A R...</vt:lpstr>
      <vt:lpstr>004 - SO 303 PŘÍPOJKA SPL...</vt:lpstr>
      <vt:lpstr>005 - SO 401 AREÁLOVÉ OSV...</vt:lpstr>
      <vt:lpstr>006 - SO 402 ROZVOD EL. N...</vt:lpstr>
      <vt:lpstr>007 - SO 701 OBJEKT ZÁZEMÍ</vt:lpstr>
      <vt:lpstr>Seznam figur</vt:lpstr>
      <vt:lpstr>'000 - vedlejší rozpočtové...'!Názvy_tisku</vt:lpstr>
      <vt:lpstr>'001 - SO 101 HŘIŠTĚ '!Názvy_tisku</vt:lpstr>
      <vt:lpstr>'002 - SO 301 ODVODNĚNÍ'!Názvy_tisku</vt:lpstr>
      <vt:lpstr>'003 - SO 302 PŘÍPOJKA A R...'!Názvy_tisku</vt:lpstr>
      <vt:lpstr>'004 - SO 303 PŘÍPOJKA SPL...'!Názvy_tisku</vt:lpstr>
      <vt:lpstr>'005 - SO 401 AREÁLOVÉ OSV...'!Názvy_tisku</vt:lpstr>
      <vt:lpstr>'006 - SO 402 ROZVOD EL. N...'!Názvy_tisku</vt:lpstr>
      <vt:lpstr>'007 - SO 701 OBJEKT ZÁZEMÍ'!Názvy_tisku</vt:lpstr>
      <vt:lpstr>'Rekapitulace stavby'!Názvy_tisku</vt:lpstr>
      <vt:lpstr>'Seznam figur'!Názvy_tisku</vt:lpstr>
      <vt:lpstr>'000 - vedlejší rozpočtové...'!Oblast_tisku</vt:lpstr>
      <vt:lpstr>'001 - SO 101 HŘIŠTĚ '!Oblast_tisku</vt:lpstr>
      <vt:lpstr>'002 - SO 301 ODVODNĚNÍ'!Oblast_tisku</vt:lpstr>
      <vt:lpstr>'003 - SO 302 PŘÍPOJKA A R...'!Oblast_tisku</vt:lpstr>
      <vt:lpstr>'004 - SO 303 PŘÍPOJKA SPL...'!Oblast_tisku</vt:lpstr>
      <vt:lpstr>'005 - SO 401 AREÁLOVÉ OSV...'!Oblast_tisku</vt:lpstr>
      <vt:lpstr>'006 - SO 402 ROZVOD EL. N...'!Oblast_tisku</vt:lpstr>
      <vt:lpstr>'007 - SO 701 OBJEKT ZÁZEMÍ'!Oblast_tisku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cp:lastPrinted>2022-02-09T11:36:18Z</cp:lastPrinted>
  <dcterms:created xsi:type="dcterms:W3CDTF">2022-02-09T11:29:57Z</dcterms:created>
  <dcterms:modified xsi:type="dcterms:W3CDTF">2022-02-09T11:49:48Z</dcterms:modified>
</cp:coreProperties>
</file>