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PD_V_Kosare_4_cb_48_typ bytu_c_5\rozpocty_typ_bytu_c_5\upravene_rozpocty_OB_c_48\"/>
    </mc:Choice>
  </mc:AlternateContent>
  <bookViews>
    <workbookView xWindow="0" yWindow="0" windowWidth="28800" windowHeight="1359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č.5'!$C$139:$K$424</definedName>
    <definedName name="_xlnm.Print_Titles" localSheetId="1">'5 - Bytová jednotka č.5'!$139:$139</definedName>
    <definedName name="_xlnm.Print_Titles" localSheetId="0">'Rekapitulace stavby'!$92:$92</definedName>
    <definedName name="_xlnm.Print_Area" localSheetId="1">'5 - Bytová jednotka č.5'!$C$4:$J$76,'5 - Bytová jednotka č.5'!$C$82:$J$121,'5 - Bytová jednotka č.5'!$C$127:$K$424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24" i="2"/>
  <c r="BH424" i="2"/>
  <c r="BG424" i="2"/>
  <c r="BE424" i="2"/>
  <c r="T424" i="2"/>
  <c r="T423" i="2" s="1"/>
  <c r="R424" i="2"/>
  <c r="R423" i="2" s="1"/>
  <c r="P424" i="2"/>
  <c r="P423" i="2" s="1"/>
  <c r="BI422" i="2"/>
  <c r="BH422" i="2"/>
  <c r="BG422" i="2"/>
  <c r="BE422" i="2"/>
  <c r="T422" i="2"/>
  <c r="T421" i="2" s="1"/>
  <c r="R422" i="2"/>
  <c r="R421" i="2" s="1"/>
  <c r="P422" i="2"/>
  <c r="P421" i="2" s="1"/>
  <c r="BI417" i="2"/>
  <c r="BH417" i="2"/>
  <c r="BG417" i="2"/>
  <c r="BE417" i="2"/>
  <c r="T417" i="2"/>
  <c r="R417" i="2"/>
  <c r="P417" i="2"/>
  <c r="BI411" i="2"/>
  <c r="BH411" i="2"/>
  <c r="BG411" i="2"/>
  <c r="BE411" i="2"/>
  <c r="T411" i="2"/>
  <c r="R411" i="2"/>
  <c r="P411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85" i="2"/>
  <c r="BH385" i="2"/>
  <c r="BG385" i="2"/>
  <c r="BE385" i="2"/>
  <c r="T385" i="2"/>
  <c r="R385" i="2"/>
  <c r="P385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R365" i="2"/>
  <c r="P365" i="2"/>
  <c r="BI361" i="2"/>
  <c r="BH361" i="2"/>
  <c r="BG361" i="2"/>
  <c r="BE361" i="2"/>
  <c r="T361" i="2"/>
  <c r="R361" i="2"/>
  <c r="P361" i="2"/>
  <c r="BI359" i="2"/>
  <c r="BH359" i="2"/>
  <c r="BG359" i="2"/>
  <c r="BE359" i="2"/>
  <c r="T359" i="2"/>
  <c r="R359" i="2"/>
  <c r="P359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5" i="2"/>
  <c r="BH345" i="2"/>
  <c r="BG345" i="2"/>
  <c r="BE345" i="2"/>
  <c r="T345" i="2"/>
  <c r="R345" i="2"/>
  <c r="P345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5" i="2"/>
  <c r="BH315" i="2"/>
  <c r="BG315" i="2"/>
  <c r="BE315" i="2"/>
  <c r="T315" i="2"/>
  <c r="R315" i="2"/>
  <c r="P315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2" i="2"/>
  <c r="BH302" i="2"/>
  <c r="BG302" i="2"/>
  <c r="BE302" i="2"/>
  <c r="T302" i="2"/>
  <c r="R302" i="2"/>
  <c r="P302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5" i="2"/>
  <c r="BH175" i="2"/>
  <c r="BG175" i="2"/>
  <c r="BE175" i="2"/>
  <c r="T175" i="2"/>
  <c r="R175" i="2"/>
  <c r="P175" i="2"/>
  <c r="BI171" i="2"/>
  <c r="BH171" i="2"/>
  <c r="BG171" i="2"/>
  <c r="BE171" i="2"/>
  <c r="T171" i="2"/>
  <c r="R171" i="2"/>
  <c r="P171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J136" i="2"/>
  <c r="F134" i="2"/>
  <c r="E132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2" i="2"/>
  <c r="J134" i="2" s="1"/>
  <c r="E130" i="2"/>
  <c r="L90" i="1"/>
  <c r="AM90" i="1"/>
  <c r="AM89" i="1"/>
  <c r="L89" i="1"/>
  <c r="AM87" i="1"/>
  <c r="L87" i="1"/>
  <c r="L85" i="1"/>
  <c r="L84" i="1"/>
  <c r="BK417" i="2"/>
  <c r="BK411" i="2"/>
  <c r="J396" i="2"/>
  <c r="J394" i="2"/>
  <c r="J393" i="2"/>
  <c r="J385" i="2"/>
  <c r="BK377" i="2"/>
  <c r="J375" i="2"/>
  <c r="BK372" i="2"/>
  <c r="J371" i="2"/>
  <c r="J368" i="2"/>
  <c r="BK367" i="2"/>
  <c r="BK365" i="2"/>
  <c r="BK361" i="2"/>
  <c r="J359" i="2"/>
  <c r="J356" i="2"/>
  <c r="BK354" i="2"/>
  <c r="J354" i="2"/>
  <c r="J353" i="2"/>
  <c r="BK351" i="2"/>
  <c r="BK349" i="2"/>
  <c r="BK345" i="2"/>
  <c r="BK343" i="2"/>
  <c r="J342" i="2"/>
  <c r="J339" i="2"/>
  <c r="J338" i="2"/>
  <c r="BK335" i="2"/>
  <c r="BK333" i="2"/>
  <c r="BK332" i="2"/>
  <c r="J332" i="2"/>
  <c r="BK331" i="2"/>
  <c r="BK330" i="2"/>
  <c r="BK329" i="2"/>
  <c r="BK328" i="2"/>
  <c r="BK327" i="2"/>
  <c r="J326" i="2"/>
  <c r="J325" i="2"/>
  <c r="BK324" i="2"/>
  <c r="BK323" i="2"/>
  <c r="BK322" i="2"/>
  <c r="J321" i="2"/>
  <c r="J320" i="2"/>
  <c r="J319" i="2"/>
  <c r="BK315" i="2"/>
  <c r="J312" i="2"/>
  <c r="J311" i="2"/>
  <c r="J310" i="2"/>
  <c r="J307" i="2"/>
  <c r="J306" i="2"/>
  <c r="BK302" i="2"/>
  <c r="J302" i="2"/>
  <c r="BK296" i="2"/>
  <c r="J294" i="2"/>
  <c r="BK293" i="2"/>
  <c r="BK292" i="2"/>
  <c r="J291" i="2"/>
  <c r="BK290" i="2"/>
  <c r="J289" i="2"/>
  <c r="BK288" i="2"/>
  <c r="J286" i="2"/>
  <c r="BK285" i="2"/>
  <c r="J284" i="2"/>
  <c r="BK283" i="2"/>
  <c r="BK282" i="2"/>
  <c r="BK281" i="2"/>
  <c r="BK280" i="2"/>
  <c r="BK279" i="2"/>
  <c r="BK278" i="2"/>
  <c r="BK277" i="2"/>
  <c r="BK276" i="2"/>
  <c r="BK275" i="2"/>
  <c r="J274" i="2"/>
  <c r="BK273" i="2"/>
  <c r="J273" i="2"/>
  <c r="BK272" i="2"/>
  <c r="J271" i="2"/>
  <c r="BK270" i="2"/>
  <c r="BK269" i="2"/>
  <c r="J267" i="2"/>
  <c r="J265" i="2"/>
  <c r="J263" i="2"/>
  <c r="J262" i="2"/>
  <c r="BK261" i="2"/>
  <c r="J261" i="2"/>
  <c r="J260" i="2"/>
  <c r="J259" i="2"/>
  <c r="J258" i="2"/>
  <c r="J257" i="2"/>
  <c r="BK256" i="2"/>
  <c r="J256" i="2"/>
  <c r="J255" i="2"/>
  <c r="BK254" i="2"/>
  <c r="BK253" i="2"/>
  <c r="BK252" i="2"/>
  <c r="BK250" i="2"/>
  <c r="BK249" i="2"/>
  <c r="BK247" i="2"/>
  <c r="BK246" i="2"/>
  <c r="J245" i="2"/>
  <c r="BK243" i="2"/>
  <c r="J242" i="2"/>
  <c r="BK241" i="2"/>
  <c r="J240" i="2"/>
  <c r="J239" i="2"/>
  <c r="BK238" i="2"/>
  <c r="J237" i="2"/>
  <c r="BK236" i="2"/>
  <c r="BK235" i="2"/>
  <c r="BK233" i="2"/>
  <c r="BK231" i="2"/>
  <c r="J231" i="2"/>
  <c r="J230" i="2"/>
  <c r="J229" i="2"/>
  <c r="BK226" i="2"/>
  <c r="J225" i="2"/>
  <c r="J224" i="2"/>
  <c r="BK223" i="2"/>
  <c r="J222" i="2"/>
  <c r="J220" i="2"/>
  <c r="J219" i="2"/>
  <c r="BK217" i="2"/>
  <c r="BK216" i="2"/>
  <c r="BK211" i="2"/>
  <c r="J209" i="2"/>
  <c r="BK202" i="2"/>
  <c r="J199" i="2"/>
  <c r="BK196" i="2"/>
  <c r="BK195" i="2"/>
  <c r="J194" i="2"/>
  <c r="J192" i="2"/>
  <c r="J190" i="2"/>
  <c r="BK189" i="2"/>
  <c r="BK187" i="2"/>
  <c r="BK186" i="2"/>
  <c r="J182" i="2"/>
  <c r="BK180" i="2"/>
  <c r="J175" i="2"/>
  <c r="BK171" i="2"/>
  <c r="J165" i="2"/>
  <c r="BK163" i="2"/>
  <c r="BK162" i="2"/>
  <c r="J159" i="2"/>
  <c r="BK156" i="2"/>
  <c r="BK155" i="2"/>
  <c r="J154" i="2"/>
  <c r="BK151" i="2"/>
  <c r="J145" i="2"/>
  <c r="BK144" i="2"/>
  <c r="BK143" i="2"/>
  <c r="BK424" i="2"/>
  <c r="J424" i="2"/>
  <c r="BK422" i="2"/>
  <c r="J422" i="2"/>
  <c r="J417" i="2"/>
  <c r="J411" i="2"/>
  <c r="BK396" i="2"/>
  <c r="BK394" i="2"/>
  <c r="BK393" i="2"/>
  <c r="BK385" i="2"/>
  <c r="J377" i="2"/>
  <c r="BK375" i="2"/>
  <c r="J372" i="2"/>
  <c r="BK371" i="2"/>
  <c r="BK369" i="2"/>
  <c r="J369" i="2"/>
  <c r="BK368" i="2"/>
  <c r="J367" i="2"/>
  <c r="J365" i="2"/>
  <c r="J361" i="2"/>
  <c r="BK359" i="2"/>
  <c r="BK356" i="2"/>
  <c r="BK353" i="2"/>
  <c r="J351" i="2"/>
  <c r="J349" i="2"/>
  <c r="J345" i="2"/>
  <c r="J343" i="2"/>
  <c r="BK342" i="2"/>
  <c r="BK339" i="2"/>
  <c r="BK338" i="2"/>
  <c r="J335" i="2"/>
  <c r="J333" i="2"/>
  <c r="J331" i="2"/>
  <c r="J330" i="2"/>
  <c r="J329" i="2"/>
  <c r="J328" i="2"/>
  <c r="J327" i="2"/>
  <c r="BK326" i="2"/>
  <c r="BK325" i="2"/>
  <c r="J324" i="2"/>
  <c r="J323" i="2"/>
  <c r="J322" i="2"/>
  <c r="BK321" i="2"/>
  <c r="BK320" i="2"/>
  <c r="BK319" i="2"/>
  <c r="J315" i="2"/>
  <c r="BK312" i="2"/>
  <c r="BK311" i="2"/>
  <c r="BK310" i="2"/>
  <c r="BK307" i="2"/>
  <c r="BK306" i="2"/>
  <c r="BK305" i="2"/>
  <c r="J305" i="2"/>
  <c r="J296" i="2"/>
  <c r="BK294" i="2"/>
  <c r="J293" i="2"/>
  <c r="J292" i="2"/>
  <c r="BK291" i="2"/>
  <c r="J290" i="2"/>
  <c r="BK289" i="2"/>
  <c r="J288" i="2"/>
  <c r="BK286" i="2"/>
  <c r="J285" i="2"/>
  <c r="BK284" i="2"/>
  <c r="J283" i="2"/>
  <c r="J282" i="2"/>
  <c r="J281" i="2"/>
  <c r="J280" i="2"/>
  <c r="J279" i="2"/>
  <c r="J278" i="2"/>
  <c r="J277" i="2"/>
  <c r="J276" i="2"/>
  <c r="J275" i="2"/>
  <c r="BK274" i="2"/>
  <c r="J272" i="2"/>
  <c r="BK271" i="2"/>
  <c r="J270" i="2"/>
  <c r="J269" i="2"/>
  <c r="BK267" i="2"/>
  <c r="BK266" i="2"/>
  <c r="J266" i="2"/>
  <c r="BK265" i="2"/>
  <c r="BK263" i="2"/>
  <c r="BK262" i="2"/>
  <c r="BK260" i="2"/>
  <c r="BK259" i="2"/>
  <c r="BK258" i="2"/>
  <c r="BK257" i="2"/>
  <c r="BK255" i="2"/>
  <c r="J254" i="2"/>
  <c r="J253" i="2"/>
  <c r="J252" i="2"/>
  <c r="BK251" i="2"/>
  <c r="J251" i="2"/>
  <c r="J250" i="2"/>
  <c r="J249" i="2"/>
  <c r="BK248" i="2"/>
  <c r="J248" i="2"/>
  <c r="J247" i="2"/>
  <c r="J246" i="2"/>
  <c r="BK245" i="2"/>
  <c r="J243" i="2"/>
  <c r="BK242" i="2"/>
  <c r="J241" i="2"/>
  <c r="BK240" i="2"/>
  <c r="BK239" i="2"/>
  <c r="J238" i="2"/>
  <c r="BK237" i="2"/>
  <c r="J236" i="2"/>
  <c r="J235" i="2"/>
  <c r="BK234" i="2"/>
  <c r="J234" i="2"/>
  <c r="J233" i="2"/>
  <c r="BK230" i="2"/>
  <c r="BK229" i="2"/>
  <c r="J226" i="2"/>
  <c r="BK225" i="2"/>
  <c r="BK224" i="2"/>
  <c r="J223" i="2"/>
  <c r="BK222" i="2"/>
  <c r="BK220" i="2"/>
  <c r="BK219" i="2"/>
  <c r="J217" i="2"/>
  <c r="J216" i="2"/>
  <c r="J211" i="2"/>
  <c r="BK209" i="2"/>
  <c r="BK206" i="2"/>
  <c r="J206" i="2"/>
  <c r="J202" i="2"/>
  <c r="BK199" i="2"/>
  <c r="J196" i="2"/>
  <c r="J195" i="2"/>
  <c r="BK194" i="2"/>
  <c r="BK192" i="2"/>
  <c r="BK190" i="2"/>
  <c r="J189" i="2"/>
  <c r="J187" i="2"/>
  <c r="J186" i="2"/>
  <c r="BK182" i="2"/>
  <c r="J180" i="2"/>
  <c r="BK175" i="2"/>
  <c r="J171" i="2"/>
  <c r="BK165" i="2"/>
  <c r="J163" i="2"/>
  <c r="J162" i="2"/>
  <c r="BK159" i="2"/>
  <c r="J156" i="2"/>
  <c r="J155" i="2"/>
  <c r="BK154" i="2"/>
  <c r="J151" i="2"/>
  <c r="BK149" i="2"/>
  <c r="J149" i="2"/>
  <c r="BK145" i="2"/>
  <c r="J144" i="2"/>
  <c r="J143" i="2"/>
  <c r="AS94" i="1"/>
  <c r="P420" i="2" l="1"/>
  <c r="R420" i="2"/>
  <c r="T420" i="2"/>
  <c r="BK142" i="2"/>
  <c r="R142" i="2"/>
  <c r="BK164" i="2"/>
  <c r="J164" i="2" s="1"/>
  <c r="J99" i="2" s="1"/>
  <c r="R164" i="2"/>
  <c r="BK185" i="2"/>
  <c r="J185" i="2" s="1"/>
  <c r="J100" i="2" s="1"/>
  <c r="P185" i="2"/>
  <c r="T185" i="2"/>
  <c r="R193" i="2"/>
  <c r="BK198" i="2"/>
  <c r="R198" i="2"/>
  <c r="BK221" i="2"/>
  <c r="J221" i="2" s="1"/>
  <c r="J104" i="2" s="1"/>
  <c r="R221" i="2"/>
  <c r="BK232" i="2"/>
  <c r="J232" i="2" s="1"/>
  <c r="J105" i="2" s="1"/>
  <c r="R232" i="2"/>
  <c r="BK244" i="2"/>
  <c r="J244" i="2" s="1"/>
  <c r="J106" i="2" s="1"/>
  <c r="R244" i="2"/>
  <c r="BK264" i="2"/>
  <c r="J264" i="2" s="1"/>
  <c r="J107" i="2" s="1"/>
  <c r="R264" i="2"/>
  <c r="T264" i="2"/>
  <c r="P268" i="2"/>
  <c r="T268" i="2"/>
  <c r="R287" i="2"/>
  <c r="T287" i="2"/>
  <c r="P295" i="2"/>
  <c r="T295" i="2"/>
  <c r="P314" i="2"/>
  <c r="T314" i="2"/>
  <c r="P334" i="2"/>
  <c r="T334" i="2"/>
  <c r="P344" i="2"/>
  <c r="R344" i="2"/>
  <c r="T344" i="2"/>
  <c r="R355" i="2"/>
  <c r="BK370" i="2"/>
  <c r="J370" i="2" s="1"/>
  <c r="J115" i="2" s="1"/>
  <c r="P370" i="2"/>
  <c r="BK376" i="2"/>
  <c r="J376" i="2" s="1"/>
  <c r="J116" i="2" s="1"/>
  <c r="R376" i="2"/>
  <c r="T376" i="2"/>
  <c r="R395" i="2"/>
  <c r="P142" i="2"/>
  <c r="T142" i="2"/>
  <c r="P164" i="2"/>
  <c r="T164" i="2"/>
  <c r="R185" i="2"/>
  <c r="BK193" i="2"/>
  <c r="J193" i="2" s="1"/>
  <c r="J101" i="2" s="1"/>
  <c r="P193" i="2"/>
  <c r="T193" i="2"/>
  <c r="P198" i="2"/>
  <c r="T198" i="2"/>
  <c r="P221" i="2"/>
  <c r="T221" i="2"/>
  <c r="P232" i="2"/>
  <c r="T232" i="2"/>
  <c r="P244" i="2"/>
  <c r="T244" i="2"/>
  <c r="P264" i="2"/>
  <c r="BK268" i="2"/>
  <c r="J268" i="2" s="1"/>
  <c r="J108" i="2" s="1"/>
  <c r="R268" i="2"/>
  <c r="BK287" i="2"/>
  <c r="J287" i="2" s="1"/>
  <c r="J109" i="2" s="1"/>
  <c r="P287" i="2"/>
  <c r="BK295" i="2"/>
  <c r="J295" i="2" s="1"/>
  <c r="J110" i="2" s="1"/>
  <c r="R295" i="2"/>
  <c r="BK314" i="2"/>
  <c r="J314" i="2" s="1"/>
  <c r="J111" i="2" s="1"/>
  <c r="R314" i="2"/>
  <c r="BK334" i="2"/>
  <c r="J334" i="2" s="1"/>
  <c r="J112" i="2" s="1"/>
  <c r="R334" i="2"/>
  <c r="BK344" i="2"/>
  <c r="J344" i="2" s="1"/>
  <c r="J113" i="2" s="1"/>
  <c r="BK355" i="2"/>
  <c r="J355" i="2" s="1"/>
  <c r="J114" i="2" s="1"/>
  <c r="P355" i="2"/>
  <c r="T355" i="2"/>
  <c r="R370" i="2"/>
  <c r="T370" i="2"/>
  <c r="P376" i="2"/>
  <c r="BK395" i="2"/>
  <c r="J395" i="2" s="1"/>
  <c r="J117" i="2" s="1"/>
  <c r="P395" i="2"/>
  <c r="T395" i="2"/>
  <c r="E85" i="2"/>
  <c r="F91" i="2"/>
  <c r="F92" i="2"/>
  <c r="BF143" i="2"/>
  <c r="BF144" i="2"/>
  <c r="BF145" i="2"/>
  <c r="BF149" i="2"/>
  <c r="BF151" i="2"/>
  <c r="BF155" i="2"/>
  <c r="BF156" i="2"/>
  <c r="BF159" i="2"/>
  <c r="BF162" i="2"/>
  <c r="BF163" i="2"/>
  <c r="BF165" i="2"/>
  <c r="BF175" i="2"/>
  <c r="BF180" i="2"/>
  <c r="BF187" i="2"/>
  <c r="BF189" i="2"/>
  <c r="BF194" i="2"/>
  <c r="BF196" i="2"/>
  <c r="BF199" i="2"/>
  <c r="BF202" i="2"/>
  <c r="BF209" i="2"/>
  <c r="BF211" i="2"/>
  <c r="BF219" i="2"/>
  <c r="BF222" i="2"/>
  <c r="BF223" i="2"/>
  <c r="BF224" i="2"/>
  <c r="BF225" i="2"/>
  <c r="BF226" i="2"/>
  <c r="BF231" i="2"/>
  <c r="BF233" i="2"/>
  <c r="BF240" i="2"/>
  <c r="BF241" i="2"/>
  <c r="BF242" i="2"/>
  <c r="BF245" i="2"/>
  <c r="BF247" i="2"/>
  <c r="BF250" i="2"/>
  <c r="BF252" i="2"/>
  <c r="BF253" i="2"/>
  <c r="BF256" i="2"/>
  <c r="BF260" i="2"/>
  <c r="BF265" i="2"/>
  <c r="BF267" i="2"/>
  <c r="BF273" i="2"/>
  <c r="BF280" i="2"/>
  <c r="BF281" i="2"/>
  <c r="BF282" i="2"/>
  <c r="BF284" i="2"/>
  <c r="BF285" i="2"/>
  <c r="BF288" i="2"/>
  <c r="BF289" i="2"/>
  <c r="BF296" i="2"/>
  <c r="BF302" i="2"/>
  <c r="BF306" i="2"/>
  <c r="BF307" i="2"/>
  <c r="BF311" i="2"/>
  <c r="BF320" i="2"/>
  <c r="BF323" i="2"/>
  <c r="BF326" i="2"/>
  <c r="BF327" i="2"/>
  <c r="BF328" i="2"/>
  <c r="BF329" i="2"/>
  <c r="BF330" i="2"/>
  <c r="BF331" i="2"/>
  <c r="BF342" i="2"/>
  <c r="BF343" i="2"/>
  <c r="BF345" i="2"/>
  <c r="BF349" i="2"/>
  <c r="BF353" i="2"/>
  <c r="BF361" i="2"/>
  <c r="BF369" i="2"/>
  <c r="BF375" i="2"/>
  <c r="BF394" i="2"/>
  <c r="BF396" i="2"/>
  <c r="BF411" i="2"/>
  <c r="BF422" i="2"/>
  <c r="BF424" i="2"/>
  <c r="J89" i="2"/>
  <c r="J92" i="2"/>
  <c r="BF154" i="2"/>
  <c r="BF171" i="2"/>
  <c r="BF182" i="2"/>
  <c r="BF186" i="2"/>
  <c r="BF190" i="2"/>
  <c r="BF192" i="2"/>
  <c r="BF195" i="2"/>
  <c r="BF206" i="2"/>
  <c r="BF216" i="2"/>
  <c r="BF217" i="2"/>
  <c r="BF220" i="2"/>
  <c r="BF229" i="2"/>
  <c r="BF230" i="2"/>
  <c r="BF234" i="2"/>
  <c r="BF235" i="2"/>
  <c r="BF236" i="2"/>
  <c r="BF237" i="2"/>
  <c r="BF238" i="2"/>
  <c r="BF239" i="2"/>
  <c r="BF243" i="2"/>
  <c r="BF246" i="2"/>
  <c r="BF248" i="2"/>
  <c r="BF249" i="2"/>
  <c r="BF251" i="2"/>
  <c r="BF254" i="2"/>
  <c r="BF255" i="2"/>
  <c r="BF257" i="2"/>
  <c r="BF258" i="2"/>
  <c r="BF259" i="2"/>
  <c r="BF261" i="2"/>
  <c r="BF262" i="2"/>
  <c r="BF263" i="2"/>
  <c r="BF266" i="2"/>
  <c r="BF269" i="2"/>
  <c r="BF270" i="2"/>
  <c r="BF271" i="2"/>
  <c r="BF272" i="2"/>
  <c r="BF274" i="2"/>
  <c r="BF275" i="2"/>
  <c r="BF276" i="2"/>
  <c r="BF277" i="2"/>
  <c r="BF278" i="2"/>
  <c r="BF279" i="2"/>
  <c r="BF283" i="2"/>
  <c r="BF286" i="2"/>
  <c r="BF290" i="2"/>
  <c r="BF291" i="2"/>
  <c r="BF292" i="2"/>
  <c r="BF293" i="2"/>
  <c r="BF294" i="2"/>
  <c r="BF305" i="2"/>
  <c r="BF310" i="2"/>
  <c r="BF312" i="2"/>
  <c r="BF315" i="2"/>
  <c r="BF319" i="2"/>
  <c r="BF321" i="2"/>
  <c r="BF322" i="2"/>
  <c r="BF324" i="2"/>
  <c r="BF325" i="2"/>
  <c r="BF332" i="2"/>
  <c r="BF333" i="2"/>
  <c r="BF335" i="2"/>
  <c r="BF338" i="2"/>
  <c r="BF339" i="2"/>
  <c r="BF351" i="2"/>
  <c r="BF354" i="2"/>
  <c r="BF356" i="2"/>
  <c r="BF359" i="2"/>
  <c r="BF365" i="2"/>
  <c r="BF367" i="2"/>
  <c r="BF368" i="2"/>
  <c r="BF371" i="2"/>
  <c r="BF372" i="2"/>
  <c r="BF377" i="2"/>
  <c r="BF385" i="2"/>
  <c r="BF393" i="2"/>
  <c r="BF417" i="2"/>
  <c r="BK421" i="2"/>
  <c r="J421" i="2" s="1"/>
  <c r="J119" i="2" s="1"/>
  <c r="BK423" i="2"/>
  <c r="J423" i="2" s="1"/>
  <c r="J120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P197" i="2" l="1"/>
  <c r="P141" i="2"/>
  <c r="BK197" i="2"/>
  <c r="J197" i="2" s="1"/>
  <c r="J102" i="2" s="1"/>
  <c r="BK141" i="2"/>
  <c r="J141" i="2" s="1"/>
  <c r="J97" i="2" s="1"/>
  <c r="T197" i="2"/>
  <c r="T141" i="2"/>
  <c r="R197" i="2"/>
  <c r="R141" i="2"/>
  <c r="J142" i="2"/>
  <c r="J98" i="2" s="1"/>
  <c r="J198" i="2"/>
  <c r="J103" i="2" s="1"/>
  <c r="BK420" i="2"/>
  <c r="J420" i="2"/>
  <c r="J118" i="2" s="1"/>
  <c r="AV94" i="1"/>
  <c r="AK29" i="1" s="1"/>
  <c r="AY94" i="1"/>
  <c r="J34" i="2"/>
  <c r="AW95" i="1" s="1"/>
  <c r="AT95" i="1" s="1"/>
  <c r="AX94" i="1"/>
  <c r="F34" i="2"/>
  <c r="BA95" i="1" s="1"/>
  <c r="BA94" i="1" s="1"/>
  <c r="W30" i="1" s="1"/>
  <c r="P140" i="2" l="1"/>
  <c r="AU95" i="1" s="1"/>
  <c r="AU94" i="1" s="1"/>
  <c r="T140" i="2"/>
  <c r="R140" i="2"/>
  <c r="BK140" i="2"/>
  <c r="J140" i="2" s="1"/>
  <c r="J96" i="2" s="1"/>
  <c r="AW94" i="1"/>
  <c r="AK30" i="1" s="1"/>
  <c r="J30" i="2" l="1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<sst xmlns="http://schemas.openxmlformats.org/spreadsheetml/2006/main" count="3406" uniqueCount="721">
  <si>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</si>
  <si>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</si>
  <si>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</si>
  <si>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</si>
  <si>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</si>
  <si>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</si>
  <si>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</si>
  <si>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</si>
  <si>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</si>
  <si>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</si>
  <si>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</si>
  <si>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</si>
  <si>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</si>
  <si>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</si>
  <si>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</si>
  <si>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</si>
  <si>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</si>
  <si>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</si>
  <si>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</si>
  <si>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</si>
  <si>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</si>
  <si>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</si>
  <si>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</si>
  <si>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</si>
  <si>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</si>
  <si>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</si>
  <si>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</si>
  <si>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</si>
  <si>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</si>
  <si>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</si>
  <si>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</si>
  <si>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</si>
  <si>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</si>
  <si>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</si>
  <si>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</si>
  <si>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</si>
  <si>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</si>
  <si>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</si>
  <si>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</si>
  <si>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</si>
  <si>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</si>
  <si>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</si>
  <si>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</si>
  <si>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</si>
  <si>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</si>
  <si>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</si>
  <si>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</si>
  <si>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</si>
  <si>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</si>
  <si>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</si>
  <si>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</si>
  <si>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</si>
  <si>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</si>
  <si>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</si>
  <si>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</si>
  <si>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</si>
  <si>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</si>
  <si>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</si>
  <si>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</si>
  <si>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</si>
  <si>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</si>
  <si>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</si>
  <si>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</si>
  <si>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</si>
  <si>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</si>
  <si>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</si>
  <si>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</si>
  <si>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</si>
  <si>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</si>
  <si>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</si>
  <si>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</si>
  <si>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</si>
  <si>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</si>
  <si>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</si>
  <si>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</si>
  <si>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</si>
  <si>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</si>
  <si>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</si>
  <si>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</si>
  <si>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</si>
  <si>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</si>
  <si>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</si>
  <si>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</si>
  <si>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</si>
  <si>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</si>
  <si>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</si>
  <si>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</si>
  <si>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</si>
  <si>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</si>
  <si>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</si>
  <si>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</si>
  <si>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</si>
  <si>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</si>
  <si>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</si>
  <si>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</si>
  <si>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</si>
  <si>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</si>
  <si>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</si>
  <si>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</si>
  <si>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</si>
  <si>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</si>
  <si>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</si>
  <si>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</si>
  <si>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</si>
  <si>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</si>
  <si>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</si>
  <si>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</si>
  <si>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</si>
  <si>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</si>
  <si>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</si>
  <si>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</si>
  <si>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</si>
  <si>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</si>
  <si>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</si>
  <si>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</si>
  <si>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</si>
  <si>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</si>
  <si>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</si>
  <si>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</si>
  <si>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</si>
  <si>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</si>
  <si>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</si>
  <si>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</si>
  <si>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</si>
  <si>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</si>
  <si>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</si>
  <si>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</si>
  <si>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</si>
  <si>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</si>
  <si>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</si>
  <si>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</si>
  <si>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</si>
  <si>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</si>
  <si>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</si>
  <si>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</si>
  <si>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</si>
  <si>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</si>
  <si>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</si>
  <si>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</si>
  <si>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VV</t>
  </si>
  <si>
    <t>3,25</t>
  </si>
  <si>
    <t>Součet</t>
  </si>
  <si>
    <t>3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</si>
  <si>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</si>
  <si>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</si>
  <si>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</si>
  <si>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</si>
  <si>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</si>
  <si>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</si>
  <si>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</si>
  <si>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</si>
  <si>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</si>
  <si>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</si>
  <si>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</si>
  <si>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</si>
  <si>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</si>
  <si>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</si>
  <si>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</si>
  <si>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</si>
  <si>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</si>
  <si>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4,04*2</t>
  </si>
  <si>
    <t>619991011</t>
  </si>
  <si>
    <t>-898496348</t>
  </si>
  <si>
    <t>konstrukce v blízkosti bytového jádra:</t>
  </si>
  <si>
    <t>50</t>
  </si>
  <si>
    <t>631319013</t>
  </si>
  <si>
    <t>Příplatek k mazanině tl do 240 mm za přehlazení povrchu</t>
  </si>
  <si>
    <t>m3</t>
  </si>
  <si>
    <t>-1946130643</t>
  </si>
  <si>
    <t>631319197</t>
  </si>
  <si>
    <t>Příplatek k mazanině tl do 240 mm za plochu do 5 m2</t>
  </si>
  <si>
    <t>1070249430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</si>
  <si>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</si>
  <si>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</si>
  <si>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</si>
  <si>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</si>
  <si>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</si>
  <si>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</si>
  <si>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</si>
  <si>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</si>
  <si>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</si>
  <si>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</si>
  <si>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</si>
  <si>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</si>
  <si>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</si>
  <si>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</si>
  <si>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</si>
  <si>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-579421320</t>
  </si>
  <si>
    <t>Ostatní konstrukce a práce, bourání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</si>
  <si>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</si>
  <si>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</si>
  <si>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</si>
  <si>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</si>
  <si>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</si>
  <si>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</si>
  <si>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</si>
  <si>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</si>
  <si>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</si>
  <si>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</si>
  <si>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</si>
  <si>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</si>
  <si>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</si>
  <si>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</si>
  <si>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</si>
  <si>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</si>
  <si>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</si>
  <si>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</si>
  <si>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</si>
  <si>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</si>
  <si>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</si>
  <si>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</si>
  <si>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</si>
  <si>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</si>
  <si>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</si>
  <si>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</si>
  <si>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</si>
  <si>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1688602951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</si>
  <si>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</si>
  <si>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</si>
  <si>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</si>
  <si>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</si>
  <si>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997013501</t>
  </si>
  <si>
    <t>Odvoz suti a vybouraných hmot na skládku nebo meziskládku do 1 km se složením</t>
  </si>
  <si>
    <t>-2119968737</t>
  </si>
  <si>
    <t>997013509</t>
  </si>
  <si>
    <t>Příplatek k odvozu suti a vybouraných hmot na skládku ZKD 1 km přes 1 km</t>
  </si>
  <si>
    <t>-41546433</t>
  </si>
  <si>
    <t>3,017*9 'Přepočtené koeficientem množství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</si>
  <si>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</si>
  <si>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</si>
  <si>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</si>
  <si>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</si>
  <si>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</si>
  <si>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998011003</t>
  </si>
  <si>
    <t>Přesun hmot pro budovy zděné v do 24 m</t>
  </si>
  <si>
    <t>332293610</t>
  </si>
  <si>
    <t>998011014</t>
  </si>
  <si>
    <t>Příplatek k přesunu hmot pro budovy zděné za zvětšený přesun do 500 m</t>
  </si>
  <si>
    <t>-1779270019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</si>
  <si>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</si>
  <si>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</si>
  <si>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</si>
  <si>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</si>
  <si>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</si>
  <si>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</si>
  <si>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</si>
  <si>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</si>
  <si>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</si>
  <si>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277180845</t>
  </si>
  <si>
    <t>711192201</t>
  </si>
  <si>
    <t>Provedení izolace proti zemní vlhkosti hydroizolační stěrkou svislé na betonu, 2 vrstvy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</si>
  <si>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</si>
  <si>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</si>
  <si>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</si>
  <si>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</si>
  <si>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</si>
  <si>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</si>
  <si>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</si>
  <si>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</si>
  <si>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</si>
  <si>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</si>
  <si>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711199095</t>
  </si>
  <si>
    <t>Příplatek k izolacím proti zemní vlhkosti za plochu do 10 m2 natěradly za studena nebo za horka</t>
  </si>
  <si>
    <t>1700889665</t>
  </si>
  <si>
    <t>3,25+6,568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</si>
  <si>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</si>
  <si>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</si>
  <si>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</si>
  <si>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</si>
  <si>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</si>
  <si>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</si>
  <si>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</si>
  <si>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711199102</t>
  </si>
  <si>
    <t>Provedení těsnícího koutu pro vnější nebo vnitřní roh spáry podlaha - stěna</t>
  </si>
  <si>
    <t>1975746015</t>
  </si>
  <si>
    <t>28355020</t>
  </si>
  <si>
    <t>páska pružná těsnící š 80mm</t>
  </si>
  <si>
    <t>-157998654</t>
  </si>
  <si>
    <t>14,32*1,1</t>
  </si>
  <si>
    <t>998711103</t>
  </si>
  <si>
    <t>Přesun hmot tonážní pro izolace proti vodě, vlhkosti a plynům v objektech výšky do 60 m</t>
  </si>
  <si>
    <t>-57580135</t>
  </si>
  <si>
    <t>998711181</t>
  </si>
  <si>
    <t>Příplatek k přesunu hmot tonážní 711 prováděný bez použití mechanizace</t>
  </si>
  <si>
    <t>927022878</t>
  </si>
  <si>
    <t>721</t>
  </si>
  <si>
    <t>Zdravotechnika - vnitřní kanalizace</t>
  </si>
  <si>
    <t>721171808</t>
  </si>
  <si>
    <t>Demontáž potrubí z PVC do D 114</t>
  </si>
  <si>
    <t>1492014250</t>
  </si>
  <si>
    <t>721173706</t>
  </si>
  <si>
    <t>Potrubí kanalizační z PE odpadní DN 100</t>
  </si>
  <si>
    <t>-1512259683</t>
  </si>
  <si>
    <t>721173722</t>
  </si>
  <si>
    <t>Potrubí kanalizační z PE připojovací DN 40</t>
  </si>
  <si>
    <t>1791667421</t>
  </si>
  <si>
    <t>721173724</t>
  </si>
  <si>
    <t>Potrubí kanalizační z PE připojovací DN 70</t>
  </si>
  <si>
    <t>-465818085</t>
  </si>
  <si>
    <t>721220801</t>
  </si>
  <si>
    <t>Demontáž uzávěrek zápachových DN 70</t>
  </si>
  <si>
    <t>1759857268</t>
  </si>
  <si>
    <t>vana,umyvadlo,pračka:</t>
  </si>
  <si>
    <t>721290111</t>
  </si>
  <si>
    <t>Zkouška těsnosti potrubí kanalizace vodou do DN 125</t>
  </si>
  <si>
    <t>-1871484168</t>
  </si>
  <si>
    <t>998721103</t>
  </si>
  <si>
    <t>Přesun hmot tonážní pro vnitřní kanalizace v objektech v do 24 m</t>
  </si>
  <si>
    <t>606443196</t>
  </si>
  <si>
    <t>998721181</t>
  </si>
  <si>
    <t>Příplatek k přesunu hmot tonážní 721 prováděný bez použití mechanizace</t>
  </si>
  <si>
    <t>2037071721</t>
  </si>
  <si>
    <t>722</t>
  </si>
  <si>
    <t>Zdravotechnika - vnitřní vodovod</t>
  </si>
  <si>
    <t>722170801</t>
  </si>
  <si>
    <t>Demontáž rozvodů vody z plastů do D 25</t>
  </si>
  <si>
    <t>-235910146</t>
  </si>
  <si>
    <t>722176113</t>
  </si>
  <si>
    <t>Montáž potrubí plastové spojované svary polyfuzně do D 25 mm</t>
  </si>
  <si>
    <t>667175137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</si>
  <si>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</si>
  <si>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</si>
  <si>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</si>
  <si>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</si>
  <si>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</si>
  <si>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</si>
  <si>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28615153</t>
  </si>
  <si>
    <t>trubka vodovodní tlaková PPR řada PN 20 D 25mm dl 4m</t>
  </si>
  <si>
    <t>1810904515</t>
  </si>
  <si>
    <t>722179191</t>
  </si>
  <si>
    <t>Příplatek k rozvodu vody z plastů za malý rozsah prací na zakázce do 20 m</t>
  </si>
  <si>
    <t>soubor</t>
  </si>
  <si>
    <t>1015964653</t>
  </si>
  <si>
    <t>722179192</t>
  </si>
  <si>
    <t>Příplatek k rozvodu vody z plastů za potrubí do D 32 mm do 15 svarů</t>
  </si>
  <si>
    <t>-225951747</t>
  </si>
  <si>
    <t>722290215</t>
  </si>
  <si>
    <t>Zkouška těsnosti vodovodního potrubí hrdlového nebo přírubového do DN 100</t>
  </si>
  <si>
    <t>1786928775</t>
  </si>
  <si>
    <t>722290234</t>
  </si>
  <si>
    <t>Proplach a dezinfekce vodovodního potrubí do DN 80</t>
  </si>
  <si>
    <t>1817378551</t>
  </si>
  <si>
    <t>998722103</t>
  </si>
  <si>
    <t>Přesun hmot tonážní pro vnitřní vodovod v objektech v do 24 m</t>
  </si>
  <si>
    <t>-1517904910</t>
  </si>
  <si>
    <t>998722181</t>
  </si>
  <si>
    <t>Příplatek k přesunu hmot tonážní 722 prováděný bez použití mechanizace</t>
  </si>
  <si>
    <t>-684376016</t>
  </si>
  <si>
    <t>725</t>
  </si>
  <si>
    <t>Zdravotechnika - zařizovací předměty</t>
  </si>
  <si>
    <t>725110811</t>
  </si>
  <si>
    <t>Demontáž klozetů splachovací s nádrží</t>
  </si>
  <si>
    <t>1107913490</t>
  </si>
  <si>
    <t>725112001</t>
  </si>
  <si>
    <t>210211353</t>
  </si>
  <si>
    <t>725210821</t>
  </si>
  <si>
    <t>Demontáž umyvadel bez výtokových armatur</t>
  </si>
  <si>
    <t>-722823337</t>
  </si>
  <si>
    <t>725211602</t>
  </si>
  <si>
    <t>Umyvadlo keramické připevněné na stěnu šrouby bílé bez krytu na sifon 550 mm</t>
  </si>
  <si>
    <t>747903297</t>
  </si>
  <si>
    <t>725220841</t>
  </si>
  <si>
    <t>Demontáž van ocelová</t>
  </si>
  <si>
    <t>1808744777</t>
  </si>
  <si>
    <t>725245151</t>
  </si>
  <si>
    <t>Zástěna sprchová zásuvná dvoudílná s jedním otvíravým dílem do výšky 2000 mm a šířky 1200 mm</t>
  </si>
  <si>
    <t>-1393213483</t>
  </si>
  <si>
    <t>55145594</t>
  </si>
  <si>
    <t>baterie sprchová páková 150 mm chrom vč. příslušenství a držáku-tyče</t>
  </si>
  <si>
    <t>1642837872</t>
  </si>
  <si>
    <t>55233200</t>
  </si>
  <si>
    <t>žlab sprchového koutu se zápachovou uzávěrkou š koutu 1000mm</t>
  </si>
  <si>
    <t>80413746</t>
  </si>
  <si>
    <t>55233206</t>
  </si>
  <si>
    <t>rošt žlabu sprchového koutu š koutu 1000mm</t>
  </si>
  <si>
    <t>805611690</t>
  </si>
  <si>
    <t>725810811</t>
  </si>
  <si>
    <t>Demontáž ventilů výtokových nástěnných</t>
  </si>
  <si>
    <t>-1409614251</t>
  </si>
  <si>
    <t>725811115</t>
  </si>
  <si>
    <t>Ventil nástěnný pevný výtok G1/2x80 mm</t>
  </si>
  <si>
    <t>1032325261</t>
  </si>
  <si>
    <t>725820801</t>
  </si>
  <si>
    <t>Demontáž baterie nástěnné do G 3 / 4</t>
  </si>
  <si>
    <t>224333423</t>
  </si>
  <si>
    <t>725822611</t>
  </si>
  <si>
    <t>-204364853</t>
  </si>
  <si>
    <t>725869101</t>
  </si>
  <si>
    <t>Montáž zápachových uzávěrek do DN 40</t>
  </si>
  <si>
    <t>-456866810</t>
  </si>
  <si>
    <t>55161837</t>
  </si>
  <si>
    <t>uzávěrka zápachová pro pračku a myčku nástěnná PP-bílá DN 40</t>
  </si>
  <si>
    <t>598104706</t>
  </si>
  <si>
    <t>ZUU</t>
  </si>
  <si>
    <t>561006523</t>
  </si>
  <si>
    <t>998725103</t>
  </si>
  <si>
    <t>Přesun hmot tonážní pro zařizovací předměty v objektech v do 24 m</t>
  </si>
  <si>
    <t>-1910081315</t>
  </si>
  <si>
    <t>998725181</t>
  </si>
  <si>
    <t>Příplatek k přesunu hmot tonážní 725 prováděný bez použití mechanizace</t>
  </si>
  <si>
    <t>554909922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</si>
  <si>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</si>
  <si>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</si>
  <si>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</si>
  <si>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</si>
  <si>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</si>
  <si>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</si>
  <si>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</si>
  <si>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</si>
  <si>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726181781</t>
  </si>
  <si>
    <t>998726113</t>
  </si>
  <si>
    <t>Přesun hmot tonážní pro instalační prefabrikáty v objektech v do 24 m</t>
  </si>
  <si>
    <t>2018071198</t>
  </si>
  <si>
    <t>998726181</t>
  </si>
  <si>
    <t>Příplatek k přesunu hmot tonážní 726 prováděný bez použití mechanizace</t>
  </si>
  <si>
    <t>1710485898</t>
  </si>
  <si>
    <t>741</t>
  </si>
  <si>
    <t>Elektroinstalace - silnoproud</t>
  </si>
  <si>
    <t>741112001</t>
  </si>
  <si>
    <t>Montáž krabice zapuštěná plastová kruhová</t>
  </si>
  <si>
    <t>1641522183</t>
  </si>
  <si>
    <t>34571515</t>
  </si>
  <si>
    <t>krabice přístrojová instalační 400 V, 142x71x45mm do dutých stěn</t>
  </si>
  <si>
    <t>1605885419</t>
  </si>
  <si>
    <t>741120001</t>
  </si>
  <si>
    <t>Montáž vodič Cu izolovaný plný a laněný žíla 0,35-6 mm2 pod omítku (CY)</t>
  </si>
  <si>
    <t>-1655389984</t>
  </si>
  <si>
    <t>34111036</t>
  </si>
  <si>
    <t>kabel silový s Cu jádrem 1 kV 3x2,5mm2</t>
  </si>
  <si>
    <t>-603497209</t>
  </si>
  <si>
    <t>34111018</t>
  </si>
  <si>
    <t>kabel silový s Cu jádrem 6mm2</t>
  </si>
  <si>
    <t>-1882763688</t>
  </si>
  <si>
    <t>741210001</t>
  </si>
  <si>
    <t>Montáž rozvodnice oceloplechová nebo plastová běžná do 20 kg</t>
  </si>
  <si>
    <t>-1630493910</t>
  </si>
  <si>
    <t>35713850</t>
  </si>
  <si>
    <t>rozvodnice elektroměrové s jedním 1 fázovým místem bez požární úpravy 18 pozic</t>
  </si>
  <si>
    <t>942018444</t>
  </si>
  <si>
    <t>741310001</t>
  </si>
  <si>
    <t>Montáž vypínač nástěnný 1-jednopólový prostředí normální</t>
  </si>
  <si>
    <t>-1640661667</t>
  </si>
  <si>
    <t>34535799</t>
  </si>
  <si>
    <t>1350451943</t>
  </si>
  <si>
    <t>741313001</t>
  </si>
  <si>
    <t>Montáž zásuvka (polo)zapuštěná bezšroubové připojení 2P+PE se zapojením vodičů</t>
  </si>
  <si>
    <t>1256391964</t>
  </si>
  <si>
    <t>35811077</t>
  </si>
  <si>
    <t>-1756915355</t>
  </si>
  <si>
    <t>741370002</t>
  </si>
  <si>
    <t>Montáž svítidlo žárovkové bytové stropní přisazené 1 zdroj se sklem</t>
  </si>
  <si>
    <t>-634792933</t>
  </si>
  <si>
    <t>34821275</t>
  </si>
  <si>
    <t>svítidlo bytové žárovkové IP 42, max. 60 W E27</t>
  </si>
  <si>
    <t>-339151072</t>
  </si>
  <si>
    <t>34823735</t>
  </si>
  <si>
    <t>svítidlo zářivkové interiérové s kompenzací, barva bílá, 18W, délka 974 mm</t>
  </si>
  <si>
    <t>1516369742</t>
  </si>
  <si>
    <t>34111030</t>
  </si>
  <si>
    <t>kabel silový s Cu jádrem 1 kV 3x1,5mm2</t>
  </si>
  <si>
    <t>222816576</t>
  </si>
  <si>
    <t>741810001</t>
  </si>
  <si>
    <t>Celková prohlídka elektrického rozvodu a zařízení do 100 000,- Kč</t>
  </si>
  <si>
    <t>864825378</t>
  </si>
  <si>
    <t>998741103</t>
  </si>
  <si>
    <t>Přesun hmot tonážní pro silnoproud v objektech v do 24 m</t>
  </si>
  <si>
    <t>241733212</t>
  </si>
  <si>
    <t>998741181</t>
  </si>
  <si>
    <t>Příplatek k přesunu hmot tonážní 741 prováděný bez použití mechanizace</t>
  </si>
  <si>
    <t>-1567165848</t>
  </si>
  <si>
    <t>751</t>
  </si>
  <si>
    <t>Vzduchotechnika</t>
  </si>
  <si>
    <t>751111012</t>
  </si>
  <si>
    <t>Mtž vent ax ntl nástěnného základního D do 200 mm</t>
  </si>
  <si>
    <t>1776743345</t>
  </si>
  <si>
    <t>V</t>
  </si>
  <si>
    <t>Axiální ventilátor max. 20x20cm, pr. 125 mm</t>
  </si>
  <si>
    <t>-1763580870</t>
  </si>
  <si>
    <t>751111811</t>
  </si>
  <si>
    <t>Demontáž ventilátoru axiálního nízkotlakého kruhové potrubí D do 200 mm</t>
  </si>
  <si>
    <t>-1475826021</t>
  </si>
  <si>
    <t>751377011</t>
  </si>
  <si>
    <t>Mtž odsávacího zákrytu (digestoř) bytového vestavěného</t>
  </si>
  <si>
    <t>-1765994227</t>
  </si>
  <si>
    <t>1870917112</t>
  </si>
  <si>
    <t>998751102</t>
  </si>
  <si>
    <t>Přesun hmot tonážní pro vzduchotechniku v objektech v do 24 m</t>
  </si>
  <si>
    <t>-1632170730</t>
  </si>
  <si>
    <t>998751181</t>
  </si>
  <si>
    <t>Příplatek k přesunu hmot tonážní 751 prováděný bez použití mechanizace</t>
  </si>
  <si>
    <t>-171442819</t>
  </si>
  <si>
    <t>763</t>
  </si>
  <si>
    <t>Konstrukce suché výstavby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</si>
  <si>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</si>
  <si>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</si>
  <si>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</si>
  <si>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</si>
  <si>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</si>
  <si>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</si>
  <si>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</si>
  <si>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</si>
  <si>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</si>
  <si>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</si>
  <si>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</si>
  <si>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763111751</t>
  </si>
  <si>
    <t>Příplatek k SDK příčce za plochu do 6 m2 jednotlivě</t>
  </si>
  <si>
    <t>2048429318</t>
  </si>
  <si>
    <t>763111762</t>
  </si>
  <si>
    <t>Příplatek k SDK příčce s jednoduchou nosnou konstrukcí za zahuštění profilů na vzdálenost 41 mm</t>
  </si>
  <si>
    <t>1714851427</t>
  </si>
  <si>
    <t>763111771</t>
  </si>
  <si>
    <t>Příplatek k SDK příčce za rovinnost kvality Q3</t>
  </si>
  <si>
    <t>508909671</t>
  </si>
  <si>
    <t>20,813*2</t>
  </si>
  <si>
    <t>998763303</t>
  </si>
  <si>
    <t>Přesun hmot tonážní pro sádrokartonové konstrukce v objektech v do 24 m</t>
  </si>
  <si>
    <t>-1976687554</t>
  </si>
  <si>
    <t>998763381</t>
  </si>
  <si>
    <t>Příplatek k přesunu hmot tonážní 763 SDK prováděný bez použití mechanizace</t>
  </si>
  <si>
    <t>1217539837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</si>
  <si>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</si>
  <si>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</si>
  <si>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</si>
  <si>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</si>
  <si>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</si>
  <si>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</si>
  <si>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</si>
  <si>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</si>
  <si>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</si>
  <si>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</si>
  <si>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</si>
  <si>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766660001</t>
  </si>
  <si>
    <t>Montáž dveřních křídel otvíravých 1křídlových š do 0,8 m do ocelové zárubně</t>
  </si>
  <si>
    <t>375342203</t>
  </si>
  <si>
    <t>61162854</t>
  </si>
  <si>
    <t>dveře vnitřní foliované plné 1křídlové 70x197 cm</t>
  </si>
  <si>
    <t>-400511483</t>
  </si>
  <si>
    <t>61162857</t>
  </si>
  <si>
    <t>158639230</t>
  </si>
  <si>
    <t>54914610</t>
  </si>
  <si>
    <t>1272145980</t>
  </si>
  <si>
    <t>766660722</t>
  </si>
  <si>
    <t>Montáž dveřního kování - zámku</t>
  </si>
  <si>
    <t>-85293795</t>
  </si>
  <si>
    <t>54925015</t>
  </si>
  <si>
    <t>-337428087</t>
  </si>
  <si>
    <t>766695212</t>
  </si>
  <si>
    <t>Montáž truhlářských prahů dveří 1křídlových šířky do 10 cm</t>
  </si>
  <si>
    <t>2047089937</t>
  </si>
  <si>
    <t>61187416</t>
  </si>
  <si>
    <t>práh dveřní dřevěný bukový tl 2cm dl 92cm š 10cm</t>
  </si>
  <si>
    <t>-1127604152</t>
  </si>
  <si>
    <t>766812840</t>
  </si>
  <si>
    <t>Demontáž kuchyňských linek dřevěných nebo kovových délky do 2,1 m</t>
  </si>
  <si>
    <t>1853699049</t>
  </si>
  <si>
    <t>998766103</t>
  </si>
  <si>
    <t>Přesun hmot tonážní pro konstrukce truhlářské v objektech v do 24 m</t>
  </si>
  <si>
    <t>1967293205</t>
  </si>
  <si>
    <t>998766181</t>
  </si>
  <si>
    <t>Příplatek k přesunu hmot tonážní 766 prováděný bez použití mechanizace</t>
  </si>
  <si>
    <t>-123365139</t>
  </si>
  <si>
    <t>DV</t>
  </si>
  <si>
    <t>Dodávka a osazení SDK konstrukce dvířek za wc - pro obklad vč. úchytek a začištění</t>
  </si>
  <si>
    <t>1085587334</t>
  </si>
  <si>
    <t>KL</t>
  </si>
  <si>
    <t>Kuchyňská linka dle specifikace vč. dřezu - dodávka</t>
  </si>
  <si>
    <t>750760601</t>
  </si>
  <si>
    <t>MKL</t>
  </si>
  <si>
    <t>Montáž kuchyňské linky dle specifikace</t>
  </si>
  <si>
    <t>-145050429</t>
  </si>
  <si>
    <t>UP</t>
  </si>
  <si>
    <t>Dodatečná úprava dveřních prahů vzhledem k výškovým rozdílům podlah</t>
  </si>
  <si>
    <t>-1293750392</t>
  </si>
  <si>
    <t>771</t>
  </si>
  <si>
    <t>Podlahy z dlaždic</t>
  </si>
  <si>
    <t>771571113</t>
  </si>
  <si>
    <t>Montáž podlah z keramických dlaždic režných hladkých do malty do 12 ks/m2</t>
  </si>
  <si>
    <t>1906204315</t>
  </si>
  <si>
    <t>771591111</t>
  </si>
  <si>
    <t>Podlahy penetrace podkladu</t>
  </si>
  <si>
    <t>326395775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</si>
  <si>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</si>
  <si>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</si>
  <si>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</si>
  <si>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</si>
  <si>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</si>
  <si>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998771103</t>
  </si>
  <si>
    <t>Přesun hmot tonážní pro podlahy z dlaždic v objektech v do 24 m</t>
  </si>
  <si>
    <t>1507812907</t>
  </si>
  <si>
    <t>998771181</t>
  </si>
  <si>
    <t>Příplatek k přesunu hmot tonážní 771 prováděný bez použití mechanizace</t>
  </si>
  <si>
    <t>2072760357</t>
  </si>
  <si>
    <t>776</t>
  </si>
  <si>
    <t>Podlahy povlakové</t>
  </si>
  <si>
    <t>776201812</t>
  </si>
  <si>
    <t>Demontáž lepených povlakových podlah s podložkou ručně</t>
  </si>
  <si>
    <t>1245463263</t>
  </si>
  <si>
    <t>demontáž nášlapné vrstvy z pvc:</t>
  </si>
  <si>
    <t>776421111</t>
  </si>
  <si>
    <t>Montáž obvodových lišt lepením</t>
  </si>
  <si>
    <t>1475735501</t>
  </si>
  <si>
    <t>1,835+1,775+0,8</t>
  </si>
  <si>
    <t>28411003</t>
  </si>
  <si>
    <t>lišta soklová PVC 30 x 30 mm</t>
  </si>
  <si>
    <t>-884762666</t>
  </si>
  <si>
    <t>5,04*1,02 'Přepočtené koeficientem množství</t>
  </si>
  <si>
    <t>998776103</t>
  </si>
  <si>
    <t>Přesun hmot tonážní pro podlahy povlakové v objektech v do 24 m</t>
  </si>
  <si>
    <t>944388594</t>
  </si>
  <si>
    <t>998776181</t>
  </si>
  <si>
    <t>Příplatek k přesunu hmot tonážní 776 prováděný bez použití mechanizace</t>
  </si>
  <si>
    <t>-1505255930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</si>
  <si>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</si>
  <si>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</si>
  <si>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</si>
  <si>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</si>
  <si>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-587173971</t>
  </si>
  <si>
    <t>2,18+1,105+0,9+0,5+0,2+0,5+0,7+1,2+1,835</t>
  </si>
  <si>
    <t>L</t>
  </si>
  <si>
    <t>Listela - dekorovaný obklad</t>
  </si>
  <si>
    <t>-1363825612</t>
  </si>
  <si>
    <t>9,12/0,4*1,1</t>
  </si>
  <si>
    <t>781471113</t>
  </si>
  <si>
    <t>Montáž obkladů vnitřních keramických hladkých do 19 ks/m2 kladených do malty</t>
  </si>
  <si>
    <t>2057015411</t>
  </si>
  <si>
    <t>(1,835+2,18+1,105+0,9+0,5+0,2+0,5+1,2)*2</t>
  </si>
  <si>
    <t>(2,4+0,6)*0,6</t>
  </si>
  <si>
    <t>59761155</t>
  </si>
  <si>
    <t>dlaždice keramické koupelnové(barevné) přes 19 do 25 ks/m2</t>
  </si>
  <si>
    <t>317438784</t>
  </si>
  <si>
    <t>18,64*1,1</t>
  </si>
  <si>
    <t>781495111</t>
  </si>
  <si>
    <t>Penetrace podkladu vnitřních obkladů</t>
  </si>
  <si>
    <t>27976128</t>
  </si>
  <si>
    <t>998781103</t>
  </si>
  <si>
    <t>Přesun hmot tonážní pro obklady keramické v objektech v do 24 m</t>
  </si>
  <si>
    <t>-779266235</t>
  </si>
  <si>
    <t>998781181</t>
  </si>
  <si>
    <t>Příplatek k přesunu hmot tonážní 781 prováděný bez použití mechanizace</t>
  </si>
  <si>
    <t>-176325598</t>
  </si>
  <si>
    <t>783</t>
  </si>
  <si>
    <t>Dokončovací práce - nátěry</t>
  </si>
  <si>
    <t>783301313</t>
  </si>
  <si>
    <t>Odmaštění zámečnických konstrukcí ředidlovým odmašťovačem</t>
  </si>
  <si>
    <t>-1463399896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</si>
  <si>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</si>
  <si>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</si>
  <si>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</si>
  <si>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</si>
  <si>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</si>
  <si>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</si>
  <si>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</si>
  <si>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</si>
  <si>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</si>
  <si>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</si>
  <si>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-998683182</t>
  </si>
  <si>
    <t>3,26+3,25</t>
  </si>
  <si>
    <t>stěny:</t>
  </si>
  <si>
    <t>(1,835+2,18+1,105+0,9+0,5+0,2+1,23+1,2)*0,6</t>
  </si>
  <si>
    <t>kuchyň: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</si>
  <si>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</si>
  <si>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</si>
  <si>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</si>
  <si>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</si>
  <si>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</si>
  <si>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</si>
  <si>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</si>
  <si>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</si>
  <si>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784181111</t>
  </si>
  <si>
    <t>Základní silikátová jednonásobná penetrace podkladu v místnostech výšky do 3,80m</t>
  </si>
  <si>
    <t>-1458750081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</si>
  <si>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</si>
  <si>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</si>
  <si>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</si>
  <si>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</si>
  <si>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</si>
  <si>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</si>
  <si>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</si>
  <si>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</si>
  <si>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</si>
  <si>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</si>
  <si>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</si>
  <si>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</si>
  <si>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</si>
  <si>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</si>
  <si>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</si>
  <si>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</si>
  <si>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</si>
  <si>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</si>
  <si>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</si>
  <si>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</si>
  <si>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</si>
  <si>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</si>
  <si>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</si>
  <si>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</si>
  <si>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1466349162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</si>
  <si>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</si>
  <si>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</si>
  <si>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</si>
  <si>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</si>
  <si>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</si>
  <si>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</si>
  <si>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</si>
  <si>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-806250143</t>
  </si>
  <si>
    <t>VRN7</t>
  </si>
  <si>
    <t>Provozní vlivy</t>
  </si>
  <si>
    <t>070001000</t>
  </si>
  <si>
    <t>2018892847</t>
  </si>
  <si>
    <t>5 - Bytová jednotka č. 48</t>
  </si>
  <si>
    <t>Obalení konstrukcí a prvků fólií přilepenou lepící páskou - elektrického sporáku</t>
  </si>
  <si>
    <t>zárubeň ocelová pro sádrokarton 1x 100 700 L/P, 1x 100 800 L/P</t>
  </si>
  <si>
    <t>Klozet keramický standardní samostatně stojící s hlubokým splachováním odpad vodorovný (duální)</t>
  </si>
  <si>
    <t>Baterie umyvadlová stojánková páková  s delším ramenem, bez výpusti</t>
  </si>
  <si>
    <t>Zápachová uzávěra - sifon pro umyvadla - láhvový , provedení chrom - typ "click - clack"</t>
  </si>
  <si>
    <t>ovladač zapínací tlačítkový 10A 3553-80289 velkoplošný (v rámečku)</t>
  </si>
  <si>
    <t>zásuvka nepropustná nástěnná 16A 220 V 3pólová (v rámečku)</t>
  </si>
  <si>
    <t>Digestoř vestavná výsuvná pod skříňku - nerez</t>
  </si>
  <si>
    <t>dveře vnitřní foliované plné 1křídlové 80x197 cm (2/3 sklo)</t>
  </si>
  <si>
    <t>kování vrchní dveřní klika včetně rozet a montážního materiál nerez PK- masivní kov</t>
  </si>
  <si>
    <t>zámek stavební zadlabací  02-03 L Zn - tzv. "WC zámek"</t>
  </si>
  <si>
    <t>V. Košaře 4/125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</si>
</sst>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2" t="s">
        <v>5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20"/>
      <c r="BE5" s="215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20"/>
      <c r="BE6" s="21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6"/>
      <c r="BS8" s="17" t="s">
        <v>6</v>
      </c>
    </row>
    <row r="9" spans="1:74" s="1" customFormat="1" ht="14.45" customHeight="1">
      <c r="B9" s="20"/>
      <c r="AR9" s="20"/>
      <c r="BE9" s="216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6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6"/>
      <c r="BS11" s="17" t="s">
        <v>6</v>
      </c>
    </row>
    <row r="12" spans="1:74" s="1" customFormat="1" ht="6.95" customHeight="1">
      <c r="B12" s="20"/>
      <c r="AR12" s="20"/>
      <c r="BE12" s="216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6"/>
      <c r="BS13" s="17" t="s">
        <v>6</v>
      </c>
    </row>
    <row r="14" spans="1:74" ht="12.75">
      <c r="B14" s="20"/>
      <c r="E14" s="221" t="s">
        <v>28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26</v>
      </c>
      <c r="AN14" s="29" t="s">
        <v>28</v>
      </c>
      <c r="AR14" s="20"/>
      <c r="BE14" s="216"/>
      <c r="BS14" s="17" t="s">
        <v>6</v>
      </c>
    </row>
    <row r="15" spans="1:74" s="1" customFormat="1" ht="6.95" customHeight="1">
      <c r="B15" s="20"/>
      <c r="AR15" s="20"/>
      <c r="BE15" s="216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6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6"/>
      <c r="BS17" s="17" t="s">
        <v>33</v>
      </c>
    </row>
    <row r="18" spans="1:71" s="1" customFormat="1" ht="6.95" customHeight="1">
      <c r="B18" s="20"/>
      <c r="AR18" s="20"/>
      <c r="BE18" s="216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6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6"/>
      <c r="BS20" s="17" t="s">
        <v>33</v>
      </c>
    </row>
    <row r="21" spans="1:71" s="1" customFormat="1" ht="6.95" customHeight="1">
      <c r="B21" s="20"/>
      <c r="AR21" s="20"/>
      <c r="BE21" s="216"/>
    </row>
    <row r="22" spans="1:71" s="1" customFormat="1" ht="12" customHeight="1">
      <c r="B22" s="20"/>
      <c r="D22" s="27" t="s">
        <v>35</v>
      </c>
      <c r="AR22" s="20"/>
      <c r="BE22" s="216"/>
    </row>
    <row r="23" spans="1:71" s="1" customFormat="1" ht="16.5" customHeight="1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6"/>
    </row>
    <row r="24" spans="1:71" s="1" customFormat="1" ht="6.95" customHeight="1">
      <c r="B24" s="20"/>
      <c r="AR24" s="20"/>
      <c r="BE24" s="21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6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4">
        <f>ROUND(AG94,2)</f>
        <v>0</v>
      </c>
      <c r="AL26" s="225"/>
      <c r="AM26" s="225"/>
      <c r="AN26" s="225"/>
      <c r="AO26" s="225"/>
      <c r="AP26" s="32"/>
      <c r="AQ26" s="32"/>
      <c r="AR26" s="33"/>
      <c r="BE26" s="21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6" t="s">
        <v>37</v>
      </c>
      <c r="M28" s="226"/>
      <c r="N28" s="226"/>
      <c r="O28" s="226"/>
      <c r="P28" s="226"/>
      <c r="Q28" s="32"/>
      <c r="R28" s="32"/>
      <c r="S28" s="32"/>
      <c r="T28" s="32"/>
      <c r="U28" s="32"/>
      <c r="V28" s="32"/>
      <c r="W28" s="226" t="s">
        <v>38</v>
      </c>
      <c r="X28" s="226"/>
      <c r="Y28" s="226"/>
      <c r="Z28" s="226"/>
      <c r="AA28" s="226"/>
      <c r="AB28" s="226"/>
      <c r="AC28" s="226"/>
      <c r="AD28" s="226"/>
      <c r="AE28" s="226"/>
      <c r="AF28" s="32"/>
      <c r="AG28" s="32"/>
      <c r="AH28" s="32"/>
      <c r="AI28" s="32"/>
      <c r="AJ28" s="32"/>
      <c r="AK28" s="226" t="s">
        <v>39</v>
      </c>
      <c r="AL28" s="226"/>
      <c r="AM28" s="226"/>
      <c r="AN28" s="226"/>
      <c r="AO28" s="226"/>
      <c r="AP28" s="32"/>
      <c r="AQ28" s="32"/>
      <c r="AR28" s="33"/>
      <c r="BE28" s="216"/>
    </row>
    <row r="29" spans="1:71" s="3" customFormat="1" ht="14.45" customHeight="1">
      <c r="B29" s="37"/>
      <c r="D29" s="27" t="s">
        <v>40</v>
      </c>
      <c r="F29" s="27" t="s">
        <v>41</v>
      </c>
      <c r="L29" s="214">
        <v>0.21</v>
      </c>
      <c r="M29" s="213"/>
      <c r="N29" s="213"/>
      <c r="O29" s="213"/>
      <c r="P29" s="213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ROUND(AV94, 2)</f>
        <v>0</v>
      </c>
      <c r="AL29" s="213"/>
      <c r="AM29" s="213"/>
      <c r="AN29" s="213"/>
      <c r="AO29" s="213"/>
      <c r="AR29" s="37"/>
      <c r="BE29" s="217"/>
    </row>
    <row r="30" spans="1:71" s="3" customFormat="1" ht="14.45" customHeight="1">
      <c r="B30" s="37"/>
      <c r="F30" s="27" t="s">
        <v>42</v>
      </c>
      <c r="L30" s="214">
        <v>0.15</v>
      </c>
      <c r="M30" s="213"/>
      <c r="N30" s="213"/>
      <c r="O30" s="213"/>
      <c r="P30" s="213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ROUND(AW94, 2)</f>
        <v>0</v>
      </c>
      <c r="AL30" s="213"/>
      <c r="AM30" s="213"/>
      <c r="AN30" s="213"/>
      <c r="AO30" s="213"/>
      <c r="AR30" s="37"/>
      <c r="BE30" s="217"/>
    </row>
    <row r="31" spans="1:71" s="3" customFormat="1" ht="14.45" hidden="1" customHeight="1">
      <c r="B31" s="37"/>
      <c r="F31" s="27" t="s">
        <v>43</v>
      </c>
      <c r="L31" s="214">
        <v>0.21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7"/>
      <c r="BE31" s="217"/>
    </row>
    <row r="32" spans="1:71" s="3" customFormat="1" ht="14.45" hidden="1" customHeight="1">
      <c r="B32" s="37"/>
      <c r="F32" s="27" t="s">
        <v>44</v>
      </c>
      <c r="L32" s="214">
        <v>0.15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7"/>
      <c r="BE32" s="217"/>
    </row>
    <row r="33" spans="1:57" s="3" customFormat="1" ht="14.45" hidden="1" customHeight="1">
      <c r="B33" s="37"/>
      <c r="F33" s="27" t="s">
        <v>45</v>
      </c>
      <c r="L33" s="214">
        <v>0</v>
      </c>
      <c r="M33" s="213"/>
      <c r="N33" s="213"/>
      <c r="O33" s="213"/>
      <c r="P33" s="213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7"/>
      <c r="BE33" s="21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6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47" t="s">
        <v>48</v>
      </c>
      <c r="Y35" s="248"/>
      <c r="Z35" s="248"/>
      <c r="AA35" s="248"/>
      <c r="AB35" s="248"/>
      <c r="AC35" s="40"/>
      <c r="AD35" s="40"/>
      <c r="AE35" s="40"/>
      <c r="AF35" s="40"/>
      <c r="AG35" s="40"/>
      <c r="AH35" s="40"/>
      <c r="AI35" s="40"/>
      <c r="AJ35" s="40"/>
      <c r="AK35" s="249">
        <f>SUM(AK26:AK33)</f>
        <v>0</v>
      </c>
      <c r="AL35" s="248"/>
      <c r="AM35" s="248"/>
      <c r="AN35" s="248"/>
      <c r="AO35" s="25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38" t="str">
        <f>K6</f>
        <v>V. Košaře 122/1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0" t="str">
        <f>IF(AN8= "","",AN8)</f>
        <v>27. 8. 2019</v>
      </c>
      <c r="AN87" s="240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1" t="str">
        <f>IF(E17="","",E17)</f>
        <v>Ing. Vladimír Slonka</v>
      </c>
      <c r="AN89" s="242"/>
      <c r="AO89" s="242"/>
      <c r="AP89" s="242"/>
      <c r="AQ89" s="32"/>
      <c r="AR89" s="33"/>
      <c r="AS89" s="243" t="s">
        <v>56</v>
      </c>
      <c r="AT89" s="24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1" t="str">
        <f>IF(E20="","",E20)</f>
        <v xml:space="preserve"> </v>
      </c>
      <c r="AN90" s="242"/>
      <c r="AO90" s="242"/>
      <c r="AP90" s="242"/>
      <c r="AQ90" s="32"/>
      <c r="AR90" s="33"/>
      <c r="AS90" s="245"/>
      <c r="AT90" s="24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5"/>
      <c r="AT91" s="24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3" t="s">
        <v>57</v>
      </c>
      <c r="D92" s="234"/>
      <c r="E92" s="234"/>
      <c r="F92" s="234"/>
      <c r="G92" s="234"/>
      <c r="H92" s="60"/>
      <c r="I92" s="235" t="s">
        <v>58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6" t="s">
        <v>59</v>
      </c>
      <c r="AH92" s="234"/>
      <c r="AI92" s="234"/>
      <c r="AJ92" s="234"/>
      <c r="AK92" s="234"/>
      <c r="AL92" s="234"/>
      <c r="AM92" s="234"/>
      <c r="AN92" s="235" t="s">
        <v>60</v>
      </c>
      <c r="AO92" s="234"/>
      <c r="AP92" s="237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0">
        <f>ROUND(AG95,2)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9" t="s">
        <v>81</v>
      </c>
      <c r="E95" s="229"/>
      <c r="F95" s="229"/>
      <c r="G95" s="229"/>
      <c r="H95" s="229"/>
      <c r="I95" s="82"/>
      <c r="J95" s="229" t="s">
        <v>82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'5 - Bytová jednotka č.5'!J30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č.5'!P140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5"/>
  <sheetViews>
    <sheetView showGridLines="0" tabSelected="1" topLeftCell="A393" workbookViewId="0">
      <selection activeCell="E430" sqref="E430"/>
    </sheetView>
  </sheetViews>
  <sheetFormatPr defaultRowHeight="11.25"/>
  <cols>
    <col min="1" max="1" width="8.33203125" style="1" customWidth="1"/>
    <col min="2" max="2" width="1.6640625" style="1" customWidth="1"/>
    <col min="3" max="3" width="5.1640625" style="1" customWidth="1"/>
    <col min="4" max="4" width="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32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720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8" t="s">
        <v>708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8"/>
      <c r="G18" s="218"/>
      <c r="H18" s="218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3" t="s">
        <v>1</v>
      </c>
      <c r="F27" s="223"/>
      <c r="G27" s="223"/>
      <c r="H27" s="223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ROUND((SUM(BE140:BE424)),  2)</f>
        <v>0</v>
      </c>
      <c r="G33" s="32"/>
      <c r="H33" s="32"/>
      <c r="I33" s="103">
        <v>0.21</v>
      </c>
      <c r="J33" s="102">
        <f>ROUND(((SUM(BE140:BE424))*I33),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ROUND((SUM(BF140:BF424)),  2)</f>
        <v>0</v>
      </c>
      <c r="G34" s="32"/>
      <c r="H34" s="32"/>
      <c r="I34" s="103">
        <v>0.15</v>
      </c>
      <c r="J34" s="102">
        <f>ROUND(((SUM(BF140:BF424))*I34),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ROUND((SUM(BG140:BG424)),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ROUND((SUM(BH140:BH424)),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ROUND((SUM(BI140:BI424)),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V. Košaře 4/125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8" t="str">
        <f>E9</f>
        <v>5 - Bytová jednotka č. 48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J164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J185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J193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J197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J198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J221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J232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J244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J264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J268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J287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J295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J314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J334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J344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J355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J370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J376</f>
        <v>0</v>
      </c>
      <c r="L116" s="127"/>
    </row>
    <row r="117" spans="1:31" s="9" customFormat="1" ht="24.95" customHeight="1">
      <c r="B117" s="122"/>
      <c r="D117" s="123" t="s">
        <v>113</v>
      </c>
      <c r="E117" s="124"/>
      <c r="F117" s="124"/>
      <c r="G117" s="124"/>
      <c r="H117" s="124"/>
      <c r="I117" s="125"/>
      <c r="J117" s="126">
        <f>J395</f>
        <v>0</v>
      </c>
      <c r="L117" s="122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J420</f>
        <v>0</v>
      </c>
      <c r="L118" s="122"/>
    </row>
    <row r="119" spans="1:31" s="10" customFormat="1" ht="19.899999999999999" customHeight="1">
      <c r="B119" s="127"/>
      <c r="D119" s="128" t="s">
        <v>115</v>
      </c>
      <c r="E119" s="129"/>
      <c r="F119" s="129"/>
      <c r="G119" s="129"/>
      <c r="H119" s="129"/>
      <c r="I119" s="130"/>
      <c r="J119" s="131">
        <f>J421</f>
        <v>0</v>
      </c>
      <c r="L119" s="127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J423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117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2"/>
      <c r="D130" s="32"/>
      <c r="E130" s="252" t="str">
        <f>E7</f>
        <v>V. Košaře 4/125</v>
      </c>
      <c r="F130" s="253"/>
      <c r="G130" s="253"/>
      <c r="H130" s="253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6.5" customHeight="1">
      <c r="A132" s="32"/>
      <c r="B132" s="33"/>
      <c r="C132" s="32"/>
      <c r="D132" s="32"/>
      <c r="E132" s="238" t="str">
        <f>E9</f>
        <v>5 - Bytová jednotka č. 48</v>
      </c>
      <c r="F132" s="251"/>
      <c r="G132" s="251"/>
      <c r="H132" s="251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27. 8. 2019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11" customFormat="1" ht="29.25" customHeight="1">
      <c r="A139" s="132"/>
      <c r="B139" s="133"/>
      <c r="C139" s="134" t="s">
        <v>118</v>
      </c>
      <c r="D139" s="135" t="s">
        <v>61</v>
      </c>
      <c r="E139" s="135" t="s">
        <v>57</v>
      </c>
      <c r="F139" s="135" t="s">
        <v>58</v>
      </c>
      <c r="G139" s="135" t="s">
        <v>119</v>
      </c>
      <c r="H139" s="135" t="s">
        <v>120</v>
      </c>
      <c r="I139" s="136" t="s">
        <v>121</v>
      </c>
      <c r="J139" s="137" t="s">
        <v>90</v>
      </c>
      <c r="K139" s="138" t="s">
        <v>122</v>
      </c>
      <c r="L139" s="139"/>
      <c r="M139" s="62" t="s">
        <v>1</v>
      </c>
      <c r="N139" s="63" t="s">
        <v>40</v>
      </c>
      <c r="O139" s="63" t="s">
        <v>123</v>
      </c>
      <c r="P139" s="63" t="s">
        <v>124</v>
      </c>
      <c r="Q139" s="63" t="s">
        <v>125</v>
      </c>
      <c r="R139" s="63" t="s">
        <v>126</v>
      </c>
      <c r="S139" s="63" t="s">
        <v>127</v>
      </c>
      <c r="T139" s="64" t="s">
        <v>128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5" s="2" customFormat="1" ht="22.9" customHeight="1">
      <c r="A140" s="32"/>
      <c r="B140" s="33"/>
      <c r="C140" s="69" t="s">
        <v>129</v>
      </c>
      <c r="D140" s="32"/>
      <c r="E140" s="32"/>
      <c r="F140" s="32"/>
      <c r="G140" s="32"/>
      <c r="H140" s="32"/>
      <c r="I140" s="92"/>
      <c r="J140" s="140">
        <f>BK140</f>
        <v>0</v>
      </c>
      <c r="K140" s="32"/>
      <c r="L140" s="33"/>
      <c r="M140" s="65"/>
      <c r="N140" s="56"/>
      <c r="O140" s="66"/>
      <c r="P140" s="141">
        <f>P141+P197+P395+P420</f>
        <v>0</v>
      </c>
      <c r="Q140" s="66"/>
      <c r="R140" s="141">
        <f>R141+R197+R395+R420</f>
        <v>2.7435251699999998</v>
      </c>
      <c r="S140" s="66"/>
      <c r="T140" s="142">
        <f>T141+T197+T395+T420</f>
        <v>3.0165815600000001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92</v>
      </c>
      <c r="BK140" s="143">
        <f>BK141+BK197+BK395+BK420</f>
        <v>0</v>
      </c>
    </row>
    <row r="141" spans="1:65" s="12" customFormat="1" ht="25.9" customHeight="1">
      <c r="B141" s="144"/>
      <c r="D141" s="145" t="s">
        <v>75</v>
      </c>
      <c r="E141" s="146" t="s">
        <v>130</v>
      </c>
      <c r="F141" s="146" t="s">
        <v>131</v>
      </c>
      <c r="I141" s="147"/>
      <c r="J141" s="148">
        <f>BK141</f>
        <v>0</v>
      </c>
      <c r="L141" s="144"/>
      <c r="M141" s="149"/>
      <c r="N141" s="150"/>
      <c r="O141" s="150"/>
      <c r="P141" s="151">
        <f>P142+P164+P185+P193</f>
        <v>0</v>
      </c>
      <c r="Q141" s="150"/>
      <c r="R141" s="151">
        <f>R142+R164+R185+R193</f>
        <v>0.80343052000000004</v>
      </c>
      <c r="S141" s="150"/>
      <c r="T141" s="152">
        <f>T142+T164+T185+T193</f>
        <v>2.6484562</v>
      </c>
      <c r="AR141" s="145" t="s">
        <v>84</v>
      </c>
      <c r="AT141" s="153" t="s">
        <v>75</v>
      </c>
      <c r="AU141" s="153" t="s">
        <v>76</v>
      </c>
      <c r="AY141" s="145" t="s">
        <v>132</v>
      </c>
      <c r="BK141" s="154">
        <f>BK142+BK164+BK185+BK193</f>
        <v>0</v>
      </c>
    </row>
    <row r="142" spans="1:65" s="12" customFormat="1" ht="22.9" customHeight="1">
      <c r="B142" s="144"/>
      <c r="D142" s="145" t="s">
        <v>75</v>
      </c>
      <c r="E142" s="155" t="s">
        <v>133</v>
      </c>
      <c r="F142" s="155" t="s">
        <v>134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SUM(P143:P163)</f>
        <v>0</v>
      </c>
      <c r="Q142" s="150"/>
      <c r="R142" s="151">
        <f>SUM(R143:R163)</f>
        <v>0.80078411999999999</v>
      </c>
      <c r="S142" s="150"/>
      <c r="T142" s="152">
        <f>SUM(T143:T163)</f>
        <v>0</v>
      </c>
      <c r="AR142" s="145" t="s">
        <v>84</v>
      </c>
      <c r="AT142" s="153" t="s">
        <v>75</v>
      </c>
      <c r="AU142" s="153" t="s">
        <v>84</v>
      </c>
      <c r="AY142" s="145" t="s">
        <v>132</v>
      </c>
      <c r="BK142" s="154">
        <f>SUM(BK143:BK163)</f>
        <v>0</v>
      </c>
    </row>
    <row r="143" spans="1:65" s="2" customFormat="1" ht="21.75" customHeight="1">
      <c r="A143" s="32"/>
      <c r="B143" s="157"/>
      <c r="C143" s="158">
        <v>1</v>
      </c>
      <c r="D143" s="158" t="s">
        <v>135</v>
      </c>
      <c r="E143" s="159" t="s">
        <v>143</v>
      </c>
      <c r="F143" s="160" t="s">
        <v>144</v>
      </c>
      <c r="G143" s="161" t="s">
        <v>136</v>
      </c>
      <c r="H143" s="162">
        <v>19.707999999999998</v>
      </c>
      <c r="I143" s="163"/>
      <c r="J143" s="164">
        <f t="shared" ref="J143:J145" si="0">ROUND(I143*H143,2)</f>
        <v>0</v>
      </c>
      <c r="K143" s="165"/>
      <c r="L143" s="33"/>
      <c r="M143" s="166" t="s">
        <v>1</v>
      </c>
      <c r="N143" s="167" t="s">
        <v>42</v>
      </c>
      <c r="O143" s="58"/>
      <c r="P143" s="168">
        <f t="shared" ref="P143:P145" si="1">O143*H143</f>
        <v>0</v>
      </c>
      <c r="Q143" s="168">
        <v>2.5999999999999998E-4</v>
      </c>
      <c r="R143" s="168">
        <f t="shared" ref="R143:R145" si="2">Q143*H143</f>
        <v>5.1240799999999987E-3</v>
      </c>
      <c r="S143" s="168">
        <v>0</v>
      </c>
      <c r="T143" s="169">
        <f t="shared" ref="T143:T145" si="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0" t="s">
        <v>137</v>
      </c>
      <c r="AT143" s="170" t="s">
        <v>135</v>
      </c>
      <c r="AU143" s="170" t="s">
        <v>138</v>
      </c>
      <c r="AY143" s="17" t="s">
        <v>132</v>
      </c>
      <c r="BE143" s="171">
        <f t="shared" ref="BE143:BE145" si="4">IF(N143="základní",J143,0)</f>
        <v>0</v>
      </c>
      <c r="BF143" s="171">
        <f t="shared" ref="BF143:BF145" si="5">IF(N143="snížená",J143,0)</f>
        <v>0</v>
      </c>
      <c r="BG143" s="171">
        <f t="shared" ref="BG143:BG145" si="6">IF(N143="zákl. přenesená",J143,0)</f>
        <v>0</v>
      </c>
      <c r="BH143" s="171">
        <f t="shared" ref="BH143:BH145" si="7">IF(N143="sníž. přenesená",J143,0)</f>
        <v>0</v>
      </c>
      <c r="BI143" s="171">
        <f t="shared" ref="BI143:BI145" si="8">IF(N143="nulová",J143,0)</f>
        <v>0</v>
      </c>
      <c r="BJ143" s="17" t="s">
        <v>138</v>
      </c>
      <c r="BK143" s="171">
        <f t="shared" ref="BK143:BK145" si="9">ROUND(I143*H143,2)</f>
        <v>0</v>
      </c>
      <c r="BL143" s="17" t="s">
        <v>137</v>
      </c>
      <c r="BM143" s="170" t="s">
        <v>145</v>
      </c>
    </row>
    <row r="144" spans="1:65" s="2" customFormat="1" ht="21.75" customHeight="1">
      <c r="A144" s="32"/>
      <c r="B144" s="157"/>
      <c r="C144" s="158">
        <v>2</v>
      </c>
      <c r="D144" s="158" t="s">
        <v>135</v>
      </c>
      <c r="E144" s="159" t="s">
        <v>146</v>
      </c>
      <c r="F144" s="160" t="s">
        <v>147</v>
      </c>
      <c r="G144" s="161" t="s">
        <v>136</v>
      </c>
      <c r="H144" s="162">
        <v>19.707999999999998</v>
      </c>
      <c r="I144" s="163"/>
      <c r="J144" s="164">
        <f t="shared" si="0"/>
        <v>0</v>
      </c>
      <c r="K144" s="165"/>
      <c r="L144" s="33"/>
      <c r="M144" s="166" t="s">
        <v>1</v>
      </c>
      <c r="N144" s="167" t="s">
        <v>42</v>
      </c>
      <c r="O144" s="58"/>
      <c r="P144" s="168">
        <f t="shared" si="1"/>
        <v>0</v>
      </c>
      <c r="Q144" s="168">
        <v>4.3800000000000002E-3</v>
      </c>
      <c r="R144" s="168">
        <f t="shared" si="2"/>
        <v>8.6321040000000002E-2</v>
      </c>
      <c r="S144" s="168">
        <v>0</v>
      </c>
      <c r="T144" s="169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137</v>
      </c>
      <c r="AT144" s="170" t="s">
        <v>135</v>
      </c>
      <c r="AU144" s="170" t="s">
        <v>138</v>
      </c>
      <c r="AY144" s="17" t="s">
        <v>132</v>
      </c>
      <c r="BE144" s="171">
        <f t="shared" si="4"/>
        <v>0</v>
      </c>
      <c r="BF144" s="171">
        <f t="shared" si="5"/>
        <v>0</v>
      </c>
      <c r="BG144" s="171">
        <f t="shared" si="6"/>
        <v>0</v>
      </c>
      <c r="BH144" s="171">
        <f t="shared" si="7"/>
        <v>0</v>
      </c>
      <c r="BI144" s="171">
        <f t="shared" si="8"/>
        <v>0</v>
      </c>
      <c r="BJ144" s="17" t="s">
        <v>138</v>
      </c>
      <c r="BK144" s="171">
        <f t="shared" si="9"/>
        <v>0</v>
      </c>
      <c r="BL144" s="17" t="s">
        <v>137</v>
      </c>
      <c r="BM144" s="170" t="s">
        <v>148</v>
      </c>
    </row>
    <row r="145" spans="1:65" s="2" customFormat="1" ht="21.75" customHeight="1">
      <c r="A145" s="32"/>
      <c r="B145" s="157"/>
      <c r="C145" s="158">
        <v>3</v>
      </c>
      <c r="D145" s="158" t="s">
        <v>135</v>
      </c>
      <c r="E145" s="159" t="s">
        <v>149</v>
      </c>
      <c r="F145" s="160" t="s">
        <v>150</v>
      </c>
      <c r="G145" s="161" t="s">
        <v>136</v>
      </c>
      <c r="H145" s="162">
        <v>3.4710000000000001</v>
      </c>
      <c r="I145" s="163"/>
      <c r="J145" s="164">
        <f t="shared" si="0"/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si="1"/>
        <v>0</v>
      </c>
      <c r="Q145" s="168">
        <v>3.0000000000000001E-3</v>
      </c>
      <c r="R145" s="168">
        <f t="shared" si="2"/>
        <v>1.0413E-2</v>
      </c>
      <c r="S145" s="168">
        <v>0</v>
      </c>
      <c r="T145" s="16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137</v>
      </c>
      <c r="AT145" s="170" t="s">
        <v>135</v>
      </c>
      <c r="AU145" s="170" t="s">
        <v>138</v>
      </c>
      <c r="AY145" s="17" t="s">
        <v>132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7" t="s">
        <v>138</v>
      </c>
      <c r="BK145" s="171">
        <f t="shared" si="9"/>
        <v>0</v>
      </c>
      <c r="BL145" s="17" t="s">
        <v>137</v>
      </c>
      <c r="BM145" s="170" t="s">
        <v>151</v>
      </c>
    </row>
    <row r="146" spans="1:65" s="13" customFormat="1">
      <c r="B146" s="172"/>
      <c r="D146" s="173" t="s">
        <v>139</v>
      </c>
      <c r="E146" s="174" t="s">
        <v>1</v>
      </c>
      <c r="F146" s="175" t="s">
        <v>152</v>
      </c>
      <c r="H146" s="176">
        <v>1.9710000000000001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139</v>
      </c>
      <c r="AU146" s="174" t="s">
        <v>138</v>
      </c>
      <c r="AV146" s="13" t="s">
        <v>138</v>
      </c>
      <c r="AW146" s="13" t="s">
        <v>33</v>
      </c>
      <c r="AX146" s="13" t="s">
        <v>76</v>
      </c>
      <c r="AY146" s="174" t="s">
        <v>132</v>
      </c>
    </row>
    <row r="147" spans="1:65" s="13" customFormat="1">
      <c r="B147" s="172"/>
      <c r="D147" s="173" t="s">
        <v>139</v>
      </c>
      <c r="E147" s="174" t="s">
        <v>1</v>
      </c>
      <c r="F147" s="175" t="s">
        <v>153</v>
      </c>
      <c r="H147" s="176">
        <v>1.5</v>
      </c>
      <c r="I147" s="177"/>
      <c r="L147" s="172"/>
      <c r="M147" s="178"/>
      <c r="N147" s="179"/>
      <c r="O147" s="179"/>
      <c r="P147" s="179"/>
      <c r="Q147" s="179"/>
      <c r="R147" s="179"/>
      <c r="S147" s="179"/>
      <c r="T147" s="180"/>
      <c r="AT147" s="174" t="s">
        <v>139</v>
      </c>
      <c r="AU147" s="174" t="s">
        <v>138</v>
      </c>
      <c r="AV147" s="13" t="s">
        <v>138</v>
      </c>
      <c r="AW147" s="13" t="s">
        <v>33</v>
      </c>
      <c r="AX147" s="13" t="s">
        <v>76</v>
      </c>
      <c r="AY147" s="174" t="s">
        <v>132</v>
      </c>
    </row>
    <row r="148" spans="1:65" s="14" customFormat="1">
      <c r="B148" s="181"/>
      <c r="D148" s="173" t="s">
        <v>139</v>
      </c>
      <c r="E148" s="182" t="s">
        <v>1</v>
      </c>
      <c r="F148" s="183" t="s">
        <v>141</v>
      </c>
      <c r="H148" s="184">
        <v>3.4710000000000001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2" t="s">
        <v>139</v>
      </c>
      <c r="AU148" s="182" t="s">
        <v>138</v>
      </c>
      <c r="AV148" s="14" t="s">
        <v>137</v>
      </c>
      <c r="AW148" s="14" t="s">
        <v>33</v>
      </c>
      <c r="AX148" s="14" t="s">
        <v>84</v>
      </c>
      <c r="AY148" s="182" t="s">
        <v>132</v>
      </c>
    </row>
    <row r="149" spans="1:65" s="2" customFormat="1" ht="21.75" customHeight="1">
      <c r="A149" s="32"/>
      <c r="B149" s="157"/>
      <c r="C149" s="158">
        <v>4</v>
      </c>
      <c r="D149" s="158" t="s">
        <v>135</v>
      </c>
      <c r="E149" s="159" t="s">
        <v>155</v>
      </c>
      <c r="F149" s="160" t="s">
        <v>156</v>
      </c>
      <c r="G149" s="161" t="s">
        <v>136</v>
      </c>
      <c r="H149" s="162">
        <v>19.707999999999998</v>
      </c>
      <c r="I149" s="163"/>
      <c r="J149" s="164">
        <f>ROUND(I149*H149,2)</f>
        <v>0</v>
      </c>
      <c r="K149" s="165"/>
      <c r="L149" s="33"/>
      <c r="M149" s="166" t="s">
        <v>1</v>
      </c>
      <c r="N149" s="167" t="s">
        <v>42</v>
      </c>
      <c r="O149" s="58"/>
      <c r="P149" s="168">
        <f>O149*H149</f>
        <v>0</v>
      </c>
      <c r="Q149" s="168">
        <v>1.575E-2</v>
      </c>
      <c r="R149" s="168">
        <f>Q149*H149</f>
        <v>0.31040099999999998</v>
      </c>
      <c r="S149" s="168">
        <v>0</v>
      </c>
      <c r="T149" s="16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137</v>
      </c>
      <c r="AT149" s="170" t="s">
        <v>135</v>
      </c>
      <c r="AU149" s="170" t="s">
        <v>138</v>
      </c>
      <c r="AY149" s="17" t="s">
        <v>132</v>
      </c>
      <c r="BE149" s="171">
        <f>IF(N149="základní",J149,0)</f>
        <v>0</v>
      </c>
      <c r="BF149" s="171">
        <f>IF(N149="snížená",J149,0)</f>
        <v>0</v>
      </c>
      <c r="BG149" s="171">
        <f>IF(N149="zákl. přenesená",J149,0)</f>
        <v>0</v>
      </c>
      <c r="BH149" s="171">
        <f>IF(N149="sníž. přenesená",J149,0)</f>
        <v>0</v>
      </c>
      <c r="BI149" s="171">
        <f>IF(N149="nulová",J149,0)</f>
        <v>0</v>
      </c>
      <c r="BJ149" s="17" t="s">
        <v>138</v>
      </c>
      <c r="BK149" s="171">
        <f>ROUND(I149*H149,2)</f>
        <v>0</v>
      </c>
      <c r="BL149" s="17" t="s">
        <v>137</v>
      </c>
      <c r="BM149" s="170" t="s">
        <v>157</v>
      </c>
    </row>
    <row r="150" spans="1:65" s="13" customFormat="1">
      <c r="B150" s="172"/>
      <c r="D150" s="173" t="s">
        <v>139</v>
      </c>
      <c r="E150" s="174" t="s">
        <v>1</v>
      </c>
      <c r="F150" s="175" t="s">
        <v>158</v>
      </c>
      <c r="H150" s="176">
        <v>19.707999999999998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139</v>
      </c>
      <c r="AU150" s="174" t="s">
        <v>138</v>
      </c>
      <c r="AV150" s="13" t="s">
        <v>138</v>
      </c>
      <c r="AW150" s="13" t="s">
        <v>33</v>
      </c>
      <c r="AX150" s="13" t="s">
        <v>84</v>
      </c>
      <c r="AY150" s="174" t="s">
        <v>132</v>
      </c>
    </row>
    <row r="151" spans="1:65" s="2" customFormat="1" ht="21.75" customHeight="1">
      <c r="A151" s="32"/>
      <c r="B151" s="157"/>
      <c r="C151" s="158">
        <v>5</v>
      </c>
      <c r="D151" s="158" t="s">
        <v>135</v>
      </c>
      <c r="E151" s="159" t="s">
        <v>161</v>
      </c>
      <c r="F151" s="160" t="s">
        <v>709</v>
      </c>
      <c r="G151" s="161" t="s">
        <v>136</v>
      </c>
      <c r="H151" s="162">
        <v>5</v>
      </c>
      <c r="I151" s="163"/>
      <c r="J151" s="164">
        <f>ROUND(I151*H151,2)</f>
        <v>0</v>
      </c>
      <c r="K151" s="165"/>
      <c r="L151" s="33"/>
      <c r="M151" s="166" t="s">
        <v>1</v>
      </c>
      <c r="N151" s="167" t="s">
        <v>42</v>
      </c>
      <c r="O151" s="58"/>
      <c r="P151" s="168">
        <f>O151*H151</f>
        <v>0</v>
      </c>
      <c r="Q151" s="168">
        <v>0</v>
      </c>
      <c r="R151" s="168">
        <f>Q151*H151</f>
        <v>0</v>
      </c>
      <c r="S151" s="168">
        <v>0</v>
      </c>
      <c r="T151" s="16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137</v>
      </c>
      <c r="AT151" s="170" t="s">
        <v>135</v>
      </c>
      <c r="AU151" s="170" t="s">
        <v>138</v>
      </c>
      <c r="AY151" s="17" t="s">
        <v>132</v>
      </c>
      <c r="BE151" s="171">
        <f>IF(N151="základní",J151,0)</f>
        <v>0</v>
      </c>
      <c r="BF151" s="171">
        <f>IF(N151="snížená",J151,0)</f>
        <v>0</v>
      </c>
      <c r="BG151" s="171">
        <f>IF(N151="zákl. přenesená",J151,0)</f>
        <v>0</v>
      </c>
      <c r="BH151" s="171">
        <f>IF(N151="sníž. přenesená",J151,0)</f>
        <v>0</v>
      </c>
      <c r="BI151" s="171">
        <f>IF(N151="nulová",J151,0)</f>
        <v>0</v>
      </c>
      <c r="BJ151" s="17" t="s">
        <v>138</v>
      </c>
      <c r="BK151" s="171">
        <f>ROUND(I151*H151,2)</f>
        <v>0</v>
      </c>
      <c r="BL151" s="17" t="s">
        <v>137</v>
      </c>
      <c r="BM151" s="170" t="s">
        <v>162</v>
      </c>
    </row>
    <row r="152" spans="1:65" s="15" customFormat="1">
      <c r="B152" s="189"/>
      <c r="D152" s="173" t="s">
        <v>139</v>
      </c>
      <c r="E152" s="190" t="s">
        <v>1</v>
      </c>
      <c r="F152" s="191" t="s">
        <v>163</v>
      </c>
      <c r="H152" s="190" t="s">
        <v>1</v>
      </c>
      <c r="I152" s="192"/>
      <c r="L152" s="189"/>
      <c r="M152" s="193"/>
      <c r="N152" s="194"/>
      <c r="O152" s="194"/>
      <c r="P152" s="194"/>
      <c r="Q152" s="194"/>
      <c r="R152" s="194"/>
      <c r="S152" s="194"/>
      <c r="T152" s="195"/>
      <c r="AT152" s="190" t="s">
        <v>139</v>
      </c>
      <c r="AU152" s="190" t="s">
        <v>138</v>
      </c>
      <c r="AV152" s="15" t="s">
        <v>84</v>
      </c>
      <c r="AW152" s="15" t="s">
        <v>33</v>
      </c>
      <c r="AX152" s="15" t="s">
        <v>76</v>
      </c>
      <c r="AY152" s="190" t="s">
        <v>132</v>
      </c>
    </row>
    <row r="153" spans="1:65" s="13" customFormat="1">
      <c r="B153" s="172"/>
      <c r="D153" s="173" t="s">
        <v>139</v>
      </c>
      <c r="E153" s="174" t="s">
        <v>1</v>
      </c>
      <c r="F153" s="175" t="s">
        <v>164</v>
      </c>
      <c r="H153" s="176">
        <v>5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139</v>
      </c>
      <c r="AU153" s="174" t="s">
        <v>138</v>
      </c>
      <c r="AV153" s="13" t="s">
        <v>138</v>
      </c>
      <c r="AW153" s="13" t="s">
        <v>33</v>
      </c>
      <c r="AX153" s="13" t="s">
        <v>84</v>
      </c>
      <c r="AY153" s="174" t="s">
        <v>132</v>
      </c>
    </row>
    <row r="154" spans="1:65" s="2" customFormat="1" ht="21.75" customHeight="1">
      <c r="A154" s="32"/>
      <c r="B154" s="157"/>
      <c r="C154" s="158">
        <v>6</v>
      </c>
      <c r="D154" s="158" t="s">
        <v>135</v>
      </c>
      <c r="E154" s="159" t="s">
        <v>165</v>
      </c>
      <c r="F154" s="160" t="s">
        <v>166</v>
      </c>
      <c r="G154" s="161" t="s">
        <v>167</v>
      </c>
      <c r="H154" s="162">
        <v>0.126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137</v>
      </c>
      <c r="AT154" s="170" t="s">
        <v>135</v>
      </c>
      <c r="AU154" s="170" t="s">
        <v>138</v>
      </c>
      <c r="AY154" s="17" t="s">
        <v>132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138</v>
      </c>
      <c r="BK154" s="171">
        <f>ROUND(I154*H154,2)</f>
        <v>0</v>
      </c>
      <c r="BL154" s="17" t="s">
        <v>137</v>
      </c>
      <c r="BM154" s="170" t="s">
        <v>168</v>
      </c>
    </row>
    <row r="155" spans="1:65" s="2" customFormat="1" ht="16.5" customHeight="1">
      <c r="A155" s="32"/>
      <c r="B155" s="157"/>
      <c r="C155" s="158">
        <v>7</v>
      </c>
      <c r="D155" s="158" t="s">
        <v>135</v>
      </c>
      <c r="E155" s="159" t="s">
        <v>169</v>
      </c>
      <c r="F155" s="160" t="s">
        <v>170</v>
      </c>
      <c r="G155" s="161" t="s">
        <v>167</v>
      </c>
      <c r="H155" s="162">
        <v>0.126</v>
      </c>
      <c r="I155" s="163"/>
      <c r="J155" s="164">
        <f>ROUND(I155*H155,2)</f>
        <v>0</v>
      </c>
      <c r="K155" s="165"/>
      <c r="L155" s="33"/>
      <c r="M155" s="166" t="s">
        <v>1</v>
      </c>
      <c r="N155" s="167" t="s">
        <v>42</v>
      </c>
      <c r="O155" s="58"/>
      <c r="P155" s="168">
        <f>O155*H155</f>
        <v>0</v>
      </c>
      <c r="Q155" s="168">
        <v>0</v>
      </c>
      <c r="R155" s="168">
        <f>Q155*H155</f>
        <v>0</v>
      </c>
      <c r="S155" s="168">
        <v>0</v>
      </c>
      <c r="T155" s="16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137</v>
      </c>
      <c r="AT155" s="170" t="s">
        <v>135</v>
      </c>
      <c r="AU155" s="170" t="s">
        <v>138</v>
      </c>
      <c r="AY155" s="17" t="s">
        <v>132</v>
      </c>
      <c r="BE155" s="171">
        <f>IF(N155="základní",J155,0)</f>
        <v>0</v>
      </c>
      <c r="BF155" s="171">
        <f>IF(N155="snížená",J155,0)</f>
        <v>0</v>
      </c>
      <c r="BG155" s="171">
        <f>IF(N155="zákl. přenesená",J155,0)</f>
        <v>0</v>
      </c>
      <c r="BH155" s="171">
        <f>IF(N155="sníž. přenesená",J155,0)</f>
        <v>0</v>
      </c>
      <c r="BI155" s="171">
        <f>IF(N155="nulová",J155,0)</f>
        <v>0</v>
      </c>
      <c r="BJ155" s="17" t="s">
        <v>138</v>
      </c>
      <c r="BK155" s="171">
        <f>ROUND(I155*H155,2)</f>
        <v>0</v>
      </c>
      <c r="BL155" s="17" t="s">
        <v>137</v>
      </c>
      <c r="BM155" s="170" t="s">
        <v>171</v>
      </c>
    </row>
    <row r="156" spans="1:65" s="2" customFormat="1" ht="21.75" customHeight="1">
      <c r="A156" s="32"/>
      <c r="B156" s="157"/>
      <c r="C156" s="158">
        <v>8</v>
      </c>
      <c r="D156" s="158" t="s">
        <v>135</v>
      </c>
      <c r="E156" s="159" t="s">
        <v>172</v>
      </c>
      <c r="F156" s="160" t="s">
        <v>173</v>
      </c>
      <c r="G156" s="161" t="s">
        <v>167</v>
      </c>
      <c r="H156" s="162">
        <v>0.126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0.505</v>
      </c>
      <c r="R156" s="168">
        <f>Q156*H156</f>
        <v>6.3630000000000006E-2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137</v>
      </c>
      <c r="AT156" s="170" t="s">
        <v>135</v>
      </c>
      <c r="AU156" s="170" t="s">
        <v>138</v>
      </c>
      <c r="AY156" s="17" t="s">
        <v>132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138</v>
      </c>
      <c r="BK156" s="171">
        <f>ROUND(I156*H156,2)</f>
        <v>0</v>
      </c>
      <c r="BL156" s="17" t="s">
        <v>137</v>
      </c>
      <c r="BM156" s="170" t="s">
        <v>174</v>
      </c>
    </row>
    <row r="157" spans="1:65" s="15" customFormat="1" ht="22.5">
      <c r="B157" s="189"/>
      <c r="D157" s="173" t="s">
        <v>139</v>
      </c>
      <c r="E157" s="190" t="s">
        <v>1</v>
      </c>
      <c r="F157" s="191" t="s">
        <v>175</v>
      </c>
      <c r="H157" s="190" t="s">
        <v>1</v>
      </c>
      <c r="I157" s="192"/>
      <c r="L157" s="189"/>
      <c r="M157" s="193"/>
      <c r="N157" s="194"/>
      <c r="O157" s="194"/>
      <c r="P157" s="194"/>
      <c r="Q157" s="194"/>
      <c r="R157" s="194"/>
      <c r="S157" s="194"/>
      <c r="T157" s="195"/>
      <c r="AT157" s="190" t="s">
        <v>139</v>
      </c>
      <c r="AU157" s="190" t="s">
        <v>138</v>
      </c>
      <c r="AV157" s="15" t="s">
        <v>84</v>
      </c>
      <c r="AW157" s="15" t="s">
        <v>33</v>
      </c>
      <c r="AX157" s="15" t="s">
        <v>76</v>
      </c>
      <c r="AY157" s="190" t="s">
        <v>132</v>
      </c>
    </row>
    <row r="158" spans="1:65" s="13" customFormat="1">
      <c r="B158" s="172"/>
      <c r="D158" s="173" t="s">
        <v>139</v>
      </c>
      <c r="E158" s="174" t="s">
        <v>1</v>
      </c>
      <c r="F158" s="175" t="s">
        <v>176</v>
      </c>
      <c r="H158" s="176">
        <v>0.126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139</v>
      </c>
      <c r="AU158" s="174" t="s">
        <v>138</v>
      </c>
      <c r="AV158" s="13" t="s">
        <v>138</v>
      </c>
      <c r="AW158" s="13" t="s">
        <v>33</v>
      </c>
      <c r="AX158" s="13" t="s">
        <v>84</v>
      </c>
      <c r="AY158" s="174" t="s">
        <v>132</v>
      </c>
    </row>
    <row r="159" spans="1:65" s="2" customFormat="1" ht="21.75" customHeight="1">
      <c r="A159" s="32"/>
      <c r="B159" s="157"/>
      <c r="C159" s="158">
        <v>9</v>
      </c>
      <c r="D159" s="158" t="s">
        <v>135</v>
      </c>
      <c r="E159" s="159" t="s">
        <v>177</v>
      </c>
      <c r="F159" s="160" t="s">
        <v>178</v>
      </c>
      <c r="G159" s="161" t="s">
        <v>136</v>
      </c>
      <c r="H159" s="162">
        <v>3.25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5.67E-2</v>
      </c>
      <c r="R159" s="168">
        <f>Q159*H159</f>
        <v>0.18427499999999999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137</v>
      </c>
      <c r="AT159" s="170" t="s">
        <v>135</v>
      </c>
      <c r="AU159" s="170" t="s">
        <v>138</v>
      </c>
      <c r="AY159" s="17" t="s">
        <v>132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138</v>
      </c>
      <c r="BK159" s="171">
        <f>ROUND(I159*H159,2)</f>
        <v>0</v>
      </c>
      <c r="BL159" s="17" t="s">
        <v>137</v>
      </c>
      <c r="BM159" s="170" t="s">
        <v>179</v>
      </c>
    </row>
    <row r="160" spans="1:65" s="13" customFormat="1">
      <c r="B160" s="172"/>
      <c r="D160" s="173" t="s">
        <v>139</v>
      </c>
      <c r="E160" s="174" t="s">
        <v>1</v>
      </c>
      <c r="F160" s="175" t="s">
        <v>140</v>
      </c>
      <c r="H160" s="176">
        <v>3.25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139</v>
      </c>
      <c r="AU160" s="174" t="s">
        <v>138</v>
      </c>
      <c r="AV160" s="13" t="s">
        <v>138</v>
      </c>
      <c r="AW160" s="13" t="s">
        <v>33</v>
      </c>
      <c r="AX160" s="13" t="s">
        <v>76</v>
      </c>
      <c r="AY160" s="174" t="s">
        <v>132</v>
      </c>
    </row>
    <row r="161" spans="1:65" s="14" customFormat="1">
      <c r="B161" s="181"/>
      <c r="D161" s="173" t="s">
        <v>139</v>
      </c>
      <c r="E161" s="182" t="s">
        <v>1</v>
      </c>
      <c r="F161" s="183" t="s">
        <v>141</v>
      </c>
      <c r="H161" s="184">
        <v>3.25</v>
      </c>
      <c r="I161" s="185"/>
      <c r="L161" s="181"/>
      <c r="M161" s="186"/>
      <c r="N161" s="187"/>
      <c r="O161" s="187"/>
      <c r="P161" s="187"/>
      <c r="Q161" s="187"/>
      <c r="R161" s="187"/>
      <c r="S161" s="187"/>
      <c r="T161" s="188"/>
      <c r="AT161" s="182" t="s">
        <v>139</v>
      </c>
      <c r="AU161" s="182" t="s">
        <v>138</v>
      </c>
      <c r="AV161" s="14" t="s">
        <v>137</v>
      </c>
      <c r="AW161" s="14" t="s">
        <v>33</v>
      </c>
      <c r="AX161" s="14" t="s">
        <v>84</v>
      </c>
      <c r="AY161" s="182" t="s">
        <v>132</v>
      </c>
    </row>
    <row r="162" spans="1:65" s="2" customFormat="1" ht="16.5" customHeight="1">
      <c r="A162" s="32"/>
      <c r="B162" s="157"/>
      <c r="C162" s="158">
        <v>10</v>
      </c>
      <c r="D162" s="158" t="s">
        <v>135</v>
      </c>
      <c r="E162" s="159" t="s">
        <v>180</v>
      </c>
      <c r="F162" s="160" t="s">
        <v>181</v>
      </c>
      <c r="G162" s="161" t="s">
        <v>182</v>
      </c>
      <c r="H162" s="162">
        <v>2</v>
      </c>
      <c r="I162" s="163"/>
      <c r="J162" s="164">
        <f>ROUND(I162*H162,2)</f>
        <v>0</v>
      </c>
      <c r="K162" s="165"/>
      <c r="L162" s="33"/>
      <c r="M162" s="166" t="s">
        <v>1</v>
      </c>
      <c r="N162" s="167" t="s">
        <v>42</v>
      </c>
      <c r="O162" s="58"/>
      <c r="P162" s="168">
        <f>O162*H162</f>
        <v>0</v>
      </c>
      <c r="Q162" s="168">
        <v>4.684E-2</v>
      </c>
      <c r="R162" s="168">
        <f>Q162*H162</f>
        <v>9.3679999999999999E-2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137</v>
      </c>
      <c r="AT162" s="170" t="s">
        <v>135</v>
      </c>
      <c r="AU162" s="170" t="s">
        <v>138</v>
      </c>
      <c r="AY162" s="17" t="s">
        <v>132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138</v>
      </c>
      <c r="BK162" s="171">
        <f>ROUND(I162*H162,2)</f>
        <v>0</v>
      </c>
      <c r="BL162" s="17" t="s">
        <v>137</v>
      </c>
      <c r="BM162" s="170" t="s">
        <v>183</v>
      </c>
    </row>
    <row r="163" spans="1:65" s="2" customFormat="1" ht="24.75" customHeight="1">
      <c r="A163" s="32"/>
      <c r="B163" s="157"/>
      <c r="C163" s="196">
        <v>11</v>
      </c>
      <c r="D163" s="196" t="s">
        <v>185</v>
      </c>
      <c r="E163" s="197" t="s">
        <v>186</v>
      </c>
      <c r="F163" s="198" t="s">
        <v>710</v>
      </c>
      <c r="G163" s="199" t="s">
        <v>182</v>
      </c>
      <c r="H163" s="200">
        <v>2</v>
      </c>
      <c r="I163" s="201"/>
      <c r="J163" s="202">
        <f>ROUND(I163*H163,2)</f>
        <v>0</v>
      </c>
      <c r="K163" s="203"/>
      <c r="L163" s="204"/>
      <c r="M163" s="205" t="s">
        <v>1</v>
      </c>
      <c r="N163" s="206" t="s">
        <v>42</v>
      </c>
      <c r="O163" s="58"/>
      <c r="P163" s="168">
        <f>O163*H163</f>
        <v>0</v>
      </c>
      <c r="Q163" s="168">
        <v>2.3470000000000001E-2</v>
      </c>
      <c r="R163" s="168">
        <f>Q163*H163</f>
        <v>4.6940000000000003E-2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154</v>
      </c>
      <c r="AT163" s="170" t="s">
        <v>185</v>
      </c>
      <c r="AU163" s="170" t="s">
        <v>138</v>
      </c>
      <c r="AY163" s="17" t="s">
        <v>132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138</v>
      </c>
      <c r="BK163" s="171">
        <f>ROUND(I163*H163,2)</f>
        <v>0</v>
      </c>
      <c r="BL163" s="17" t="s">
        <v>137</v>
      </c>
      <c r="BM163" s="170" t="s">
        <v>187</v>
      </c>
    </row>
    <row r="164" spans="1:65" s="12" customFormat="1" ht="22.9" customHeight="1">
      <c r="B164" s="144"/>
      <c r="D164" s="145" t="s">
        <v>75</v>
      </c>
      <c r="E164" s="155" t="s">
        <v>159</v>
      </c>
      <c r="F164" s="155" t="s">
        <v>188</v>
      </c>
      <c r="I164" s="147"/>
      <c r="J164" s="156">
        <f>BK164</f>
        <v>0</v>
      </c>
      <c r="L164" s="144"/>
      <c r="M164" s="149"/>
      <c r="N164" s="150"/>
      <c r="O164" s="150"/>
      <c r="P164" s="151">
        <f>SUM(P165:P184)</f>
        <v>0</v>
      </c>
      <c r="Q164" s="150"/>
      <c r="R164" s="151">
        <f>SUM(R165:R184)</f>
        <v>2.6464000000000001E-3</v>
      </c>
      <c r="S164" s="150"/>
      <c r="T164" s="152">
        <f>SUM(T165:T184)</f>
        <v>2.6484562</v>
      </c>
      <c r="AR164" s="145" t="s">
        <v>84</v>
      </c>
      <c r="AT164" s="153" t="s">
        <v>75</v>
      </c>
      <c r="AU164" s="153" t="s">
        <v>84</v>
      </c>
      <c r="AY164" s="145" t="s">
        <v>132</v>
      </c>
      <c r="BK164" s="154">
        <f>SUM(BK165:BK184)</f>
        <v>0</v>
      </c>
    </row>
    <row r="165" spans="1:65" s="2" customFormat="1" ht="21.75" customHeight="1">
      <c r="A165" s="32"/>
      <c r="B165" s="157"/>
      <c r="C165" s="158">
        <v>12</v>
      </c>
      <c r="D165" s="158" t="s">
        <v>135</v>
      </c>
      <c r="E165" s="159" t="s">
        <v>189</v>
      </c>
      <c r="F165" s="160" t="s">
        <v>190</v>
      </c>
      <c r="G165" s="161" t="s">
        <v>136</v>
      </c>
      <c r="H165" s="162">
        <v>28.984000000000002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0</v>
      </c>
      <c r="R165" s="168">
        <f>Q165*H165</f>
        <v>0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184</v>
      </c>
      <c r="AT165" s="170" t="s">
        <v>135</v>
      </c>
      <c r="AU165" s="170" t="s">
        <v>138</v>
      </c>
      <c r="AY165" s="17" t="s">
        <v>132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138</v>
      </c>
      <c r="BK165" s="171">
        <f>ROUND(I165*H165,2)</f>
        <v>0</v>
      </c>
      <c r="BL165" s="17" t="s">
        <v>184</v>
      </c>
      <c r="BM165" s="170" t="s">
        <v>191</v>
      </c>
    </row>
    <row r="166" spans="1:65" s="15" customFormat="1">
      <c r="B166" s="189"/>
      <c r="D166" s="173" t="s">
        <v>139</v>
      </c>
      <c r="E166" s="190" t="s">
        <v>1</v>
      </c>
      <c r="F166" s="191" t="s">
        <v>192</v>
      </c>
      <c r="H166" s="190" t="s">
        <v>1</v>
      </c>
      <c r="I166" s="192"/>
      <c r="L166" s="189"/>
      <c r="M166" s="193"/>
      <c r="N166" s="194"/>
      <c r="O166" s="194"/>
      <c r="P166" s="194"/>
      <c r="Q166" s="194"/>
      <c r="R166" s="194"/>
      <c r="S166" s="194"/>
      <c r="T166" s="195"/>
      <c r="AT166" s="190" t="s">
        <v>139</v>
      </c>
      <c r="AU166" s="190" t="s">
        <v>138</v>
      </c>
      <c r="AV166" s="15" t="s">
        <v>84</v>
      </c>
      <c r="AW166" s="15" t="s">
        <v>33</v>
      </c>
      <c r="AX166" s="15" t="s">
        <v>76</v>
      </c>
      <c r="AY166" s="190" t="s">
        <v>132</v>
      </c>
    </row>
    <row r="167" spans="1:65" s="13" customFormat="1">
      <c r="B167" s="172"/>
      <c r="D167" s="173" t="s">
        <v>139</v>
      </c>
      <c r="E167" s="174" t="s">
        <v>1</v>
      </c>
      <c r="F167" s="175" t="s">
        <v>193</v>
      </c>
      <c r="H167" s="176">
        <v>20.904</v>
      </c>
      <c r="I167" s="177"/>
      <c r="L167" s="172"/>
      <c r="M167" s="178"/>
      <c r="N167" s="179"/>
      <c r="O167" s="179"/>
      <c r="P167" s="179"/>
      <c r="Q167" s="179"/>
      <c r="R167" s="179"/>
      <c r="S167" s="179"/>
      <c r="T167" s="180"/>
      <c r="AT167" s="174" t="s">
        <v>139</v>
      </c>
      <c r="AU167" s="174" t="s">
        <v>138</v>
      </c>
      <c r="AV167" s="13" t="s">
        <v>138</v>
      </c>
      <c r="AW167" s="13" t="s">
        <v>33</v>
      </c>
      <c r="AX167" s="13" t="s">
        <v>76</v>
      </c>
      <c r="AY167" s="174" t="s">
        <v>132</v>
      </c>
    </row>
    <row r="168" spans="1:65" s="15" customFormat="1">
      <c r="B168" s="189"/>
      <c r="D168" s="173" t="s">
        <v>139</v>
      </c>
      <c r="E168" s="190" t="s">
        <v>1</v>
      </c>
      <c r="F168" s="191" t="s">
        <v>194</v>
      </c>
      <c r="H168" s="190" t="s">
        <v>1</v>
      </c>
      <c r="I168" s="192"/>
      <c r="L168" s="189"/>
      <c r="M168" s="193"/>
      <c r="N168" s="194"/>
      <c r="O168" s="194"/>
      <c r="P168" s="194"/>
      <c r="Q168" s="194"/>
      <c r="R168" s="194"/>
      <c r="S168" s="194"/>
      <c r="T168" s="195"/>
      <c r="AT168" s="190" t="s">
        <v>139</v>
      </c>
      <c r="AU168" s="190" t="s">
        <v>138</v>
      </c>
      <c r="AV168" s="15" t="s">
        <v>84</v>
      </c>
      <c r="AW168" s="15" t="s">
        <v>33</v>
      </c>
      <c r="AX168" s="15" t="s">
        <v>76</v>
      </c>
      <c r="AY168" s="190" t="s">
        <v>132</v>
      </c>
    </row>
    <row r="169" spans="1:65" s="13" customFormat="1">
      <c r="B169" s="172"/>
      <c r="D169" s="173" t="s">
        <v>139</v>
      </c>
      <c r="E169" s="174" t="s">
        <v>1</v>
      </c>
      <c r="F169" s="175" t="s">
        <v>160</v>
      </c>
      <c r="H169" s="176">
        <v>8.08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139</v>
      </c>
      <c r="AU169" s="174" t="s">
        <v>138</v>
      </c>
      <c r="AV169" s="13" t="s">
        <v>138</v>
      </c>
      <c r="AW169" s="13" t="s">
        <v>33</v>
      </c>
      <c r="AX169" s="13" t="s">
        <v>76</v>
      </c>
      <c r="AY169" s="174" t="s">
        <v>132</v>
      </c>
    </row>
    <row r="170" spans="1:65" s="14" customFormat="1">
      <c r="B170" s="181"/>
      <c r="D170" s="173" t="s">
        <v>139</v>
      </c>
      <c r="E170" s="182" t="s">
        <v>1</v>
      </c>
      <c r="F170" s="183" t="s">
        <v>141</v>
      </c>
      <c r="H170" s="184">
        <v>28.984000000000002</v>
      </c>
      <c r="I170" s="185"/>
      <c r="L170" s="181"/>
      <c r="M170" s="186"/>
      <c r="N170" s="187"/>
      <c r="O170" s="187"/>
      <c r="P170" s="187"/>
      <c r="Q170" s="187"/>
      <c r="R170" s="187"/>
      <c r="S170" s="187"/>
      <c r="T170" s="188"/>
      <c r="AT170" s="182" t="s">
        <v>139</v>
      </c>
      <c r="AU170" s="182" t="s">
        <v>138</v>
      </c>
      <c r="AV170" s="14" t="s">
        <v>137</v>
      </c>
      <c r="AW170" s="14" t="s">
        <v>33</v>
      </c>
      <c r="AX170" s="14" t="s">
        <v>84</v>
      </c>
      <c r="AY170" s="182" t="s">
        <v>132</v>
      </c>
    </row>
    <row r="171" spans="1:65" s="2" customFormat="1" ht="21.75" customHeight="1">
      <c r="A171" s="32"/>
      <c r="B171" s="157"/>
      <c r="C171" s="158">
        <v>13</v>
      </c>
      <c r="D171" s="158" t="s">
        <v>135</v>
      </c>
      <c r="E171" s="159" t="s">
        <v>195</v>
      </c>
      <c r="F171" s="160" t="s">
        <v>196</v>
      </c>
      <c r="G171" s="161" t="s">
        <v>136</v>
      </c>
      <c r="H171" s="162">
        <v>19.707999999999998</v>
      </c>
      <c r="I171" s="163"/>
      <c r="J171" s="164">
        <f>ROUND(I171*H171,2)</f>
        <v>0</v>
      </c>
      <c r="K171" s="165"/>
      <c r="L171" s="33"/>
      <c r="M171" s="166" t="s">
        <v>1</v>
      </c>
      <c r="N171" s="167" t="s">
        <v>42</v>
      </c>
      <c r="O171" s="58"/>
      <c r="P171" s="168">
        <f>O171*H171</f>
        <v>0</v>
      </c>
      <c r="Q171" s="168">
        <v>0</v>
      </c>
      <c r="R171" s="168">
        <f>Q171*H171</f>
        <v>0</v>
      </c>
      <c r="S171" s="168">
        <v>1.4999999999999999E-4</v>
      </c>
      <c r="T171" s="169">
        <f>S171*H171</f>
        <v>2.9561999999999995E-3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184</v>
      </c>
      <c r="AT171" s="170" t="s">
        <v>135</v>
      </c>
      <c r="AU171" s="170" t="s">
        <v>138</v>
      </c>
      <c r="AY171" s="17" t="s">
        <v>132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138</v>
      </c>
      <c r="BK171" s="171">
        <f>ROUND(I171*H171,2)</f>
        <v>0</v>
      </c>
      <c r="BL171" s="17" t="s">
        <v>184</v>
      </c>
      <c r="BM171" s="170" t="s">
        <v>197</v>
      </c>
    </row>
    <row r="172" spans="1:65" s="15" customFormat="1" ht="22.5">
      <c r="B172" s="189"/>
      <c r="D172" s="173" t="s">
        <v>139</v>
      </c>
      <c r="E172" s="190" t="s">
        <v>1</v>
      </c>
      <c r="F172" s="191" t="s">
        <v>198</v>
      </c>
      <c r="H172" s="190" t="s">
        <v>1</v>
      </c>
      <c r="I172" s="192"/>
      <c r="L172" s="189"/>
      <c r="M172" s="193"/>
      <c r="N172" s="194"/>
      <c r="O172" s="194"/>
      <c r="P172" s="194"/>
      <c r="Q172" s="194"/>
      <c r="R172" s="194"/>
      <c r="S172" s="194"/>
      <c r="T172" s="195"/>
      <c r="AT172" s="190" t="s">
        <v>139</v>
      </c>
      <c r="AU172" s="190" t="s">
        <v>138</v>
      </c>
      <c r="AV172" s="15" t="s">
        <v>84</v>
      </c>
      <c r="AW172" s="15" t="s">
        <v>33</v>
      </c>
      <c r="AX172" s="15" t="s">
        <v>76</v>
      </c>
      <c r="AY172" s="190" t="s">
        <v>132</v>
      </c>
    </row>
    <row r="173" spans="1:65" s="13" customFormat="1">
      <c r="B173" s="172"/>
      <c r="D173" s="173" t="s">
        <v>139</v>
      </c>
      <c r="E173" s="174" t="s">
        <v>1</v>
      </c>
      <c r="F173" s="175" t="s">
        <v>158</v>
      </c>
      <c r="H173" s="176">
        <v>19.707999999999998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139</v>
      </c>
      <c r="AU173" s="174" t="s">
        <v>138</v>
      </c>
      <c r="AV173" s="13" t="s">
        <v>138</v>
      </c>
      <c r="AW173" s="13" t="s">
        <v>33</v>
      </c>
      <c r="AX173" s="13" t="s">
        <v>76</v>
      </c>
      <c r="AY173" s="174" t="s">
        <v>132</v>
      </c>
    </row>
    <row r="174" spans="1:65" s="14" customFormat="1">
      <c r="B174" s="181"/>
      <c r="D174" s="173" t="s">
        <v>139</v>
      </c>
      <c r="E174" s="182" t="s">
        <v>1</v>
      </c>
      <c r="F174" s="183" t="s">
        <v>141</v>
      </c>
      <c r="H174" s="184">
        <v>19.707999999999998</v>
      </c>
      <c r="I174" s="185"/>
      <c r="L174" s="181"/>
      <c r="M174" s="186"/>
      <c r="N174" s="187"/>
      <c r="O174" s="187"/>
      <c r="P174" s="187"/>
      <c r="Q174" s="187"/>
      <c r="R174" s="187"/>
      <c r="S174" s="187"/>
      <c r="T174" s="188"/>
      <c r="AT174" s="182" t="s">
        <v>139</v>
      </c>
      <c r="AU174" s="182" t="s">
        <v>138</v>
      </c>
      <c r="AV174" s="14" t="s">
        <v>137</v>
      </c>
      <c r="AW174" s="14" t="s">
        <v>33</v>
      </c>
      <c r="AX174" s="14" t="s">
        <v>84</v>
      </c>
      <c r="AY174" s="182" t="s">
        <v>132</v>
      </c>
    </row>
    <row r="175" spans="1:65" s="2" customFormat="1" ht="21.75" customHeight="1">
      <c r="A175" s="32"/>
      <c r="B175" s="157"/>
      <c r="C175" s="158">
        <v>14</v>
      </c>
      <c r="D175" s="158" t="s">
        <v>135</v>
      </c>
      <c r="E175" s="159" t="s">
        <v>199</v>
      </c>
      <c r="F175" s="160" t="s">
        <v>200</v>
      </c>
      <c r="G175" s="161" t="s">
        <v>136</v>
      </c>
      <c r="H175" s="162">
        <v>66.16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4.0000000000000003E-5</v>
      </c>
      <c r="R175" s="168">
        <f>Q175*H175</f>
        <v>2.6464000000000001E-3</v>
      </c>
      <c r="S175" s="168">
        <v>0</v>
      </c>
      <c r="T175" s="16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137</v>
      </c>
      <c r="AT175" s="170" t="s">
        <v>135</v>
      </c>
      <c r="AU175" s="170" t="s">
        <v>138</v>
      </c>
      <c r="AY175" s="17" t="s">
        <v>132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138</v>
      </c>
      <c r="BK175" s="171">
        <f>ROUND(I175*H175,2)</f>
        <v>0</v>
      </c>
      <c r="BL175" s="17" t="s">
        <v>137</v>
      </c>
      <c r="BM175" s="170" t="s">
        <v>201</v>
      </c>
    </row>
    <row r="176" spans="1:65" s="13" customFormat="1">
      <c r="B176" s="172"/>
      <c r="D176" s="173" t="s">
        <v>139</v>
      </c>
      <c r="E176" s="174" t="s">
        <v>1</v>
      </c>
      <c r="F176" s="175" t="s">
        <v>202</v>
      </c>
      <c r="H176" s="176">
        <v>16.16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139</v>
      </c>
      <c r="AU176" s="174" t="s">
        <v>138</v>
      </c>
      <c r="AV176" s="13" t="s">
        <v>138</v>
      </c>
      <c r="AW176" s="13" t="s">
        <v>33</v>
      </c>
      <c r="AX176" s="13" t="s">
        <v>76</v>
      </c>
      <c r="AY176" s="174" t="s">
        <v>132</v>
      </c>
    </row>
    <row r="177" spans="1:65" s="15" customFormat="1">
      <c r="B177" s="189"/>
      <c r="D177" s="173" t="s">
        <v>139</v>
      </c>
      <c r="E177" s="190" t="s">
        <v>1</v>
      </c>
      <c r="F177" s="191" t="s">
        <v>203</v>
      </c>
      <c r="H177" s="190" t="s">
        <v>1</v>
      </c>
      <c r="I177" s="192"/>
      <c r="L177" s="189"/>
      <c r="M177" s="193"/>
      <c r="N177" s="194"/>
      <c r="O177" s="194"/>
      <c r="P177" s="194"/>
      <c r="Q177" s="194"/>
      <c r="R177" s="194"/>
      <c r="S177" s="194"/>
      <c r="T177" s="195"/>
      <c r="AT177" s="190" t="s">
        <v>139</v>
      </c>
      <c r="AU177" s="190" t="s">
        <v>138</v>
      </c>
      <c r="AV177" s="15" t="s">
        <v>84</v>
      </c>
      <c r="AW177" s="15" t="s">
        <v>33</v>
      </c>
      <c r="AX177" s="15" t="s">
        <v>76</v>
      </c>
      <c r="AY177" s="190" t="s">
        <v>132</v>
      </c>
    </row>
    <row r="178" spans="1:65" s="13" customFormat="1">
      <c r="B178" s="172"/>
      <c r="D178" s="173" t="s">
        <v>139</v>
      </c>
      <c r="E178" s="174" t="s">
        <v>1</v>
      </c>
      <c r="F178" s="175" t="s">
        <v>164</v>
      </c>
      <c r="H178" s="176">
        <v>50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139</v>
      </c>
      <c r="AU178" s="174" t="s">
        <v>138</v>
      </c>
      <c r="AV178" s="13" t="s">
        <v>138</v>
      </c>
      <c r="AW178" s="13" t="s">
        <v>33</v>
      </c>
      <c r="AX178" s="13" t="s">
        <v>76</v>
      </c>
      <c r="AY178" s="174" t="s">
        <v>132</v>
      </c>
    </row>
    <row r="179" spans="1:65" s="14" customFormat="1">
      <c r="B179" s="181"/>
      <c r="D179" s="173" t="s">
        <v>139</v>
      </c>
      <c r="E179" s="182" t="s">
        <v>1</v>
      </c>
      <c r="F179" s="183" t="s">
        <v>141</v>
      </c>
      <c r="H179" s="184">
        <v>66.16</v>
      </c>
      <c r="I179" s="185"/>
      <c r="L179" s="181"/>
      <c r="M179" s="186"/>
      <c r="N179" s="187"/>
      <c r="O179" s="187"/>
      <c r="P179" s="187"/>
      <c r="Q179" s="187"/>
      <c r="R179" s="187"/>
      <c r="S179" s="187"/>
      <c r="T179" s="188"/>
      <c r="AT179" s="182" t="s">
        <v>139</v>
      </c>
      <c r="AU179" s="182" t="s">
        <v>138</v>
      </c>
      <c r="AV179" s="14" t="s">
        <v>137</v>
      </c>
      <c r="AW179" s="14" t="s">
        <v>33</v>
      </c>
      <c r="AX179" s="14" t="s">
        <v>84</v>
      </c>
      <c r="AY179" s="182" t="s">
        <v>132</v>
      </c>
    </row>
    <row r="180" spans="1:65" s="2" customFormat="1" ht="16.5" customHeight="1">
      <c r="A180" s="32"/>
      <c r="B180" s="157"/>
      <c r="C180" s="158">
        <v>15</v>
      </c>
      <c r="D180" s="158" t="s">
        <v>135</v>
      </c>
      <c r="E180" s="159" t="s">
        <v>204</v>
      </c>
      <c r="F180" s="160" t="s">
        <v>205</v>
      </c>
      <c r="G180" s="161" t="s">
        <v>136</v>
      </c>
      <c r="H180" s="162">
        <v>26.454999999999998</v>
      </c>
      <c r="I180" s="163"/>
      <c r="J180" s="164">
        <f>ROUND(I180*H180,2)</f>
        <v>0</v>
      </c>
      <c r="K180" s="165"/>
      <c r="L180" s="33"/>
      <c r="M180" s="166" t="s">
        <v>1</v>
      </c>
      <c r="N180" s="167" t="s">
        <v>42</v>
      </c>
      <c r="O180" s="58"/>
      <c r="P180" s="168">
        <f>O180*H180</f>
        <v>0</v>
      </c>
      <c r="Q180" s="168">
        <v>0</v>
      </c>
      <c r="R180" s="168">
        <f>Q180*H180</f>
        <v>0</v>
      </c>
      <c r="S180" s="168">
        <v>0.1</v>
      </c>
      <c r="T180" s="169">
        <f>S180*H180</f>
        <v>2.6455000000000002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0" t="s">
        <v>137</v>
      </c>
      <c r="AT180" s="170" t="s">
        <v>135</v>
      </c>
      <c r="AU180" s="170" t="s">
        <v>138</v>
      </c>
      <c r="AY180" s="17" t="s">
        <v>132</v>
      </c>
      <c r="BE180" s="171">
        <f>IF(N180="základní",J180,0)</f>
        <v>0</v>
      </c>
      <c r="BF180" s="171">
        <f>IF(N180="snížená",J180,0)</f>
        <v>0</v>
      </c>
      <c r="BG180" s="171">
        <f>IF(N180="zákl. přenesená",J180,0)</f>
        <v>0</v>
      </c>
      <c r="BH180" s="171">
        <f>IF(N180="sníž. přenesená",J180,0)</f>
        <v>0</v>
      </c>
      <c r="BI180" s="171">
        <f>IF(N180="nulová",J180,0)</f>
        <v>0</v>
      </c>
      <c r="BJ180" s="17" t="s">
        <v>138</v>
      </c>
      <c r="BK180" s="171">
        <f>ROUND(I180*H180,2)</f>
        <v>0</v>
      </c>
      <c r="BL180" s="17" t="s">
        <v>137</v>
      </c>
      <c r="BM180" s="170" t="s">
        <v>206</v>
      </c>
    </row>
    <row r="181" spans="1:65" s="13" customFormat="1">
      <c r="B181" s="172"/>
      <c r="D181" s="173" t="s">
        <v>139</v>
      </c>
      <c r="E181" s="174" t="s">
        <v>1</v>
      </c>
      <c r="F181" s="175" t="s">
        <v>207</v>
      </c>
      <c r="H181" s="176">
        <v>26.454999999999998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139</v>
      </c>
      <c r="AU181" s="174" t="s">
        <v>138</v>
      </c>
      <c r="AV181" s="13" t="s">
        <v>138</v>
      </c>
      <c r="AW181" s="13" t="s">
        <v>33</v>
      </c>
      <c r="AX181" s="13" t="s">
        <v>84</v>
      </c>
      <c r="AY181" s="174" t="s">
        <v>132</v>
      </c>
    </row>
    <row r="182" spans="1:65" s="2" customFormat="1" ht="16.5" customHeight="1">
      <c r="A182" s="32"/>
      <c r="B182" s="157"/>
      <c r="C182" s="158">
        <v>16</v>
      </c>
      <c r="D182" s="158" t="s">
        <v>135</v>
      </c>
      <c r="E182" s="159" t="s">
        <v>208</v>
      </c>
      <c r="F182" s="160" t="s">
        <v>209</v>
      </c>
      <c r="G182" s="161" t="s">
        <v>136</v>
      </c>
      <c r="H182" s="162">
        <v>3.25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</v>
      </c>
      <c r="T182" s="16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137</v>
      </c>
      <c r="AT182" s="170" t="s">
        <v>135</v>
      </c>
      <c r="AU182" s="170" t="s">
        <v>138</v>
      </c>
      <c r="AY182" s="17" t="s">
        <v>132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138</v>
      </c>
      <c r="BK182" s="171">
        <f>ROUND(I182*H182,2)</f>
        <v>0</v>
      </c>
      <c r="BL182" s="17" t="s">
        <v>137</v>
      </c>
      <c r="BM182" s="170" t="s">
        <v>210</v>
      </c>
    </row>
    <row r="183" spans="1:65" s="13" customFormat="1">
      <c r="B183" s="172"/>
      <c r="D183" s="173" t="s">
        <v>139</v>
      </c>
      <c r="E183" s="174" t="s">
        <v>1</v>
      </c>
      <c r="F183" s="175" t="s">
        <v>140</v>
      </c>
      <c r="H183" s="176">
        <v>3.25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139</v>
      </c>
      <c r="AU183" s="174" t="s">
        <v>138</v>
      </c>
      <c r="AV183" s="13" t="s">
        <v>138</v>
      </c>
      <c r="AW183" s="13" t="s">
        <v>33</v>
      </c>
      <c r="AX183" s="13" t="s">
        <v>76</v>
      </c>
      <c r="AY183" s="174" t="s">
        <v>132</v>
      </c>
    </row>
    <row r="184" spans="1:65" s="14" customFormat="1">
      <c r="B184" s="181"/>
      <c r="D184" s="173" t="s">
        <v>139</v>
      </c>
      <c r="E184" s="182" t="s">
        <v>1</v>
      </c>
      <c r="F184" s="183" t="s">
        <v>141</v>
      </c>
      <c r="H184" s="184">
        <v>3.25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2" t="s">
        <v>139</v>
      </c>
      <c r="AU184" s="182" t="s">
        <v>138</v>
      </c>
      <c r="AV184" s="14" t="s">
        <v>137</v>
      </c>
      <c r="AW184" s="14" t="s">
        <v>33</v>
      </c>
      <c r="AX184" s="14" t="s">
        <v>84</v>
      </c>
      <c r="AY184" s="182" t="s">
        <v>132</v>
      </c>
    </row>
    <row r="185" spans="1:65" s="12" customFormat="1" ht="22.9" customHeight="1">
      <c r="B185" s="144"/>
      <c r="D185" s="145" t="s">
        <v>75</v>
      </c>
      <c r="E185" s="155" t="s">
        <v>211</v>
      </c>
      <c r="F185" s="155" t="s">
        <v>212</v>
      </c>
      <c r="I185" s="147"/>
      <c r="J185" s="156">
        <f>BK185</f>
        <v>0</v>
      </c>
      <c r="L185" s="144"/>
      <c r="M185" s="149"/>
      <c r="N185" s="150"/>
      <c r="O185" s="150"/>
      <c r="P185" s="151">
        <f>SUM(P186:P192)</f>
        <v>0</v>
      </c>
      <c r="Q185" s="150"/>
      <c r="R185" s="151">
        <f>SUM(R186:R192)</f>
        <v>0</v>
      </c>
      <c r="S185" s="150"/>
      <c r="T185" s="152">
        <f>SUM(T186:T192)</f>
        <v>0</v>
      </c>
      <c r="AR185" s="145" t="s">
        <v>84</v>
      </c>
      <c r="AT185" s="153" t="s">
        <v>75</v>
      </c>
      <c r="AU185" s="153" t="s">
        <v>84</v>
      </c>
      <c r="AY185" s="145" t="s">
        <v>132</v>
      </c>
      <c r="BK185" s="154">
        <f>SUM(BK186:BK192)</f>
        <v>0</v>
      </c>
    </row>
    <row r="186" spans="1:65" s="2" customFormat="1" ht="21.75" customHeight="1">
      <c r="A186" s="32"/>
      <c r="B186" s="157"/>
      <c r="C186" s="158">
        <v>17</v>
      </c>
      <c r="D186" s="158" t="s">
        <v>135</v>
      </c>
      <c r="E186" s="159" t="s">
        <v>213</v>
      </c>
      <c r="F186" s="160" t="s">
        <v>214</v>
      </c>
      <c r="G186" s="161" t="s">
        <v>215</v>
      </c>
      <c r="H186" s="162">
        <v>3.0169999999999999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137</v>
      </c>
      <c r="AT186" s="170" t="s">
        <v>135</v>
      </c>
      <c r="AU186" s="170" t="s">
        <v>138</v>
      </c>
      <c r="AY186" s="17" t="s">
        <v>132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138</v>
      </c>
      <c r="BK186" s="171">
        <f>ROUND(I186*H186,2)</f>
        <v>0</v>
      </c>
      <c r="BL186" s="17" t="s">
        <v>137</v>
      </c>
      <c r="BM186" s="170" t="s">
        <v>216</v>
      </c>
    </row>
    <row r="187" spans="1:65" s="2" customFormat="1" ht="21.75" customHeight="1">
      <c r="A187" s="32"/>
      <c r="B187" s="157"/>
      <c r="C187" s="158">
        <v>18</v>
      </c>
      <c r="D187" s="158" t="s">
        <v>135</v>
      </c>
      <c r="E187" s="159" t="s">
        <v>217</v>
      </c>
      <c r="F187" s="160" t="s">
        <v>218</v>
      </c>
      <c r="G187" s="161" t="s">
        <v>215</v>
      </c>
      <c r="H187" s="162">
        <v>150.85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137</v>
      </c>
      <c r="AT187" s="170" t="s">
        <v>135</v>
      </c>
      <c r="AU187" s="170" t="s">
        <v>138</v>
      </c>
      <c r="AY187" s="17" t="s">
        <v>132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138</v>
      </c>
      <c r="BK187" s="171">
        <f>ROUND(I187*H187,2)</f>
        <v>0</v>
      </c>
      <c r="BL187" s="17" t="s">
        <v>137</v>
      </c>
      <c r="BM187" s="170" t="s">
        <v>219</v>
      </c>
    </row>
    <row r="188" spans="1:65" s="13" customFormat="1">
      <c r="B188" s="172"/>
      <c r="D188" s="173" t="s">
        <v>139</v>
      </c>
      <c r="F188" s="175" t="s">
        <v>220</v>
      </c>
      <c r="H188" s="176">
        <v>150.85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139</v>
      </c>
      <c r="AU188" s="174" t="s">
        <v>138</v>
      </c>
      <c r="AV188" s="13" t="s">
        <v>138</v>
      </c>
      <c r="AW188" s="13" t="s">
        <v>3</v>
      </c>
      <c r="AX188" s="13" t="s">
        <v>84</v>
      </c>
      <c r="AY188" s="174" t="s">
        <v>132</v>
      </c>
    </row>
    <row r="189" spans="1:65" s="2" customFormat="1" ht="21.75" customHeight="1">
      <c r="A189" s="32"/>
      <c r="B189" s="157"/>
      <c r="C189" s="158">
        <v>19</v>
      </c>
      <c r="D189" s="158" t="s">
        <v>135</v>
      </c>
      <c r="E189" s="159" t="s">
        <v>221</v>
      </c>
      <c r="F189" s="160" t="s">
        <v>222</v>
      </c>
      <c r="G189" s="161" t="s">
        <v>215</v>
      </c>
      <c r="H189" s="162">
        <v>3.0169999999999999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137</v>
      </c>
      <c r="AT189" s="170" t="s">
        <v>135</v>
      </c>
      <c r="AU189" s="170" t="s">
        <v>138</v>
      </c>
      <c r="AY189" s="17" t="s">
        <v>132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138</v>
      </c>
      <c r="BK189" s="171">
        <f>ROUND(I189*H189,2)</f>
        <v>0</v>
      </c>
      <c r="BL189" s="17" t="s">
        <v>137</v>
      </c>
      <c r="BM189" s="170" t="s">
        <v>223</v>
      </c>
    </row>
    <row r="190" spans="1:65" s="2" customFormat="1" ht="21.75" customHeight="1">
      <c r="A190" s="32"/>
      <c r="B190" s="157"/>
      <c r="C190" s="158">
        <v>20</v>
      </c>
      <c r="D190" s="158" t="s">
        <v>135</v>
      </c>
      <c r="E190" s="159" t="s">
        <v>224</v>
      </c>
      <c r="F190" s="160" t="s">
        <v>225</v>
      </c>
      <c r="G190" s="161" t="s">
        <v>215</v>
      </c>
      <c r="H190" s="162">
        <v>27.152999999999999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137</v>
      </c>
      <c r="AT190" s="170" t="s">
        <v>135</v>
      </c>
      <c r="AU190" s="170" t="s">
        <v>138</v>
      </c>
      <c r="AY190" s="17" t="s">
        <v>132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138</v>
      </c>
      <c r="BK190" s="171">
        <f>ROUND(I190*H190,2)</f>
        <v>0</v>
      </c>
      <c r="BL190" s="17" t="s">
        <v>137</v>
      </c>
      <c r="BM190" s="170" t="s">
        <v>226</v>
      </c>
    </row>
    <row r="191" spans="1:65" s="13" customFormat="1">
      <c r="B191" s="172"/>
      <c r="D191" s="173" t="s">
        <v>139</v>
      </c>
      <c r="F191" s="175" t="s">
        <v>227</v>
      </c>
      <c r="H191" s="176">
        <v>27.152999999999999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139</v>
      </c>
      <c r="AU191" s="174" t="s">
        <v>138</v>
      </c>
      <c r="AV191" s="13" t="s">
        <v>138</v>
      </c>
      <c r="AW191" s="13" t="s">
        <v>3</v>
      </c>
      <c r="AX191" s="13" t="s">
        <v>84</v>
      </c>
      <c r="AY191" s="174" t="s">
        <v>132</v>
      </c>
    </row>
    <row r="192" spans="1:65" s="2" customFormat="1" ht="21.75" customHeight="1">
      <c r="A192" s="32"/>
      <c r="B192" s="157"/>
      <c r="C192" s="158">
        <v>21</v>
      </c>
      <c r="D192" s="158" t="s">
        <v>135</v>
      </c>
      <c r="E192" s="159" t="s">
        <v>228</v>
      </c>
      <c r="F192" s="160" t="s">
        <v>229</v>
      </c>
      <c r="G192" s="161" t="s">
        <v>215</v>
      </c>
      <c r="H192" s="162">
        <v>3.0169999999999999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137</v>
      </c>
      <c r="AT192" s="170" t="s">
        <v>135</v>
      </c>
      <c r="AU192" s="170" t="s">
        <v>138</v>
      </c>
      <c r="AY192" s="17" t="s">
        <v>132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138</v>
      </c>
      <c r="BK192" s="171">
        <f>ROUND(I192*H192,2)</f>
        <v>0</v>
      </c>
      <c r="BL192" s="17" t="s">
        <v>137</v>
      </c>
      <c r="BM192" s="170" t="s">
        <v>230</v>
      </c>
    </row>
    <row r="193" spans="1:65" s="12" customFormat="1" ht="22.9" customHeight="1">
      <c r="B193" s="144"/>
      <c r="D193" s="145" t="s">
        <v>75</v>
      </c>
      <c r="E193" s="155" t="s">
        <v>231</v>
      </c>
      <c r="F193" s="155" t="s">
        <v>232</v>
      </c>
      <c r="I193" s="147"/>
      <c r="J193" s="156">
        <f>BK193</f>
        <v>0</v>
      </c>
      <c r="L193" s="144"/>
      <c r="M193" s="149"/>
      <c r="N193" s="150"/>
      <c r="O193" s="150"/>
      <c r="P193" s="151">
        <f>SUM(P194:P196)</f>
        <v>0</v>
      </c>
      <c r="Q193" s="150"/>
      <c r="R193" s="151">
        <f>SUM(R194:R196)</f>
        <v>0</v>
      </c>
      <c r="S193" s="150"/>
      <c r="T193" s="152">
        <f>SUM(T194:T196)</f>
        <v>0</v>
      </c>
      <c r="AR193" s="145" t="s">
        <v>84</v>
      </c>
      <c r="AT193" s="153" t="s">
        <v>75</v>
      </c>
      <c r="AU193" s="153" t="s">
        <v>84</v>
      </c>
      <c r="AY193" s="145" t="s">
        <v>132</v>
      </c>
      <c r="BK193" s="154">
        <f>SUM(BK194:BK196)</f>
        <v>0</v>
      </c>
    </row>
    <row r="194" spans="1:65" s="2" customFormat="1" ht="16.5" customHeight="1">
      <c r="A194" s="32"/>
      <c r="B194" s="157"/>
      <c r="C194" s="158">
        <v>22</v>
      </c>
      <c r="D194" s="158" t="s">
        <v>135</v>
      </c>
      <c r="E194" s="159" t="s">
        <v>233</v>
      </c>
      <c r="F194" s="160" t="s">
        <v>234</v>
      </c>
      <c r="G194" s="161" t="s">
        <v>215</v>
      </c>
      <c r="H194" s="162">
        <v>0.879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137</v>
      </c>
      <c r="AT194" s="170" t="s">
        <v>135</v>
      </c>
      <c r="AU194" s="170" t="s">
        <v>138</v>
      </c>
      <c r="AY194" s="17" t="s">
        <v>132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138</v>
      </c>
      <c r="BK194" s="171">
        <f>ROUND(I194*H194,2)</f>
        <v>0</v>
      </c>
      <c r="BL194" s="17" t="s">
        <v>137</v>
      </c>
      <c r="BM194" s="170" t="s">
        <v>235</v>
      </c>
    </row>
    <row r="195" spans="1:65" s="2" customFormat="1" ht="21.75" customHeight="1">
      <c r="A195" s="32"/>
      <c r="B195" s="157"/>
      <c r="C195" s="158">
        <v>23</v>
      </c>
      <c r="D195" s="158" t="s">
        <v>135</v>
      </c>
      <c r="E195" s="159" t="s">
        <v>236</v>
      </c>
      <c r="F195" s="160" t="s">
        <v>237</v>
      </c>
      <c r="G195" s="161" t="s">
        <v>215</v>
      </c>
      <c r="H195" s="162">
        <v>0.879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137</v>
      </c>
      <c r="AT195" s="170" t="s">
        <v>135</v>
      </c>
      <c r="AU195" s="170" t="s">
        <v>138</v>
      </c>
      <c r="AY195" s="17" t="s">
        <v>132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138</v>
      </c>
      <c r="BK195" s="171">
        <f>ROUND(I195*H195,2)</f>
        <v>0</v>
      </c>
      <c r="BL195" s="17" t="s">
        <v>137</v>
      </c>
      <c r="BM195" s="170" t="s">
        <v>238</v>
      </c>
    </row>
    <row r="196" spans="1:65" s="2" customFormat="1" ht="21.75" customHeight="1">
      <c r="A196" s="32"/>
      <c r="B196" s="157"/>
      <c r="C196" s="158">
        <v>24</v>
      </c>
      <c r="D196" s="158" t="s">
        <v>135</v>
      </c>
      <c r="E196" s="159" t="s">
        <v>239</v>
      </c>
      <c r="F196" s="160" t="s">
        <v>240</v>
      </c>
      <c r="G196" s="161" t="s">
        <v>215</v>
      </c>
      <c r="H196" s="162">
        <v>0.879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137</v>
      </c>
      <c r="AT196" s="170" t="s">
        <v>135</v>
      </c>
      <c r="AU196" s="170" t="s">
        <v>138</v>
      </c>
      <c r="AY196" s="17" t="s">
        <v>132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138</v>
      </c>
      <c r="BK196" s="171">
        <f>ROUND(I196*H196,2)</f>
        <v>0</v>
      </c>
      <c r="BL196" s="17" t="s">
        <v>137</v>
      </c>
      <c r="BM196" s="170" t="s">
        <v>241</v>
      </c>
    </row>
    <row r="197" spans="1:65" s="12" customFormat="1" ht="25.9" customHeight="1">
      <c r="B197" s="144"/>
      <c r="D197" s="145" t="s">
        <v>75</v>
      </c>
      <c r="E197" s="146" t="s">
        <v>242</v>
      </c>
      <c r="F197" s="146" t="s">
        <v>243</v>
      </c>
      <c r="I197" s="147"/>
      <c r="J197" s="148">
        <f>BK197</f>
        <v>0</v>
      </c>
      <c r="L197" s="144"/>
      <c r="M197" s="149"/>
      <c r="N197" s="150"/>
      <c r="O197" s="150"/>
      <c r="P197" s="151">
        <f>P198+P221+P232+P244+P264+P268+P287+P295+P314+P334+P344+P355+P370+P376</f>
        <v>0</v>
      </c>
      <c r="Q197" s="150"/>
      <c r="R197" s="151">
        <f>R198+R221+R232+R244+R264+R268+R287+R295+R314+R334+R344+R355+R370+R376</f>
        <v>1.9400946499999996</v>
      </c>
      <c r="S197" s="150"/>
      <c r="T197" s="152">
        <f>T198+T221+T232+T244+T264+T268+T287+T295+T314+T334+T344+T355+T370+T376</f>
        <v>0.36812535999999996</v>
      </c>
      <c r="AR197" s="145" t="s">
        <v>138</v>
      </c>
      <c r="AT197" s="153" t="s">
        <v>75</v>
      </c>
      <c r="AU197" s="153" t="s">
        <v>76</v>
      </c>
      <c r="AY197" s="145" t="s">
        <v>132</v>
      </c>
      <c r="BK197" s="154">
        <f>BK198+BK221+BK232+BK244+BK264+BK268+BK287+BK295+BK314+BK334+BK344+BK355+BK370+BK376</f>
        <v>0</v>
      </c>
    </row>
    <row r="198" spans="1:65" s="12" customFormat="1" ht="22.9" customHeight="1">
      <c r="B198" s="144"/>
      <c r="D198" s="145" t="s">
        <v>75</v>
      </c>
      <c r="E198" s="155" t="s">
        <v>244</v>
      </c>
      <c r="F198" s="155" t="s">
        <v>245</v>
      </c>
      <c r="I198" s="147"/>
      <c r="J198" s="156">
        <f>BK198</f>
        <v>0</v>
      </c>
      <c r="L198" s="144"/>
      <c r="M198" s="149"/>
      <c r="N198" s="150"/>
      <c r="O198" s="150"/>
      <c r="P198" s="151">
        <f>SUM(P199:P220)</f>
        <v>0</v>
      </c>
      <c r="Q198" s="150"/>
      <c r="R198" s="151">
        <f>SUM(R199:R220)</f>
        <v>3.0399120000000002E-2</v>
      </c>
      <c r="S198" s="150"/>
      <c r="T198" s="152">
        <f>SUM(T199:T220)</f>
        <v>0</v>
      </c>
      <c r="AR198" s="145" t="s">
        <v>138</v>
      </c>
      <c r="AT198" s="153" t="s">
        <v>75</v>
      </c>
      <c r="AU198" s="153" t="s">
        <v>84</v>
      </c>
      <c r="AY198" s="145" t="s">
        <v>132</v>
      </c>
      <c r="BK198" s="154">
        <f>SUM(BK199:BK220)</f>
        <v>0</v>
      </c>
    </row>
    <row r="199" spans="1:65" s="2" customFormat="1" ht="21.75" customHeight="1">
      <c r="A199" s="32"/>
      <c r="B199" s="157"/>
      <c r="C199" s="158">
        <v>25</v>
      </c>
      <c r="D199" s="158" t="s">
        <v>135</v>
      </c>
      <c r="E199" s="159" t="s">
        <v>246</v>
      </c>
      <c r="F199" s="160" t="s">
        <v>247</v>
      </c>
      <c r="G199" s="161" t="s">
        <v>136</v>
      </c>
      <c r="H199" s="162">
        <v>3.25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184</v>
      </c>
      <c r="AT199" s="170" t="s">
        <v>135</v>
      </c>
      <c r="AU199" s="170" t="s">
        <v>138</v>
      </c>
      <c r="AY199" s="17" t="s">
        <v>132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138</v>
      </c>
      <c r="BK199" s="171">
        <f>ROUND(I199*H199,2)</f>
        <v>0</v>
      </c>
      <c r="BL199" s="17" t="s">
        <v>184</v>
      </c>
      <c r="BM199" s="170" t="s">
        <v>248</v>
      </c>
    </row>
    <row r="200" spans="1:65" s="13" customFormat="1">
      <c r="B200" s="172"/>
      <c r="D200" s="173" t="s">
        <v>139</v>
      </c>
      <c r="E200" s="174" t="s">
        <v>1</v>
      </c>
      <c r="F200" s="175" t="s">
        <v>140</v>
      </c>
      <c r="H200" s="176">
        <v>3.25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139</v>
      </c>
      <c r="AU200" s="174" t="s">
        <v>138</v>
      </c>
      <c r="AV200" s="13" t="s">
        <v>138</v>
      </c>
      <c r="AW200" s="13" t="s">
        <v>33</v>
      </c>
      <c r="AX200" s="13" t="s">
        <v>76</v>
      </c>
      <c r="AY200" s="174" t="s">
        <v>132</v>
      </c>
    </row>
    <row r="201" spans="1:65" s="14" customFormat="1">
      <c r="B201" s="181"/>
      <c r="D201" s="173" t="s">
        <v>139</v>
      </c>
      <c r="E201" s="182" t="s">
        <v>1</v>
      </c>
      <c r="F201" s="183" t="s">
        <v>141</v>
      </c>
      <c r="H201" s="184">
        <v>3.25</v>
      </c>
      <c r="I201" s="185"/>
      <c r="L201" s="181"/>
      <c r="M201" s="186"/>
      <c r="N201" s="187"/>
      <c r="O201" s="187"/>
      <c r="P201" s="187"/>
      <c r="Q201" s="187"/>
      <c r="R201" s="187"/>
      <c r="S201" s="187"/>
      <c r="T201" s="188"/>
      <c r="AT201" s="182" t="s">
        <v>139</v>
      </c>
      <c r="AU201" s="182" t="s">
        <v>138</v>
      </c>
      <c r="AV201" s="14" t="s">
        <v>137</v>
      </c>
      <c r="AW201" s="14" t="s">
        <v>33</v>
      </c>
      <c r="AX201" s="14" t="s">
        <v>84</v>
      </c>
      <c r="AY201" s="182" t="s">
        <v>132</v>
      </c>
    </row>
    <row r="202" spans="1:65" s="2" customFormat="1" ht="21.75" customHeight="1">
      <c r="A202" s="32"/>
      <c r="B202" s="157"/>
      <c r="C202" s="158">
        <v>26</v>
      </c>
      <c r="D202" s="158" t="s">
        <v>135</v>
      </c>
      <c r="E202" s="159" t="s">
        <v>249</v>
      </c>
      <c r="F202" s="160" t="s">
        <v>250</v>
      </c>
      <c r="G202" s="161" t="s">
        <v>136</v>
      </c>
      <c r="H202" s="162">
        <v>6.5679999999999996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184</v>
      </c>
      <c r="AT202" s="170" t="s">
        <v>135</v>
      </c>
      <c r="AU202" s="170" t="s">
        <v>138</v>
      </c>
      <c r="AY202" s="17" t="s">
        <v>132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138</v>
      </c>
      <c r="BK202" s="171">
        <f>ROUND(I202*H202,2)</f>
        <v>0</v>
      </c>
      <c r="BL202" s="17" t="s">
        <v>184</v>
      </c>
      <c r="BM202" s="170" t="s">
        <v>251</v>
      </c>
    </row>
    <row r="203" spans="1:65" s="13" customFormat="1">
      <c r="B203" s="172"/>
      <c r="D203" s="173" t="s">
        <v>139</v>
      </c>
      <c r="E203" s="174" t="s">
        <v>1</v>
      </c>
      <c r="F203" s="175" t="s">
        <v>252</v>
      </c>
      <c r="H203" s="176">
        <v>5.27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139</v>
      </c>
      <c r="AU203" s="174" t="s">
        <v>138</v>
      </c>
      <c r="AV203" s="13" t="s">
        <v>138</v>
      </c>
      <c r="AW203" s="13" t="s">
        <v>33</v>
      </c>
      <c r="AX203" s="13" t="s">
        <v>76</v>
      </c>
      <c r="AY203" s="174" t="s">
        <v>132</v>
      </c>
    </row>
    <row r="204" spans="1:65" s="13" customFormat="1">
      <c r="B204" s="172"/>
      <c r="D204" s="173" t="s">
        <v>139</v>
      </c>
      <c r="E204" s="174" t="s">
        <v>1</v>
      </c>
      <c r="F204" s="175" t="s">
        <v>253</v>
      </c>
      <c r="H204" s="176">
        <v>1.298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139</v>
      </c>
      <c r="AU204" s="174" t="s">
        <v>138</v>
      </c>
      <c r="AV204" s="13" t="s">
        <v>138</v>
      </c>
      <c r="AW204" s="13" t="s">
        <v>33</v>
      </c>
      <c r="AX204" s="13" t="s">
        <v>76</v>
      </c>
      <c r="AY204" s="174" t="s">
        <v>132</v>
      </c>
    </row>
    <row r="205" spans="1:65" s="14" customFormat="1">
      <c r="B205" s="181"/>
      <c r="D205" s="173" t="s">
        <v>139</v>
      </c>
      <c r="E205" s="182" t="s">
        <v>1</v>
      </c>
      <c r="F205" s="183" t="s">
        <v>141</v>
      </c>
      <c r="H205" s="184">
        <v>6.5679999999999996</v>
      </c>
      <c r="I205" s="185"/>
      <c r="L205" s="181"/>
      <c r="M205" s="186"/>
      <c r="N205" s="187"/>
      <c r="O205" s="187"/>
      <c r="P205" s="187"/>
      <c r="Q205" s="187"/>
      <c r="R205" s="187"/>
      <c r="S205" s="187"/>
      <c r="T205" s="188"/>
      <c r="AT205" s="182" t="s">
        <v>139</v>
      </c>
      <c r="AU205" s="182" t="s">
        <v>138</v>
      </c>
      <c r="AV205" s="14" t="s">
        <v>137</v>
      </c>
      <c r="AW205" s="14" t="s">
        <v>33</v>
      </c>
      <c r="AX205" s="14" t="s">
        <v>84</v>
      </c>
      <c r="AY205" s="182" t="s">
        <v>132</v>
      </c>
    </row>
    <row r="206" spans="1:65" s="2" customFormat="1" ht="21.75" customHeight="1">
      <c r="A206" s="32"/>
      <c r="B206" s="157"/>
      <c r="C206" s="196">
        <v>27</v>
      </c>
      <c r="D206" s="196" t="s">
        <v>185</v>
      </c>
      <c r="E206" s="197" t="s">
        <v>255</v>
      </c>
      <c r="F206" s="198" t="s">
        <v>256</v>
      </c>
      <c r="G206" s="199" t="s">
        <v>257</v>
      </c>
      <c r="H206" s="200">
        <v>29.454000000000001</v>
      </c>
      <c r="I206" s="201"/>
      <c r="J206" s="202">
        <f>ROUND(I206*H206,2)</f>
        <v>0</v>
      </c>
      <c r="K206" s="203"/>
      <c r="L206" s="204"/>
      <c r="M206" s="205" t="s">
        <v>1</v>
      </c>
      <c r="N206" s="206" t="s">
        <v>42</v>
      </c>
      <c r="O206" s="58"/>
      <c r="P206" s="168">
        <f>O206*H206</f>
        <v>0</v>
      </c>
      <c r="Q206" s="168">
        <v>1E-3</v>
      </c>
      <c r="R206" s="168">
        <f>Q206*H206</f>
        <v>2.9454000000000001E-2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254</v>
      </c>
      <c r="AT206" s="170" t="s">
        <v>185</v>
      </c>
      <c r="AU206" s="170" t="s">
        <v>138</v>
      </c>
      <c r="AY206" s="17" t="s">
        <v>132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138</v>
      </c>
      <c r="BK206" s="171">
        <f>ROUND(I206*H206,2)</f>
        <v>0</v>
      </c>
      <c r="BL206" s="17" t="s">
        <v>184</v>
      </c>
      <c r="BM206" s="170" t="s">
        <v>258</v>
      </c>
    </row>
    <row r="207" spans="1:65" s="15" customFormat="1">
      <c r="B207" s="189"/>
      <c r="D207" s="173" t="s">
        <v>139</v>
      </c>
      <c r="E207" s="190" t="s">
        <v>1</v>
      </c>
      <c r="F207" s="191" t="s">
        <v>259</v>
      </c>
      <c r="H207" s="190" t="s">
        <v>1</v>
      </c>
      <c r="I207" s="192"/>
      <c r="L207" s="189"/>
      <c r="M207" s="193"/>
      <c r="N207" s="194"/>
      <c r="O207" s="194"/>
      <c r="P207" s="194"/>
      <c r="Q207" s="194"/>
      <c r="R207" s="194"/>
      <c r="S207" s="194"/>
      <c r="T207" s="195"/>
      <c r="AT207" s="190" t="s">
        <v>139</v>
      </c>
      <c r="AU207" s="190" t="s">
        <v>138</v>
      </c>
      <c r="AV207" s="15" t="s">
        <v>84</v>
      </c>
      <c r="AW207" s="15" t="s">
        <v>33</v>
      </c>
      <c r="AX207" s="15" t="s">
        <v>76</v>
      </c>
      <c r="AY207" s="190" t="s">
        <v>132</v>
      </c>
    </row>
    <row r="208" spans="1:65" s="13" customFormat="1">
      <c r="B208" s="172"/>
      <c r="D208" s="173" t="s">
        <v>139</v>
      </c>
      <c r="E208" s="174" t="s">
        <v>1</v>
      </c>
      <c r="F208" s="175" t="s">
        <v>260</v>
      </c>
      <c r="H208" s="176">
        <v>29.454000000000001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139</v>
      </c>
      <c r="AU208" s="174" t="s">
        <v>138</v>
      </c>
      <c r="AV208" s="13" t="s">
        <v>138</v>
      </c>
      <c r="AW208" s="13" t="s">
        <v>33</v>
      </c>
      <c r="AX208" s="13" t="s">
        <v>84</v>
      </c>
      <c r="AY208" s="174" t="s">
        <v>132</v>
      </c>
    </row>
    <row r="209" spans="1:65" s="2" customFormat="1" ht="21.75" customHeight="1">
      <c r="A209" s="32"/>
      <c r="B209" s="157"/>
      <c r="C209" s="158">
        <v>28</v>
      </c>
      <c r="D209" s="158" t="s">
        <v>135</v>
      </c>
      <c r="E209" s="159" t="s">
        <v>261</v>
      </c>
      <c r="F209" s="160" t="s">
        <v>262</v>
      </c>
      <c r="G209" s="161" t="s">
        <v>136</v>
      </c>
      <c r="H209" s="162">
        <v>9.8179999999999996</v>
      </c>
      <c r="I209" s="163"/>
      <c r="J209" s="164">
        <f>ROUND(I209*H209,2)</f>
        <v>0</v>
      </c>
      <c r="K209" s="165"/>
      <c r="L209" s="33"/>
      <c r="M209" s="166" t="s">
        <v>1</v>
      </c>
      <c r="N209" s="167" t="s">
        <v>42</v>
      </c>
      <c r="O209" s="58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184</v>
      </c>
      <c r="AT209" s="170" t="s">
        <v>135</v>
      </c>
      <c r="AU209" s="170" t="s">
        <v>138</v>
      </c>
      <c r="AY209" s="17" t="s">
        <v>132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138</v>
      </c>
      <c r="BK209" s="171">
        <f>ROUND(I209*H209,2)</f>
        <v>0</v>
      </c>
      <c r="BL209" s="17" t="s">
        <v>184</v>
      </c>
      <c r="BM209" s="170" t="s">
        <v>263</v>
      </c>
    </row>
    <row r="210" spans="1:65" s="13" customFormat="1">
      <c r="B210" s="172"/>
      <c r="D210" s="173" t="s">
        <v>139</v>
      </c>
      <c r="E210" s="174" t="s">
        <v>1</v>
      </c>
      <c r="F210" s="175" t="s">
        <v>264</v>
      </c>
      <c r="H210" s="176">
        <v>9.8179999999999996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139</v>
      </c>
      <c r="AU210" s="174" t="s">
        <v>138</v>
      </c>
      <c r="AV210" s="13" t="s">
        <v>138</v>
      </c>
      <c r="AW210" s="13" t="s">
        <v>33</v>
      </c>
      <c r="AX210" s="13" t="s">
        <v>84</v>
      </c>
      <c r="AY210" s="174" t="s">
        <v>132</v>
      </c>
    </row>
    <row r="211" spans="1:65" s="2" customFormat="1" ht="21.75" customHeight="1">
      <c r="A211" s="32"/>
      <c r="B211" s="157"/>
      <c r="C211" s="158">
        <v>29</v>
      </c>
      <c r="D211" s="158" t="s">
        <v>135</v>
      </c>
      <c r="E211" s="159" t="s">
        <v>265</v>
      </c>
      <c r="F211" s="160" t="s">
        <v>266</v>
      </c>
      <c r="G211" s="161" t="s">
        <v>267</v>
      </c>
      <c r="H211" s="162">
        <v>14.32</v>
      </c>
      <c r="I211" s="163"/>
      <c r="J211" s="164">
        <f>ROUND(I211*H211,2)</f>
        <v>0</v>
      </c>
      <c r="K211" s="165"/>
      <c r="L211" s="33"/>
      <c r="M211" s="166" t="s">
        <v>1</v>
      </c>
      <c r="N211" s="167" t="s">
        <v>42</v>
      </c>
      <c r="O211" s="58"/>
      <c r="P211" s="168">
        <f>O211*H211</f>
        <v>0</v>
      </c>
      <c r="Q211" s="168">
        <v>0</v>
      </c>
      <c r="R211" s="168">
        <f>Q211*H211</f>
        <v>0</v>
      </c>
      <c r="S211" s="168">
        <v>0</v>
      </c>
      <c r="T211" s="16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0" t="s">
        <v>184</v>
      </c>
      <c r="AT211" s="170" t="s">
        <v>135</v>
      </c>
      <c r="AU211" s="170" t="s">
        <v>138</v>
      </c>
      <c r="AY211" s="17" t="s">
        <v>132</v>
      </c>
      <c r="BE211" s="171">
        <f>IF(N211="základní",J211,0)</f>
        <v>0</v>
      </c>
      <c r="BF211" s="171">
        <f>IF(N211="snížená",J211,0)</f>
        <v>0</v>
      </c>
      <c r="BG211" s="171">
        <f>IF(N211="zákl. přenesená",J211,0)</f>
        <v>0</v>
      </c>
      <c r="BH211" s="171">
        <f>IF(N211="sníž. přenesená",J211,0)</f>
        <v>0</v>
      </c>
      <c r="BI211" s="171">
        <f>IF(N211="nulová",J211,0)</f>
        <v>0</v>
      </c>
      <c r="BJ211" s="17" t="s">
        <v>138</v>
      </c>
      <c r="BK211" s="171">
        <f>ROUND(I211*H211,2)</f>
        <v>0</v>
      </c>
      <c r="BL211" s="17" t="s">
        <v>184</v>
      </c>
      <c r="BM211" s="170" t="s">
        <v>268</v>
      </c>
    </row>
    <row r="212" spans="1:65" s="13" customFormat="1">
      <c r="B212" s="172"/>
      <c r="D212" s="173" t="s">
        <v>139</v>
      </c>
      <c r="E212" s="174" t="s">
        <v>1</v>
      </c>
      <c r="F212" s="175" t="s">
        <v>269</v>
      </c>
      <c r="H212" s="176">
        <v>9.1199999999999992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139</v>
      </c>
      <c r="AU212" s="174" t="s">
        <v>138</v>
      </c>
      <c r="AV212" s="13" t="s">
        <v>138</v>
      </c>
      <c r="AW212" s="13" t="s">
        <v>33</v>
      </c>
      <c r="AX212" s="13" t="s">
        <v>76</v>
      </c>
      <c r="AY212" s="174" t="s">
        <v>132</v>
      </c>
    </row>
    <row r="213" spans="1:65" s="13" customFormat="1">
      <c r="B213" s="172"/>
      <c r="D213" s="173" t="s">
        <v>139</v>
      </c>
      <c r="E213" s="174" t="s">
        <v>1</v>
      </c>
      <c r="F213" s="175" t="s">
        <v>270</v>
      </c>
      <c r="H213" s="176">
        <v>4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139</v>
      </c>
      <c r="AU213" s="174" t="s">
        <v>138</v>
      </c>
      <c r="AV213" s="13" t="s">
        <v>138</v>
      </c>
      <c r="AW213" s="13" t="s">
        <v>33</v>
      </c>
      <c r="AX213" s="13" t="s">
        <v>76</v>
      </c>
      <c r="AY213" s="174" t="s">
        <v>132</v>
      </c>
    </row>
    <row r="214" spans="1:65" s="13" customFormat="1">
      <c r="B214" s="172"/>
      <c r="D214" s="173" t="s">
        <v>139</v>
      </c>
      <c r="E214" s="174" t="s">
        <v>1</v>
      </c>
      <c r="F214" s="175" t="s">
        <v>271</v>
      </c>
      <c r="H214" s="176">
        <v>1.2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139</v>
      </c>
      <c r="AU214" s="174" t="s">
        <v>138</v>
      </c>
      <c r="AV214" s="13" t="s">
        <v>138</v>
      </c>
      <c r="AW214" s="13" t="s">
        <v>33</v>
      </c>
      <c r="AX214" s="13" t="s">
        <v>76</v>
      </c>
      <c r="AY214" s="174" t="s">
        <v>132</v>
      </c>
    </row>
    <row r="215" spans="1:65" s="14" customFormat="1">
      <c r="B215" s="181"/>
      <c r="D215" s="173" t="s">
        <v>139</v>
      </c>
      <c r="E215" s="182" t="s">
        <v>1</v>
      </c>
      <c r="F215" s="183" t="s">
        <v>141</v>
      </c>
      <c r="H215" s="184">
        <v>14.319999999999999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139</v>
      </c>
      <c r="AU215" s="182" t="s">
        <v>138</v>
      </c>
      <c r="AV215" s="14" t="s">
        <v>137</v>
      </c>
      <c r="AW215" s="14" t="s">
        <v>33</v>
      </c>
      <c r="AX215" s="14" t="s">
        <v>84</v>
      </c>
      <c r="AY215" s="182" t="s">
        <v>132</v>
      </c>
    </row>
    <row r="216" spans="1:65" s="2" customFormat="1" ht="21.75" customHeight="1">
      <c r="A216" s="32"/>
      <c r="B216" s="157"/>
      <c r="C216" s="158">
        <v>30</v>
      </c>
      <c r="D216" s="158" t="s">
        <v>135</v>
      </c>
      <c r="E216" s="159" t="s">
        <v>272</v>
      </c>
      <c r="F216" s="160" t="s">
        <v>273</v>
      </c>
      <c r="G216" s="161" t="s">
        <v>182</v>
      </c>
      <c r="H216" s="162">
        <v>6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184</v>
      </c>
      <c r="AT216" s="170" t="s">
        <v>135</v>
      </c>
      <c r="AU216" s="170" t="s">
        <v>138</v>
      </c>
      <c r="AY216" s="17" t="s">
        <v>132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138</v>
      </c>
      <c r="BK216" s="171">
        <f>ROUND(I216*H216,2)</f>
        <v>0</v>
      </c>
      <c r="BL216" s="17" t="s">
        <v>184</v>
      </c>
      <c r="BM216" s="170" t="s">
        <v>274</v>
      </c>
    </row>
    <row r="217" spans="1:65" s="2" customFormat="1" ht="16.5" customHeight="1">
      <c r="A217" s="32"/>
      <c r="B217" s="157"/>
      <c r="C217" s="196">
        <v>31</v>
      </c>
      <c r="D217" s="196" t="s">
        <v>185</v>
      </c>
      <c r="E217" s="197" t="s">
        <v>275</v>
      </c>
      <c r="F217" s="198" t="s">
        <v>276</v>
      </c>
      <c r="G217" s="199" t="s">
        <v>267</v>
      </c>
      <c r="H217" s="200">
        <v>15.752000000000001</v>
      </c>
      <c r="I217" s="201"/>
      <c r="J217" s="202">
        <f>ROUND(I217*H217,2)</f>
        <v>0</v>
      </c>
      <c r="K217" s="203"/>
      <c r="L217" s="204"/>
      <c r="M217" s="205" t="s">
        <v>1</v>
      </c>
      <c r="N217" s="206" t="s">
        <v>42</v>
      </c>
      <c r="O217" s="58"/>
      <c r="P217" s="168">
        <f>O217*H217</f>
        <v>0</v>
      </c>
      <c r="Q217" s="168">
        <v>6.0000000000000002E-5</v>
      </c>
      <c r="R217" s="168">
        <f>Q217*H217</f>
        <v>9.4512000000000003E-4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254</v>
      </c>
      <c r="AT217" s="170" t="s">
        <v>185</v>
      </c>
      <c r="AU217" s="170" t="s">
        <v>138</v>
      </c>
      <c r="AY217" s="17" t="s">
        <v>132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138</v>
      </c>
      <c r="BK217" s="171">
        <f>ROUND(I217*H217,2)</f>
        <v>0</v>
      </c>
      <c r="BL217" s="17" t="s">
        <v>184</v>
      </c>
      <c r="BM217" s="170" t="s">
        <v>277</v>
      </c>
    </row>
    <row r="218" spans="1:65" s="13" customFormat="1">
      <c r="B218" s="172"/>
      <c r="D218" s="173" t="s">
        <v>139</v>
      </c>
      <c r="E218" s="174" t="s">
        <v>1</v>
      </c>
      <c r="F218" s="175" t="s">
        <v>278</v>
      </c>
      <c r="H218" s="176">
        <v>15.752000000000001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139</v>
      </c>
      <c r="AU218" s="174" t="s">
        <v>138</v>
      </c>
      <c r="AV218" s="13" t="s">
        <v>138</v>
      </c>
      <c r="AW218" s="13" t="s">
        <v>33</v>
      </c>
      <c r="AX218" s="13" t="s">
        <v>84</v>
      </c>
      <c r="AY218" s="174" t="s">
        <v>132</v>
      </c>
    </row>
    <row r="219" spans="1:65" s="2" customFormat="1" ht="21.75" customHeight="1">
      <c r="A219" s="32"/>
      <c r="B219" s="157"/>
      <c r="C219" s="158">
        <v>32</v>
      </c>
      <c r="D219" s="158" t="s">
        <v>135</v>
      </c>
      <c r="E219" s="159" t="s">
        <v>279</v>
      </c>
      <c r="F219" s="160" t="s">
        <v>280</v>
      </c>
      <c r="G219" s="161" t="s">
        <v>215</v>
      </c>
      <c r="H219" s="162">
        <v>0.03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184</v>
      </c>
      <c r="AT219" s="170" t="s">
        <v>135</v>
      </c>
      <c r="AU219" s="170" t="s">
        <v>138</v>
      </c>
      <c r="AY219" s="17" t="s">
        <v>132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138</v>
      </c>
      <c r="BK219" s="171">
        <f>ROUND(I219*H219,2)</f>
        <v>0</v>
      </c>
      <c r="BL219" s="17" t="s">
        <v>184</v>
      </c>
      <c r="BM219" s="170" t="s">
        <v>281</v>
      </c>
    </row>
    <row r="220" spans="1:65" s="2" customFormat="1" ht="21.75" customHeight="1">
      <c r="A220" s="32"/>
      <c r="B220" s="157"/>
      <c r="C220" s="158">
        <v>33</v>
      </c>
      <c r="D220" s="158" t="s">
        <v>135</v>
      </c>
      <c r="E220" s="159" t="s">
        <v>282</v>
      </c>
      <c r="F220" s="160" t="s">
        <v>283</v>
      </c>
      <c r="G220" s="161" t="s">
        <v>215</v>
      </c>
      <c r="H220" s="162">
        <v>0.03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184</v>
      </c>
      <c r="AT220" s="170" t="s">
        <v>135</v>
      </c>
      <c r="AU220" s="170" t="s">
        <v>138</v>
      </c>
      <c r="AY220" s="17" t="s">
        <v>132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138</v>
      </c>
      <c r="BK220" s="171">
        <f>ROUND(I220*H220,2)</f>
        <v>0</v>
      </c>
      <c r="BL220" s="17" t="s">
        <v>184</v>
      </c>
      <c r="BM220" s="170" t="s">
        <v>284</v>
      </c>
    </row>
    <row r="221" spans="1:65" s="12" customFormat="1" ht="22.9" customHeight="1">
      <c r="B221" s="144"/>
      <c r="D221" s="145" t="s">
        <v>75</v>
      </c>
      <c r="E221" s="155" t="s">
        <v>285</v>
      </c>
      <c r="F221" s="155" t="s">
        <v>286</v>
      </c>
      <c r="I221" s="147"/>
      <c r="J221" s="156">
        <f>BK221</f>
        <v>0</v>
      </c>
      <c r="L221" s="144"/>
      <c r="M221" s="149"/>
      <c r="N221" s="150"/>
      <c r="O221" s="150"/>
      <c r="P221" s="151">
        <f>SUM(P222:P231)</f>
        <v>0</v>
      </c>
      <c r="Q221" s="150"/>
      <c r="R221" s="151">
        <f>SUM(R222:R231)</f>
        <v>8.3000000000000001E-3</v>
      </c>
      <c r="S221" s="150"/>
      <c r="T221" s="152">
        <f>SUM(T222:T231)</f>
        <v>2.1179999999999997E-2</v>
      </c>
      <c r="AR221" s="145" t="s">
        <v>138</v>
      </c>
      <c r="AT221" s="153" t="s">
        <v>75</v>
      </c>
      <c r="AU221" s="153" t="s">
        <v>84</v>
      </c>
      <c r="AY221" s="145" t="s">
        <v>132</v>
      </c>
      <c r="BK221" s="154">
        <f>SUM(BK222:BK231)</f>
        <v>0</v>
      </c>
    </row>
    <row r="222" spans="1:65" s="2" customFormat="1" ht="16.5" customHeight="1">
      <c r="A222" s="32"/>
      <c r="B222" s="157"/>
      <c r="C222" s="158">
        <v>34</v>
      </c>
      <c r="D222" s="158" t="s">
        <v>135</v>
      </c>
      <c r="E222" s="159" t="s">
        <v>287</v>
      </c>
      <c r="F222" s="160" t="s">
        <v>288</v>
      </c>
      <c r="G222" s="161" t="s">
        <v>267</v>
      </c>
      <c r="H222" s="162">
        <v>6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0</v>
      </c>
      <c r="R222" s="168">
        <f>Q222*H222</f>
        <v>0</v>
      </c>
      <c r="S222" s="168">
        <v>1.98E-3</v>
      </c>
      <c r="T222" s="169">
        <f>S222*H222</f>
        <v>1.188E-2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184</v>
      </c>
      <c r="AT222" s="170" t="s">
        <v>135</v>
      </c>
      <c r="AU222" s="170" t="s">
        <v>138</v>
      </c>
      <c r="AY222" s="17" t="s">
        <v>132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138</v>
      </c>
      <c r="BK222" s="171">
        <f>ROUND(I222*H222,2)</f>
        <v>0</v>
      </c>
      <c r="BL222" s="17" t="s">
        <v>184</v>
      </c>
      <c r="BM222" s="170" t="s">
        <v>289</v>
      </c>
    </row>
    <row r="223" spans="1:65" s="2" customFormat="1" ht="16.5" customHeight="1">
      <c r="A223" s="32"/>
      <c r="B223" s="157"/>
      <c r="C223" s="158">
        <v>35</v>
      </c>
      <c r="D223" s="158" t="s">
        <v>135</v>
      </c>
      <c r="E223" s="159" t="s">
        <v>290</v>
      </c>
      <c r="F223" s="160" t="s">
        <v>291</v>
      </c>
      <c r="G223" s="161" t="s">
        <v>267</v>
      </c>
      <c r="H223" s="162">
        <v>2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1.7700000000000001E-3</v>
      </c>
      <c r="R223" s="168">
        <f>Q223*H223</f>
        <v>3.5400000000000002E-3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184</v>
      </c>
      <c r="AT223" s="170" t="s">
        <v>135</v>
      </c>
      <c r="AU223" s="170" t="s">
        <v>138</v>
      </c>
      <c r="AY223" s="17" t="s">
        <v>132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138</v>
      </c>
      <c r="BK223" s="171">
        <f>ROUND(I223*H223,2)</f>
        <v>0</v>
      </c>
      <c r="BL223" s="17" t="s">
        <v>184</v>
      </c>
      <c r="BM223" s="170" t="s">
        <v>292</v>
      </c>
    </row>
    <row r="224" spans="1:65" s="2" customFormat="1" ht="16.5" customHeight="1">
      <c r="A224" s="32"/>
      <c r="B224" s="157"/>
      <c r="C224" s="158">
        <v>36</v>
      </c>
      <c r="D224" s="158" t="s">
        <v>135</v>
      </c>
      <c r="E224" s="159" t="s">
        <v>293</v>
      </c>
      <c r="F224" s="160" t="s">
        <v>294</v>
      </c>
      <c r="G224" s="161" t="s">
        <v>267</v>
      </c>
      <c r="H224" s="162">
        <v>7</v>
      </c>
      <c r="I224" s="163"/>
      <c r="J224" s="164">
        <f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4.6000000000000001E-4</v>
      </c>
      <c r="R224" s="168">
        <f>Q224*H224</f>
        <v>3.2200000000000002E-3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184</v>
      </c>
      <c r="AT224" s="170" t="s">
        <v>135</v>
      </c>
      <c r="AU224" s="170" t="s">
        <v>138</v>
      </c>
      <c r="AY224" s="17" t="s">
        <v>132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138</v>
      </c>
      <c r="BK224" s="171">
        <f>ROUND(I224*H224,2)</f>
        <v>0</v>
      </c>
      <c r="BL224" s="17" t="s">
        <v>184</v>
      </c>
      <c r="BM224" s="170" t="s">
        <v>295</v>
      </c>
    </row>
    <row r="225" spans="1:65" s="2" customFormat="1" ht="16.5" customHeight="1">
      <c r="A225" s="32"/>
      <c r="B225" s="157"/>
      <c r="C225" s="158">
        <v>37</v>
      </c>
      <c r="D225" s="158" t="s">
        <v>135</v>
      </c>
      <c r="E225" s="159" t="s">
        <v>296</v>
      </c>
      <c r="F225" s="160" t="s">
        <v>297</v>
      </c>
      <c r="G225" s="161" t="s">
        <v>267</v>
      </c>
      <c r="H225" s="162">
        <v>2</v>
      </c>
      <c r="I225" s="163"/>
      <c r="J225" s="164">
        <f>ROUND(I225*H225,2)</f>
        <v>0</v>
      </c>
      <c r="K225" s="165"/>
      <c r="L225" s="33"/>
      <c r="M225" s="166" t="s">
        <v>1</v>
      </c>
      <c r="N225" s="167" t="s">
        <v>42</v>
      </c>
      <c r="O225" s="58"/>
      <c r="P225" s="168">
        <f>O225*H225</f>
        <v>0</v>
      </c>
      <c r="Q225" s="168">
        <v>7.6999999999999996E-4</v>
      </c>
      <c r="R225" s="168">
        <f>Q225*H225</f>
        <v>1.5399999999999999E-3</v>
      </c>
      <c r="S225" s="168">
        <v>0</v>
      </c>
      <c r="T225" s="169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184</v>
      </c>
      <c r="AT225" s="170" t="s">
        <v>135</v>
      </c>
      <c r="AU225" s="170" t="s">
        <v>138</v>
      </c>
      <c r="AY225" s="17" t="s">
        <v>132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138</v>
      </c>
      <c r="BK225" s="171">
        <f>ROUND(I225*H225,2)</f>
        <v>0</v>
      </c>
      <c r="BL225" s="17" t="s">
        <v>184</v>
      </c>
      <c r="BM225" s="170" t="s">
        <v>298</v>
      </c>
    </row>
    <row r="226" spans="1:65" s="2" customFormat="1" ht="16.5" customHeight="1">
      <c r="A226" s="32"/>
      <c r="B226" s="157"/>
      <c r="C226" s="158">
        <v>38</v>
      </c>
      <c r="D226" s="158" t="s">
        <v>135</v>
      </c>
      <c r="E226" s="159" t="s">
        <v>299</v>
      </c>
      <c r="F226" s="160" t="s">
        <v>300</v>
      </c>
      <c r="G226" s="161" t="s">
        <v>182</v>
      </c>
      <c r="H226" s="162">
        <v>3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3.0999999999999999E-3</v>
      </c>
      <c r="T226" s="169">
        <f>S226*H226</f>
        <v>9.2999999999999992E-3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184</v>
      </c>
      <c r="AT226" s="170" t="s">
        <v>135</v>
      </c>
      <c r="AU226" s="170" t="s">
        <v>138</v>
      </c>
      <c r="AY226" s="17" t="s">
        <v>132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138</v>
      </c>
      <c r="BK226" s="171">
        <f>ROUND(I226*H226,2)</f>
        <v>0</v>
      </c>
      <c r="BL226" s="17" t="s">
        <v>184</v>
      </c>
      <c r="BM226" s="170" t="s">
        <v>301</v>
      </c>
    </row>
    <row r="227" spans="1:65" s="15" customFormat="1">
      <c r="B227" s="189"/>
      <c r="D227" s="173" t="s">
        <v>139</v>
      </c>
      <c r="E227" s="190" t="s">
        <v>1</v>
      </c>
      <c r="F227" s="191" t="s">
        <v>302</v>
      </c>
      <c r="H227" s="190" t="s">
        <v>1</v>
      </c>
      <c r="I227" s="192"/>
      <c r="L227" s="189"/>
      <c r="M227" s="193"/>
      <c r="N227" s="194"/>
      <c r="O227" s="194"/>
      <c r="P227" s="194"/>
      <c r="Q227" s="194"/>
      <c r="R227" s="194"/>
      <c r="S227" s="194"/>
      <c r="T227" s="195"/>
      <c r="AT227" s="190" t="s">
        <v>139</v>
      </c>
      <c r="AU227" s="190" t="s">
        <v>138</v>
      </c>
      <c r="AV227" s="15" t="s">
        <v>84</v>
      </c>
      <c r="AW227" s="15" t="s">
        <v>33</v>
      </c>
      <c r="AX227" s="15" t="s">
        <v>76</v>
      </c>
      <c r="AY227" s="190" t="s">
        <v>132</v>
      </c>
    </row>
    <row r="228" spans="1:65" s="13" customFormat="1">
      <c r="B228" s="172"/>
      <c r="D228" s="173" t="s">
        <v>139</v>
      </c>
      <c r="E228" s="174" t="s">
        <v>1</v>
      </c>
      <c r="F228" s="175" t="s">
        <v>142</v>
      </c>
      <c r="H228" s="176">
        <v>3</v>
      </c>
      <c r="I228" s="177"/>
      <c r="L228" s="172"/>
      <c r="M228" s="178"/>
      <c r="N228" s="179"/>
      <c r="O228" s="179"/>
      <c r="P228" s="179"/>
      <c r="Q228" s="179"/>
      <c r="R228" s="179"/>
      <c r="S228" s="179"/>
      <c r="T228" s="180"/>
      <c r="AT228" s="174" t="s">
        <v>139</v>
      </c>
      <c r="AU228" s="174" t="s">
        <v>138</v>
      </c>
      <c r="AV228" s="13" t="s">
        <v>138</v>
      </c>
      <c r="AW228" s="13" t="s">
        <v>33</v>
      </c>
      <c r="AX228" s="13" t="s">
        <v>84</v>
      </c>
      <c r="AY228" s="174" t="s">
        <v>132</v>
      </c>
    </row>
    <row r="229" spans="1:65" s="2" customFormat="1" ht="16.5" customHeight="1">
      <c r="A229" s="32"/>
      <c r="B229" s="157"/>
      <c r="C229" s="158">
        <v>39</v>
      </c>
      <c r="D229" s="158" t="s">
        <v>135</v>
      </c>
      <c r="E229" s="159" t="s">
        <v>303</v>
      </c>
      <c r="F229" s="160" t="s">
        <v>304</v>
      </c>
      <c r="G229" s="161" t="s">
        <v>267</v>
      </c>
      <c r="H229" s="162">
        <v>11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0</v>
      </c>
      <c r="T229" s="16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184</v>
      </c>
      <c r="AT229" s="170" t="s">
        <v>135</v>
      </c>
      <c r="AU229" s="170" t="s">
        <v>138</v>
      </c>
      <c r="AY229" s="17" t="s">
        <v>132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138</v>
      </c>
      <c r="BK229" s="171">
        <f>ROUND(I229*H229,2)</f>
        <v>0</v>
      </c>
      <c r="BL229" s="17" t="s">
        <v>184</v>
      </c>
      <c r="BM229" s="170" t="s">
        <v>305</v>
      </c>
    </row>
    <row r="230" spans="1:65" s="2" customFormat="1" ht="21.75" customHeight="1">
      <c r="A230" s="32"/>
      <c r="B230" s="157"/>
      <c r="C230" s="158">
        <v>40</v>
      </c>
      <c r="D230" s="158" t="s">
        <v>135</v>
      </c>
      <c r="E230" s="159" t="s">
        <v>306</v>
      </c>
      <c r="F230" s="160" t="s">
        <v>307</v>
      </c>
      <c r="G230" s="161" t="s">
        <v>215</v>
      </c>
      <c r="H230" s="162">
        <v>8.0000000000000002E-3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184</v>
      </c>
      <c r="AT230" s="170" t="s">
        <v>135</v>
      </c>
      <c r="AU230" s="170" t="s">
        <v>138</v>
      </c>
      <c r="AY230" s="17" t="s">
        <v>132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138</v>
      </c>
      <c r="BK230" s="171">
        <f>ROUND(I230*H230,2)</f>
        <v>0</v>
      </c>
      <c r="BL230" s="17" t="s">
        <v>184</v>
      </c>
      <c r="BM230" s="170" t="s">
        <v>308</v>
      </c>
    </row>
    <row r="231" spans="1:65" s="2" customFormat="1" ht="21.75" customHeight="1">
      <c r="A231" s="32"/>
      <c r="B231" s="157"/>
      <c r="C231" s="158">
        <v>41</v>
      </c>
      <c r="D231" s="158" t="s">
        <v>135</v>
      </c>
      <c r="E231" s="159" t="s">
        <v>309</v>
      </c>
      <c r="F231" s="160" t="s">
        <v>310</v>
      </c>
      <c r="G231" s="161" t="s">
        <v>215</v>
      </c>
      <c r="H231" s="162">
        <v>8.0000000000000002E-3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184</v>
      </c>
      <c r="AT231" s="170" t="s">
        <v>135</v>
      </c>
      <c r="AU231" s="170" t="s">
        <v>138</v>
      </c>
      <c r="AY231" s="17" t="s">
        <v>132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138</v>
      </c>
      <c r="BK231" s="171">
        <f>ROUND(I231*H231,2)</f>
        <v>0</v>
      </c>
      <c r="BL231" s="17" t="s">
        <v>184</v>
      </c>
      <c r="BM231" s="170" t="s">
        <v>311</v>
      </c>
    </row>
    <row r="232" spans="1:65" s="12" customFormat="1" ht="22.9" customHeight="1">
      <c r="B232" s="144"/>
      <c r="D232" s="145" t="s">
        <v>75</v>
      </c>
      <c r="E232" s="155" t="s">
        <v>312</v>
      </c>
      <c r="F232" s="155" t="s">
        <v>313</v>
      </c>
      <c r="I232" s="147"/>
      <c r="J232" s="156">
        <f>BK232</f>
        <v>0</v>
      </c>
      <c r="L232" s="144"/>
      <c r="M232" s="149"/>
      <c r="N232" s="150"/>
      <c r="O232" s="150"/>
      <c r="P232" s="151">
        <f>SUM(P233:P243)</f>
        <v>0</v>
      </c>
      <c r="Q232" s="150"/>
      <c r="R232" s="151">
        <f>SUM(R233:R243)</f>
        <v>2.018E-2</v>
      </c>
      <c r="S232" s="150"/>
      <c r="T232" s="152">
        <f>SUM(T233:T243)</f>
        <v>2.7999999999999995E-3</v>
      </c>
      <c r="AR232" s="145" t="s">
        <v>138</v>
      </c>
      <c r="AT232" s="153" t="s">
        <v>75</v>
      </c>
      <c r="AU232" s="153" t="s">
        <v>84</v>
      </c>
      <c r="AY232" s="145" t="s">
        <v>132</v>
      </c>
      <c r="BK232" s="154">
        <f>SUM(BK233:BK243)</f>
        <v>0</v>
      </c>
    </row>
    <row r="233" spans="1:65" s="2" customFormat="1" ht="16.5" customHeight="1">
      <c r="A233" s="32"/>
      <c r="B233" s="157"/>
      <c r="C233" s="158">
        <v>42</v>
      </c>
      <c r="D233" s="158" t="s">
        <v>135</v>
      </c>
      <c r="E233" s="159" t="s">
        <v>314</v>
      </c>
      <c r="F233" s="160" t="s">
        <v>315</v>
      </c>
      <c r="G233" s="161" t="s">
        <v>267</v>
      </c>
      <c r="H233" s="162">
        <v>10</v>
      </c>
      <c r="I233" s="163"/>
      <c r="J233" s="164">
        <f t="shared" ref="J233:J243" si="10"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 t="shared" ref="P233:P243" si="11">O233*H233</f>
        <v>0</v>
      </c>
      <c r="Q233" s="168">
        <v>0</v>
      </c>
      <c r="R233" s="168">
        <f t="shared" ref="R233:R243" si="12">Q233*H233</f>
        <v>0</v>
      </c>
      <c r="S233" s="168">
        <v>2.7999999999999998E-4</v>
      </c>
      <c r="T233" s="169">
        <f t="shared" ref="T233:T243" si="13">S233*H233</f>
        <v>2.7999999999999995E-3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184</v>
      </c>
      <c r="AT233" s="170" t="s">
        <v>135</v>
      </c>
      <c r="AU233" s="170" t="s">
        <v>138</v>
      </c>
      <c r="AY233" s="17" t="s">
        <v>132</v>
      </c>
      <c r="BE233" s="171">
        <f t="shared" ref="BE233:BE243" si="14">IF(N233="základní",J233,0)</f>
        <v>0</v>
      </c>
      <c r="BF233" s="171">
        <f t="shared" ref="BF233:BF243" si="15">IF(N233="snížená",J233,0)</f>
        <v>0</v>
      </c>
      <c r="BG233" s="171">
        <f t="shared" ref="BG233:BG243" si="16">IF(N233="zákl. přenesená",J233,0)</f>
        <v>0</v>
      </c>
      <c r="BH233" s="171">
        <f t="shared" ref="BH233:BH243" si="17">IF(N233="sníž. přenesená",J233,0)</f>
        <v>0</v>
      </c>
      <c r="BI233" s="171">
        <f t="shared" ref="BI233:BI243" si="18">IF(N233="nulová",J233,0)</f>
        <v>0</v>
      </c>
      <c r="BJ233" s="17" t="s">
        <v>138</v>
      </c>
      <c r="BK233" s="171">
        <f t="shared" ref="BK233:BK243" si="19">ROUND(I233*H233,2)</f>
        <v>0</v>
      </c>
      <c r="BL233" s="17" t="s">
        <v>184</v>
      </c>
      <c r="BM233" s="170" t="s">
        <v>316</v>
      </c>
    </row>
    <row r="234" spans="1:65" s="2" customFormat="1" ht="21.75" customHeight="1">
      <c r="A234" s="32"/>
      <c r="B234" s="157"/>
      <c r="C234" s="158">
        <v>43</v>
      </c>
      <c r="D234" s="158" t="s">
        <v>135</v>
      </c>
      <c r="E234" s="159" t="s">
        <v>317</v>
      </c>
      <c r="F234" s="160" t="s">
        <v>318</v>
      </c>
      <c r="G234" s="161" t="s">
        <v>267</v>
      </c>
      <c r="H234" s="162">
        <v>20</v>
      </c>
      <c r="I234" s="163"/>
      <c r="J234" s="164">
        <f t="shared" si="10"/>
        <v>0</v>
      </c>
      <c r="K234" s="165"/>
      <c r="L234" s="33"/>
      <c r="M234" s="166" t="s">
        <v>1</v>
      </c>
      <c r="N234" s="167" t="s">
        <v>42</v>
      </c>
      <c r="O234" s="58"/>
      <c r="P234" s="168">
        <f t="shared" si="11"/>
        <v>0</v>
      </c>
      <c r="Q234" s="168">
        <v>4.2000000000000002E-4</v>
      </c>
      <c r="R234" s="168">
        <f t="shared" si="12"/>
        <v>8.4000000000000012E-3</v>
      </c>
      <c r="S234" s="168">
        <v>0</v>
      </c>
      <c r="T234" s="169">
        <f t="shared" si="1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184</v>
      </c>
      <c r="AT234" s="170" t="s">
        <v>135</v>
      </c>
      <c r="AU234" s="170" t="s">
        <v>138</v>
      </c>
      <c r="AY234" s="17" t="s">
        <v>132</v>
      </c>
      <c r="BE234" s="171">
        <f t="shared" si="14"/>
        <v>0</v>
      </c>
      <c r="BF234" s="171">
        <f t="shared" si="15"/>
        <v>0</v>
      </c>
      <c r="BG234" s="171">
        <f t="shared" si="16"/>
        <v>0</v>
      </c>
      <c r="BH234" s="171">
        <f t="shared" si="17"/>
        <v>0</v>
      </c>
      <c r="BI234" s="171">
        <f t="shared" si="18"/>
        <v>0</v>
      </c>
      <c r="BJ234" s="17" t="s">
        <v>138</v>
      </c>
      <c r="BK234" s="171">
        <f t="shared" si="19"/>
        <v>0</v>
      </c>
      <c r="BL234" s="17" t="s">
        <v>184</v>
      </c>
      <c r="BM234" s="170" t="s">
        <v>319</v>
      </c>
    </row>
    <row r="235" spans="1:65" s="2" customFormat="1" ht="21.75" customHeight="1">
      <c r="A235" s="32"/>
      <c r="B235" s="157"/>
      <c r="C235" s="196">
        <v>44</v>
      </c>
      <c r="D235" s="196" t="s">
        <v>185</v>
      </c>
      <c r="E235" s="197" t="s">
        <v>320</v>
      </c>
      <c r="F235" s="198" t="s">
        <v>321</v>
      </c>
      <c r="G235" s="199" t="s">
        <v>267</v>
      </c>
      <c r="H235" s="200">
        <v>7</v>
      </c>
      <c r="I235" s="201"/>
      <c r="J235" s="202">
        <f t="shared" si="10"/>
        <v>0</v>
      </c>
      <c r="K235" s="203"/>
      <c r="L235" s="204"/>
      <c r="M235" s="205" t="s">
        <v>1</v>
      </c>
      <c r="N235" s="206" t="s">
        <v>42</v>
      </c>
      <c r="O235" s="58"/>
      <c r="P235" s="168">
        <f t="shared" si="11"/>
        <v>0</v>
      </c>
      <c r="Q235" s="168">
        <v>1.1E-4</v>
      </c>
      <c r="R235" s="168">
        <f t="shared" si="12"/>
        <v>7.7000000000000007E-4</v>
      </c>
      <c r="S235" s="168">
        <v>0</v>
      </c>
      <c r="T235" s="169">
        <f t="shared" si="1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254</v>
      </c>
      <c r="AT235" s="170" t="s">
        <v>185</v>
      </c>
      <c r="AU235" s="170" t="s">
        <v>138</v>
      </c>
      <c r="AY235" s="17" t="s">
        <v>132</v>
      </c>
      <c r="BE235" s="171">
        <f t="shared" si="14"/>
        <v>0</v>
      </c>
      <c r="BF235" s="171">
        <f t="shared" si="15"/>
        <v>0</v>
      </c>
      <c r="BG235" s="171">
        <f t="shared" si="16"/>
        <v>0</v>
      </c>
      <c r="BH235" s="171">
        <f t="shared" si="17"/>
        <v>0</v>
      </c>
      <c r="BI235" s="171">
        <f t="shared" si="18"/>
        <v>0</v>
      </c>
      <c r="BJ235" s="17" t="s">
        <v>138</v>
      </c>
      <c r="BK235" s="171">
        <f t="shared" si="19"/>
        <v>0</v>
      </c>
      <c r="BL235" s="17" t="s">
        <v>184</v>
      </c>
      <c r="BM235" s="170" t="s">
        <v>322</v>
      </c>
    </row>
    <row r="236" spans="1:65" s="2" customFormat="1" ht="21.75" customHeight="1">
      <c r="A236" s="32"/>
      <c r="B236" s="157"/>
      <c r="C236" s="196">
        <v>45</v>
      </c>
      <c r="D236" s="196" t="s">
        <v>185</v>
      </c>
      <c r="E236" s="197" t="s">
        <v>323</v>
      </c>
      <c r="F236" s="198" t="s">
        <v>324</v>
      </c>
      <c r="G236" s="199" t="s">
        <v>267</v>
      </c>
      <c r="H236" s="200">
        <v>7</v>
      </c>
      <c r="I236" s="201"/>
      <c r="J236" s="202">
        <f t="shared" si="10"/>
        <v>0</v>
      </c>
      <c r="K236" s="203"/>
      <c r="L236" s="204"/>
      <c r="M236" s="205" t="s">
        <v>1</v>
      </c>
      <c r="N236" s="206" t="s">
        <v>42</v>
      </c>
      <c r="O236" s="58"/>
      <c r="P236" s="168">
        <f t="shared" si="11"/>
        <v>0</v>
      </c>
      <c r="Q236" s="168">
        <v>1.7000000000000001E-4</v>
      </c>
      <c r="R236" s="168">
        <f t="shared" si="12"/>
        <v>1.1900000000000001E-3</v>
      </c>
      <c r="S236" s="168">
        <v>0</v>
      </c>
      <c r="T236" s="169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254</v>
      </c>
      <c r="AT236" s="170" t="s">
        <v>185</v>
      </c>
      <c r="AU236" s="170" t="s">
        <v>138</v>
      </c>
      <c r="AY236" s="17" t="s">
        <v>132</v>
      </c>
      <c r="BE236" s="171">
        <f t="shared" si="14"/>
        <v>0</v>
      </c>
      <c r="BF236" s="171">
        <f t="shared" si="15"/>
        <v>0</v>
      </c>
      <c r="BG236" s="171">
        <f t="shared" si="16"/>
        <v>0</v>
      </c>
      <c r="BH236" s="171">
        <f t="shared" si="17"/>
        <v>0</v>
      </c>
      <c r="BI236" s="171">
        <f t="shared" si="18"/>
        <v>0</v>
      </c>
      <c r="BJ236" s="17" t="s">
        <v>138</v>
      </c>
      <c r="BK236" s="171">
        <f t="shared" si="19"/>
        <v>0</v>
      </c>
      <c r="BL236" s="17" t="s">
        <v>184</v>
      </c>
      <c r="BM236" s="170" t="s">
        <v>325</v>
      </c>
    </row>
    <row r="237" spans="1:65" s="2" customFormat="1" ht="21.75" customHeight="1">
      <c r="A237" s="32"/>
      <c r="B237" s="157"/>
      <c r="C237" s="196">
        <v>46</v>
      </c>
      <c r="D237" s="196" t="s">
        <v>185</v>
      </c>
      <c r="E237" s="197" t="s">
        <v>326</v>
      </c>
      <c r="F237" s="198" t="s">
        <v>327</v>
      </c>
      <c r="G237" s="199" t="s">
        <v>267</v>
      </c>
      <c r="H237" s="200">
        <v>6</v>
      </c>
      <c r="I237" s="201"/>
      <c r="J237" s="202">
        <f t="shared" si="10"/>
        <v>0</v>
      </c>
      <c r="K237" s="203"/>
      <c r="L237" s="204"/>
      <c r="M237" s="205" t="s">
        <v>1</v>
      </c>
      <c r="N237" s="206" t="s">
        <v>42</v>
      </c>
      <c r="O237" s="58"/>
      <c r="P237" s="168">
        <f t="shared" si="11"/>
        <v>0</v>
      </c>
      <c r="Q237" s="168">
        <v>2.7E-4</v>
      </c>
      <c r="R237" s="168">
        <f t="shared" si="12"/>
        <v>1.6199999999999999E-3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254</v>
      </c>
      <c r="AT237" s="170" t="s">
        <v>185</v>
      </c>
      <c r="AU237" s="170" t="s">
        <v>138</v>
      </c>
      <c r="AY237" s="17" t="s">
        <v>132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138</v>
      </c>
      <c r="BK237" s="171">
        <f t="shared" si="19"/>
        <v>0</v>
      </c>
      <c r="BL237" s="17" t="s">
        <v>184</v>
      </c>
      <c r="BM237" s="170" t="s">
        <v>328</v>
      </c>
    </row>
    <row r="238" spans="1:65" s="2" customFormat="1" ht="21.75" customHeight="1">
      <c r="A238" s="32"/>
      <c r="B238" s="157"/>
      <c r="C238" s="158">
        <v>47</v>
      </c>
      <c r="D238" s="158" t="s">
        <v>135</v>
      </c>
      <c r="E238" s="159" t="s">
        <v>329</v>
      </c>
      <c r="F238" s="160" t="s">
        <v>330</v>
      </c>
      <c r="G238" s="161" t="s">
        <v>331</v>
      </c>
      <c r="H238" s="162">
        <v>1</v>
      </c>
      <c r="I238" s="163"/>
      <c r="J238" s="164">
        <f t="shared" si="10"/>
        <v>0</v>
      </c>
      <c r="K238" s="165"/>
      <c r="L238" s="33"/>
      <c r="M238" s="166" t="s">
        <v>1</v>
      </c>
      <c r="N238" s="167" t="s">
        <v>42</v>
      </c>
      <c r="O238" s="58"/>
      <c r="P238" s="168">
        <f t="shared" si="11"/>
        <v>0</v>
      </c>
      <c r="Q238" s="168">
        <v>0</v>
      </c>
      <c r="R238" s="168">
        <f t="shared" si="12"/>
        <v>0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184</v>
      </c>
      <c r="AT238" s="170" t="s">
        <v>135</v>
      </c>
      <c r="AU238" s="170" t="s">
        <v>138</v>
      </c>
      <c r="AY238" s="17" t="s">
        <v>132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138</v>
      </c>
      <c r="BK238" s="171">
        <f t="shared" si="19"/>
        <v>0</v>
      </c>
      <c r="BL238" s="17" t="s">
        <v>184</v>
      </c>
      <c r="BM238" s="170" t="s">
        <v>332</v>
      </c>
    </row>
    <row r="239" spans="1:65" s="2" customFormat="1" ht="21.75" customHeight="1">
      <c r="A239" s="32"/>
      <c r="B239" s="157"/>
      <c r="C239" s="158">
        <v>48</v>
      </c>
      <c r="D239" s="158" t="s">
        <v>135</v>
      </c>
      <c r="E239" s="159" t="s">
        <v>333</v>
      </c>
      <c r="F239" s="160" t="s">
        <v>334</v>
      </c>
      <c r="G239" s="161" t="s">
        <v>331</v>
      </c>
      <c r="H239" s="162">
        <v>1</v>
      </c>
      <c r="I239" s="163"/>
      <c r="J239" s="164">
        <f t="shared" si="10"/>
        <v>0</v>
      </c>
      <c r="K239" s="165"/>
      <c r="L239" s="33"/>
      <c r="M239" s="166" t="s">
        <v>1</v>
      </c>
      <c r="N239" s="167" t="s">
        <v>42</v>
      </c>
      <c r="O239" s="58"/>
      <c r="P239" s="168">
        <f t="shared" si="11"/>
        <v>0</v>
      </c>
      <c r="Q239" s="168">
        <v>0</v>
      </c>
      <c r="R239" s="168">
        <f t="shared" si="12"/>
        <v>0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184</v>
      </c>
      <c r="AT239" s="170" t="s">
        <v>135</v>
      </c>
      <c r="AU239" s="170" t="s">
        <v>138</v>
      </c>
      <c r="AY239" s="17" t="s">
        <v>132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138</v>
      </c>
      <c r="BK239" s="171">
        <f t="shared" si="19"/>
        <v>0</v>
      </c>
      <c r="BL239" s="17" t="s">
        <v>184</v>
      </c>
      <c r="BM239" s="170" t="s">
        <v>335</v>
      </c>
    </row>
    <row r="240" spans="1:65" s="2" customFormat="1" ht="21.75" customHeight="1">
      <c r="A240" s="32"/>
      <c r="B240" s="157"/>
      <c r="C240" s="158">
        <v>49</v>
      </c>
      <c r="D240" s="158" t="s">
        <v>135</v>
      </c>
      <c r="E240" s="159" t="s">
        <v>336</v>
      </c>
      <c r="F240" s="160" t="s">
        <v>337</v>
      </c>
      <c r="G240" s="161" t="s">
        <v>267</v>
      </c>
      <c r="H240" s="162">
        <v>20</v>
      </c>
      <c r="I240" s="163"/>
      <c r="J240" s="164">
        <f t="shared" si="10"/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si="11"/>
        <v>0</v>
      </c>
      <c r="Q240" s="168">
        <v>4.0000000000000002E-4</v>
      </c>
      <c r="R240" s="168">
        <f t="shared" si="12"/>
        <v>8.0000000000000002E-3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184</v>
      </c>
      <c r="AT240" s="170" t="s">
        <v>135</v>
      </c>
      <c r="AU240" s="170" t="s">
        <v>138</v>
      </c>
      <c r="AY240" s="17" t="s">
        <v>132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138</v>
      </c>
      <c r="BK240" s="171">
        <f t="shared" si="19"/>
        <v>0</v>
      </c>
      <c r="BL240" s="17" t="s">
        <v>184</v>
      </c>
      <c r="BM240" s="170" t="s">
        <v>338</v>
      </c>
    </row>
    <row r="241" spans="1:65" s="2" customFormat="1" ht="16.5" customHeight="1">
      <c r="A241" s="32"/>
      <c r="B241" s="157"/>
      <c r="C241" s="158">
        <v>50</v>
      </c>
      <c r="D241" s="158" t="s">
        <v>135</v>
      </c>
      <c r="E241" s="159" t="s">
        <v>339</v>
      </c>
      <c r="F241" s="160" t="s">
        <v>340</v>
      </c>
      <c r="G241" s="161" t="s">
        <v>267</v>
      </c>
      <c r="H241" s="162">
        <v>20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1.0000000000000001E-5</v>
      </c>
      <c r="R241" s="168">
        <f t="shared" si="12"/>
        <v>2.0000000000000001E-4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184</v>
      </c>
      <c r="AT241" s="170" t="s">
        <v>135</v>
      </c>
      <c r="AU241" s="170" t="s">
        <v>138</v>
      </c>
      <c r="AY241" s="17" t="s">
        <v>132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138</v>
      </c>
      <c r="BK241" s="171">
        <f t="shared" si="19"/>
        <v>0</v>
      </c>
      <c r="BL241" s="17" t="s">
        <v>184</v>
      </c>
      <c r="BM241" s="170" t="s">
        <v>341</v>
      </c>
    </row>
    <row r="242" spans="1:65" s="2" customFormat="1" ht="21.75" customHeight="1">
      <c r="A242" s="32"/>
      <c r="B242" s="157"/>
      <c r="C242" s="158">
        <v>51</v>
      </c>
      <c r="D242" s="158" t="s">
        <v>135</v>
      </c>
      <c r="E242" s="159" t="s">
        <v>342</v>
      </c>
      <c r="F242" s="160" t="s">
        <v>343</v>
      </c>
      <c r="G242" s="161" t="s">
        <v>215</v>
      </c>
      <c r="H242" s="162">
        <v>0.02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0</v>
      </c>
      <c r="R242" s="168">
        <f t="shared" si="12"/>
        <v>0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184</v>
      </c>
      <c r="AT242" s="170" t="s">
        <v>135</v>
      </c>
      <c r="AU242" s="170" t="s">
        <v>138</v>
      </c>
      <c r="AY242" s="17" t="s">
        <v>132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138</v>
      </c>
      <c r="BK242" s="171">
        <f t="shared" si="19"/>
        <v>0</v>
      </c>
      <c r="BL242" s="17" t="s">
        <v>184</v>
      </c>
      <c r="BM242" s="170" t="s">
        <v>344</v>
      </c>
    </row>
    <row r="243" spans="1:65" s="2" customFormat="1" ht="21.75" customHeight="1">
      <c r="A243" s="32"/>
      <c r="B243" s="157"/>
      <c r="C243" s="158">
        <v>52</v>
      </c>
      <c r="D243" s="158" t="s">
        <v>135</v>
      </c>
      <c r="E243" s="159" t="s">
        <v>345</v>
      </c>
      <c r="F243" s="160" t="s">
        <v>346</v>
      </c>
      <c r="G243" s="161" t="s">
        <v>215</v>
      </c>
      <c r="H243" s="162">
        <v>0.02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0</v>
      </c>
      <c r="R243" s="168">
        <f t="shared" si="12"/>
        <v>0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184</v>
      </c>
      <c r="AT243" s="170" t="s">
        <v>135</v>
      </c>
      <c r="AU243" s="170" t="s">
        <v>138</v>
      </c>
      <c r="AY243" s="17" t="s">
        <v>132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138</v>
      </c>
      <c r="BK243" s="171">
        <f t="shared" si="19"/>
        <v>0</v>
      </c>
      <c r="BL243" s="17" t="s">
        <v>184</v>
      </c>
      <c r="BM243" s="170" t="s">
        <v>347</v>
      </c>
    </row>
    <row r="244" spans="1:65" s="12" customFormat="1" ht="22.9" customHeight="1">
      <c r="B244" s="144"/>
      <c r="D244" s="145" t="s">
        <v>75</v>
      </c>
      <c r="E244" s="155" t="s">
        <v>348</v>
      </c>
      <c r="F244" s="155" t="s">
        <v>349</v>
      </c>
      <c r="I244" s="147"/>
      <c r="J244" s="156">
        <f>BK244</f>
        <v>0</v>
      </c>
      <c r="L244" s="144"/>
      <c r="M244" s="149"/>
      <c r="N244" s="150"/>
      <c r="O244" s="150"/>
      <c r="P244" s="151">
        <f>SUM(P245:P263)</f>
        <v>0</v>
      </c>
      <c r="Q244" s="150"/>
      <c r="R244" s="151">
        <f>SUM(R245:R263)</f>
        <v>6.4210000000000003E-2</v>
      </c>
      <c r="S244" s="150"/>
      <c r="T244" s="152">
        <f>SUM(T245:T263)</f>
        <v>7.775E-2</v>
      </c>
      <c r="AR244" s="145" t="s">
        <v>138</v>
      </c>
      <c r="AT244" s="153" t="s">
        <v>75</v>
      </c>
      <c r="AU244" s="153" t="s">
        <v>84</v>
      </c>
      <c r="AY244" s="145" t="s">
        <v>132</v>
      </c>
      <c r="BK244" s="154">
        <f>SUM(BK245:BK263)</f>
        <v>0</v>
      </c>
    </row>
    <row r="245" spans="1:65" s="2" customFormat="1" ht="16.5" customHeight="1">
      <c r="A245" s="32"/>
      <c r="B245" s="157"/>
      <c r="C245" s="158">
        <v>53</v>
      </c>
      <c r="D245" s="158" t="s">
        <v>135</v>
      </c>
      <c r="E245" s="159" t="s">
        <v>350</v>
      </c>
      <c r="F245" s="160" t="s">
        <v>351</v>
      </c>
      <c r="G245" s="161" t="s">
        <v>331</v>
      </c>
      <c r="H245" s="162">
        <v>1</v>
      </c>
      <c r="I245" s="163"/>
      <c r="J245" s="164">
        <f t="shared" ref="J245:J263" si="20">ROUND(I245*H245,2)</f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ref="P245:P263" si="21">O245*H245</f>
        <v>0</v>
      </c>
      <c r="Q245" s="168">
        <v>0</v>
      </c>
      <c r="R245" s="168">
        <f t="shared" ref="R245:R263" si="22">Q245*H245</f>
        <v>0</v>
      </c>
      <c r="S245" s="168">
        <v>1.933E-2</v>
      </c>
      <c r="T245" s="169">
        <f t="shared" ref="T245:T263" si="23">S245*H245</f>
        <v>1.933E-2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184</v>
      </c>
      <c r="AT245" s="170" t="s">
        <v>135</v>
      </c>
      <c r="AU245" s="170" t="s">
        <v>138</v>
      </c>
      <c r="AY245" s="17" t="s">
        <v>132</v>
      </c>
      <c r="BE245" s="171">
        <f t="shared" ref="BE245:BE263" si="24">IF(N245="základní",J245,0)</f>
        <v>0</v>
      </c>
      <c r="BF245" s="171">
        <f t="shared" ref="BF245:BF263" si="25">IF(N245="snížená",J245,0)</f>
        <v>0</v>
      </c>
      <c r="BG245" s="171">
        <f t="shared" ref="BG245:BG263" si="26">IF(N245="zákl. přenesená",J245,0)</f>
        <v>0</v>
      </c>
      <c r="BH245" s="171">
        <f t="shared" ref="BH245:BH263" si="27">IF(N245="sníž. přenesená",J245,0)</f>
        <v>0</v>
      </c>
      <c r="BI245" s="171">
        <f t="shared" ref="BI245:BI263" si="28">IF(N245="nulová",J245,0)</f>
        <v>0</v>
      </c>
      <c r="BJ245" s="17" t="s">
        <v>138</v>
      </c>
      <c r="BK245" s="171">
        <f t="shared" ref="BK245:BK263" si="29">ROUND(I245*H245,2)</f>
        <v>0</v>
      </c>
      <c r="BL245" s="17" t="s">
        <v>184</v>
      </c>
      <c r="BM245" s="170" t="s">
        <v>352</v>
      </c>
    </row>
    <row r="246" spans="1:65" s="2" customFormat="1" ht="21.75" customHeight="1">
      <c r="A246" s="32"/>
      <c r="B246" s="157"/>
      <c r="C246" s="158">
        <v>54</v>
      </c>
      <c r="D246" s="158" t="s">
        <v>135</v>
      </c>
      <c r="E246" s="159" t="s">
        <v>353</v>
      </c>
      <c r="F246" s="160" t="s">
        <v>711</v>
      </c>
      <c r="G246" s="161" t="s">
        <v>331</v>
      </c>
      <c r="H246" s="162">
        <v>1</v>
      </c>
      <c r="I246" s="163"/>
      <c r="J246" s="164">
        <f t="shared" si="2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21"/>
        <v>0</v>
      </c>
      <c r="Q246" s="168">
        <v>1.3820000000000001E-2</v>
      </c>
      <c r="R246" s="168">
        <f t="shared" si="22"/>
        <v>1.3820000000000001E-2</v>
      </c>
      <c r="S246" s="168">
        <v>0</v>
      </c>
      <c r="T246" s="169">
        <f t="shared" si="2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184</v>
      </c>
      <c r="AT246" s="170" t="s">
        <v>135</v>
      </c>
      <c r="AU246" s="170" t="s">
        <v>138</v>
      </c>
      <c r="AY246" s="17" t="s">
        <v>132</v>
      </c>
      <c r="BE246" s="171">
        <f t="shared" si="24"/>
        <v>0</v>
      </c>
      <c r="BF246" s="171">
        <f t="shared" si="25"/>
        <v>0</v>
      </c>
      <c r="BG246" s="171">
        <f t="shared" si="26"/>
        <v>0</v>
      </c>
      <c r="BH246" s="171">
        <f t="shared" si="27"/>
        <v>0</v>
      </c>
      <c r="BI246" s="171">
        <f t="shared" si="28"/>
        <v>0</v>
      </c>
      <c r="BJ246" s="17" t="s">
        <v>138</v>
      </c>
      <c r="BK246" s="171">
        <f t="shared" si="29"/>
        <v>0</v>
      </c>
      <c r="BL246" s="17" t="s">
        <v>184</v>
      </c>
      <c r="BM246" s="170" t="s">
        <v>354</v>
      </c>
    </row>
    <row r="247" spans="1:65" s="2" customFormat="1" ht="16.5" customHeight="1">
      <c r="A247" s="32"/>
      <c r="B247" s="157"/>
      <c r="C247" s="158">
        <v>55</v>
      </c>
      <c r="D247" s="158" t="s">
        <v>135</v>
      </c>
      <c r="E247" s="159" t="s">
        <v>355</v>
      </c>
      <c r="F247" s="160" t="s">
        <v>356</v>
      </c>
      <c r="G247" s="161" t="s">
        <v>331</v>
      </c>
      <c r="H247" s="162">
        <v>1</v>
      </c>
      <c r="I247" s="163"/>
      <c r="J247" s="164">
        <f t="shared" si="2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21"/>
        <v>0</v>
      </c>
      <c r="Q247" s="168">
        <v>0</v>
      </c>
      <c r="R247" s="168">
        <f t="shared" si="22"/>
        <v>0</v>
      </c>
      <c r="S247" s="168">
        <v>1.9460000000000002E-2</v>
      </c>
      <c r="T247" s="169">
        <f t="shared" si="23"/>
        <v>1.9460000000000002E-2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184</v>
      </c>
      <c r="AT247" s="170" t="s">
        <v>135</v>
      </c>
      <c r="AU247" s="170" t="s">
        <v>138</v>
      </c>
      <c r="AY247" s="17" t="s">
        <v>132</v>
      </c>
      <c r="BE247" s="171">
        <f t="shared" si="24"/>
        <v>0</v>
      </c>
      <c r="BF247" s="171">
        <f t="shared" si="25"/>
        <v>0</v>
      </c>
      <c r="BG247" s="171">
        <f t="shared" si="26"/>
        <v>0</v>
      </c>
      <c r="BH247" s="171">
        <f t="shared" si="27"/>
        <v>0</v>
      </c>
      <c r="BI247" s="171">
        <f t="shared" si="28"/>
        <v>0</v>
      </c>
      <c r="BJ247" s="17" t="s">
        <v>138</v>
      </c>
      <c r="BK247" s="171">
        <f t="shared" si="29"/>
        <v>0</v>
      </c>
      <c r="BL247" s="17" t="s">
        <v>184</v>
      </c>
      <c r="BM247" s="170" t="s">
        <v>357</v>
      </c>
    </row>
    <row r="248" spans="1:65" s="2" customFormat="1" ht="21.75" customHeight="1">
      <c r="A248" s="32"/>
      <c r="B248" s="157"/>
      <c r="C248" s="158">
        <v>56</v>
      </c>
      <c r="D248" s="158" t="s">
        <v>135</v>
      </c>
      <c r="E248" s="159" t="s">
        <v>358</v>
      </c>
      <c r="F248" s="160" t="s">
        <v>359</v>
      </c>
      <c r="G248" s="161" t="s">
        <v>331</v>
      </c>
      <c r="H248" s="162">
        <v>1</v>
      </c>
      <c r="I248" s="163"/>
      <c r="J248" s="164">
        <f t="shared" si="2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21"/>
        <v>0</v>
      </c>
      <c r="Q248" s="168">
        <v>1.375E-2</v>
      </c>
      <c r="R248" s="168">
        <f t="shared" si="22"/>
        <v>1.375E-2</v>
      </c>
      <c r="S248" s="168">
        <v>0</v>
      </c>
      <c r="T248" s="169">
        <f t="shared" si="2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184</v>
      </c>
      <c r="AT248" s="170" t="s">
        <v>135</v>
      </c>
      <c r="AU248" s="170" t="s">
        <v>138</v>
      </c>
      <c r="AY248" s="17" t="s">
        <v>132</v>
      </c>
      <c r="BE248" s="171">
        <f t="shared" si="24"/>
        <v>0</v>
      </c>
      <c r="BF248" s="171">
        <f t="shared" si="25"/>
        <v>0</v>
      </c>
      <c r="BG248" s="171">
        <f t="shared" si="26"/>
        <v>0</v>
      </c>
      <c r="BH248" s="171">
        <f t="shared" si="27"/>
        <v>0</v>
      </c>
      <c r="BI248" s="171">
        <f t="shared" si="28"/>
        <v>0</v>
      </c>
      <c r="BJ248" s="17" t="s">
        <v>138</v>
      </c>
      <c r="BK248" s="171">
        <f t="shared" si="29"/>
        <v>0</v>
      </c>
      <c r="BL248" s="17" t="s">
        <v>184</v>
      </c>
      <c r="BM248" s="170" t="s">
        <v>360</v>
      </c>
    </row>
    <row r="249" spans="1:65" s="2" customFormat="1" ht="16.5" customHeight="1">
      <c r="A249" s="32"/>
      <c r="B249" s="157"/>
      <c r="C249" s="158">
        <v>57</v>
      </c>
      <c r="D249" s="158" t="s">
        <v>135</v>
      </c>
      <c r="E249" s="159" t="s">
        <v>361</v>
      </c>
      <c r="F249" s="160" t="s">
        <v>362</v>
      </c>
      <c r="G249" s="161" t="s">
        <v>331</v>
      </c>
      <c r="H249" s="162">
        <v>1</v>
      </c>
      <c r="I249" s="163"/>
      <c r="J249" s="164">
        <f t="shared" si="2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21"/>
        <v>0</v>
      </c>
      <c r="Q249" s="168">
        <v>0</v>
      </c>
      <c r="R249" s="168">
        <f t="shared" si="22"/>
        <v>0</v>
      </c>
      <c r="S249" s="168">
        <v>3.2899999999999999E-2</v>
      </c>
      <c r="T249" s="169">
        <f t="shared" si="23"/>
        <v>3.2899999999999999E-2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184</v>
      </c>
      <c r="AT249" s="170" t="s">
        <v>135</v>
      </c>
      <c r="AU249" s="170" t="s">
        <v>138</v>
      </c>
      <c r="AY249" s="17" t="s">
        <v>132</v>
      </c>
      <c r="BE249" s="171">
        <f t="shared" si="24"/>
        <v>0</v>
      </c>
      <c r="BF249" s="171">
        <f t="shared" si="25"/>
        <v>0</v>
      </c>
      <c r="BG249" s="171">
        <f t="shared" si="26"/>
        <v>0</v>
      </c>
      <c r="BH249" s="171">
        <f t="shared" si="27"/>
        <v>0</v>
      </c>
      <c r="BI249" s="171">
        <f t="shared" si="28"/>
        <v>0</v>
      </c>
      <c r="BJ249" s="17" t="s">
        <v>138</v>
      </c>
      <c r="BK249" s="171">
        <f t="shared" si="29"/>
        <v>0</v>
      </c>
      <c r="BL249" s="17" t="s">
        <v>184</v>
      </c>
      <c r="BM249" s="170" t="s">
        <v>363</v>
      </c>
    </row>
    <row r="250" spans="1:65" s="2" customFormat="1" ht="21.75" customHeight="1">
      <c r="A250" s="32"/>
      <c r="B250" s="157"/>
      <c r="C250" s="158">
        <v>58</v>
      </c>
      <c r="D250" s="158" t="s">
        <v>135</v>
      </c>
      <c r="E250" s="159" t="s">
        <v>364</v>
      </c>
      <c r="F250" s="160" t="s">
        <v>365</v>
      </c>
      <c r="G250" s="161" t="s">
        <v>331</v>
      </c>
      <c r="H250" s="162">
        <v>1</v>
      </c>
      <c r="I250" s="163"/>
      <c r="J250" s="164">
        <f t="shared" si="2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21"/>
        <v>0</v>
      </c>
      <c r="Q250" s="168">
        <v>1.5339999999999999E-2</v>
      </c>
      <c r="R250" s="168">
        <f t="shared" si="22"/>
        <v>1.5339999999999999E-2</v>
      </c>
      <c r="S250" s="168">
        <v>0</v>
      </c>
      <c r="T250" s="169">
        <f t="shared" si="2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184</v>
      </c>
      <c r="AT250" s="170" t="s">
        <v>135</v>
      </c>
      <c r="AU250" s="170" t="s">
        <v>138</v>
      </c>
      <c r="AY250" s="17" t="s">
        <v>132</v>
      </c>
      <c r="BE250" s="171">
        <f t="shared" si="24"/>
        <v>0</v>
      </c>
      <c r="BF250" s="171">
        <f t="shared" si="25"/>
        <v>0</v>
      </c>
      <c r="BG250" s="171">
        <f t="shared" si="26"/>
        <v>0</v>
      </c>
      <c r="BH250" s="171">
        <f t="shared" si="27"/>
        <v>0</v>
      </c>
      <c r="BI250" s="171">
        <f t="shared" si="28"/>
        <v>0</v>
      </c>
      <c r="BJ250" s="17" t="s">
        <v>138</v>
      </c>
      <c r="BK250" s="171">
        <f t="shared" si="29"/>
        <v>0</v>
      </c>
      <c r="BL250" s="17" t="s">
        <v>184</v>
      </c>
      <c r="BM250" s="170" t="s">
        <v>366</v>
      </c>
    </row>
    <row r="251" spans="1:65" s="2" customFormat="1" ht="21.75" customHeight="1">
      <c r="A251" s="32"/>
      <c r="B251" s="157"/>
      <c r="C251" s="196">
        <v>59</v>
      </c>
      <c r="D251" s="196" t="s">
        <v>185</v>
      </c>
      <c r="E251" s="197" t="s">
        <v>367</v>
      </c>
      <c r="F251" s="198" t="s">
        <v>368</v>
      </c>
      <c r="G251" s="199" t="s">
        <v>182</v>
      </c>
      <c r="H251" s="200">
        <v>1</v>
      </c>
      <c r="I251" s="201"/>
      <c r="J251" s="202">
        <f t="shared" si="20"/>
        <v>0</v>
      </c>
      <c r="K251" s="203"/>
      <c r="L251" s="204"/>
      <c r="M251" s="205" t="s">
        <v>1</v>
      </c>
      <c r="N251" s="206" t="s">
        <v>42</v>
      </c>
      <c r="O251" s="58"/>
      <c r="P251" s="168">
        <f t="shared" si="21"/>
        <v>0</v>
      </c>
      <c r="Q251" s="168">
        <v>2.5000000000000001E-3</v>
      </c>
      <c r="R251" s="168">
        <f t="shared" si="22"/>
        <v>2.5000000000000001E-3</v>
      </c>
      <c r="S251" s="168">
        <v>0</v>
      </c>
      <c r="T251" s="169">
        <f t="shared" si="2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254</v>
      </c>
      <c r="AT251" s="170" t="s">
        <v>185</v>
      </c>
      <c r="AU251" s="170" t="s">
        <v>138</v>
      </c>
      <c r="AY251" s="17" t="s">
        <v>132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138</v>
      </c>
      <c r="BK251" s="171">
        <f t="shared" si="29"/>
        <v>0</v>
      </c>
      <c r="BL251" s="17" t="s">
        <v>184</v>
      </c>
      <c r="BM251" s="170" t="s">
        <v>369</v>
      </c>
    </row>
    <row r="252" spans="1:65" s="2" customFormat="1" ht="21.75" customHeight="1">
      <c r="A252" s="32"/>
      <c r="B252" s="157"/>
      <c r="C252" s="196">
        <v>60</v>
      </c>
      <c r="D252" s="196" t="s">
        <v>185</v>
      </c>
      <c r="E252" s="197" t="s">
        <v>370</v>
      </c>
      <c r="F252" s="198" t="s">
        <v>371</v>
      </c>
      <c r="G252" s="199" t="s">
        <v>182</v>
      </c>
      <c r="H252" s="200">
        <v>1</v>
      </c>
      <c r="I252" s="201"/>
      <c r="J252" s="202">
        <f t="shared" si="20"/>
        <v>0</v>
      </c>
      <c r="K252" s="203"/>
      <c r="L252" s="204"/>
      <c r="M252" s="205" t="s">
        <v>1</v>
      </c>
      <c r="N252" s="206" t="s">
        <v>42</v>
      </c>
      <c r="O252" s="58"/>
      <c r="P252" s="168">
        <f t="shared" si="21"/>
        <v>0</v>
      </c>
      <c r="Q252" s="168">
        <v>3.5000000000000001E-3</v>
      </c>
      <c r="R252" s="168">
        <f t="shared" si="22"/>
        <v>3.5000000000000001E-3</v>
      </c>
      <c r="S252" s="168">
        <v>0</v>
      </c>
      <c r="T252" s="169">
        <f t="shared" si="2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254</v>
      </c>
      <c r="AT252" s="170" t="s">
        <v>185</v>
      </c>
      <c r="AU252" s="170" t="s">
        <v>138</v>
      </c>
      <c r="AY252" s="17" t="s">
        <v>132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138</v>
      </c>
      <c r="BK252" s="171">
        <f t="shared" si="29"/>
        <v>0</v>
      </c>
      <c r="BL252" s="17" t="s">
        <v>184</v>
      </c>
      <c r="BM252" s="170" t="s">
        <v>372</v>
      </c>
    </row>
    <row r="253" spans="1:65" s="2" customFormat="1" ht="16.5" customHeight="1">
      <c r="A253" s="32"/>
      <c r="B253" s="157"/>
      <c r="C253" s="196">
        <v>61</v>
      </c>
      <c r="D253" s="196" t="s">
        <v>185</v>
      </c>
      <c r="E253" s="197" t="s">
        <v>373</v>
      </c>
      <c r="F253" s="198" t="s">
        <v>374</v>
      </c>
      <c r="G253" s="199" t="s">
        <v>182</v>
      </c>
      <c r="H253" s="200">
        <v>1</v>
      </c>
      <c r="I253" s="201"/>
      <c r="J253" s="202">
        <f t="shared" si="20"/>
        <v>0</v>
      </c>
      <c r="K253" s="203"/>
      <c r="L253" s="204"/>
      <c r="M253" s="205" t="s">
        <v>1</v>
      </c>
      <c r="N253" s="206" t="s">
        <v>42</v>
      </c>
      <c r="O253" s="58"/>
      <c r="P253" s="168">
        <f t="shared" si="21"/>
        <v>0</v>
      </c>
      <c r="Q253" s="168">
        <v>1.2999999999999999E-3</v>
      </c>
      <c r="R253" s="168">
        <f t="shared" si="22"/>
        <v>1.2999999999999999E-3</v>
      </c>
      <c r="S253" s="168">
        <v>0</v>
      </c>
      <c r="T253" s="169">
        <f t="shared" si="2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254</v>
      </c>
      <c r="AT253" s="170" t="s">
        <v>185</v>
      </c>
      <c r="AU253" s="170" t="s">
        <v>138</v>
      </c>
      <c r="AY253" s="17" t="s">
        <v>132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138</v>
      </c>
      <c r="BK253" s="171">
        <f t="shared" si="29"/>
        <v>0</v>
      </c>
      <c r="BL253" s="17" t="s">
        <v>184</v>
      </c>
      <c r="BM253" s="170" t="s">
        <v>375</v>
      </c>
    </row>
    <row r="254" spans="1:65" s="2" customFormat="1" ht="16.5" customHeight="1">
      <c r="A254" s="32"/>
      <c r="B254" s="157"/>
      <c r="C254" s="158">
        <v>62</v>
      </c>
      <c r="D254" s="158" t="s">
        <v>135</v>
      </c>
      <c r="E254" s="159" t="s">
        <v>376</v>
      </c>
      <c r="F254" s="160" t="s">
        <v>377</v>
      </c>
      <c r="G254" s="161" t="s">
        <v>182</v>
      </c>
      <c r="H254" s="162">
        <v>6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0</v>
      </c>
      <c r="R254" s="168">
        <f t="shared" si="22"/>
        <v>0</v>
      </c>
      <c r="S254" s="168">
        <v>4.8999999999999998E-4</v>
      </c>
      <c r="T254" s="169">
        <f t="shared" si="23"/>
        <v>2.9399999999999999E-3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184</v>
      </c>
      <c r="AT254" s="170" t="s">
        <v>135</v>
      </c>
      <c r="AU254" s="170" t="s">
        <v>138</v>
      </c>
      <c r="AY254" s="17" t="s">
        <v>132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138</v>
      </c>
      <c r="BK254" s="171">
        <f t="shared" si="29"/>
        <v>0</v>
      </c>
      <c r="BL254" s="17" t="s">
        <v>184</v>
      </c>
      <c r="BM254" s="170" t="s">
        <v>378</v>
      </c>
    </row>
    <row r="255" spans="1:65" s="2" customFormat="1" ht="16.5" customHeight="1">
      <c r="A255" s="32"/>
      <c r="B255" s="157"/>
      <c r="C255" s="158">
        <v>63</v>
      </c>
      <c r="D255" s="158" t="s">
        <v>135</v>
      </c>
      <c r="E255" s="159" t="s">
        <v>379</v>
      </c>
      <c r="F255" s="160" t="s">
        <v>380</v>
      </c>
      <c r="G255" s="161" t="s">
        <v>331</v>
      </c>
      <c r="H255" s="162">
        <v>6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1.89E-3</v>
      </c>
      <c r="R255" s="168">
        <f t="shared" si="22"/>
        <v>1.1339999999999999E-2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184</v>
      </c>
      <c r="AT255" s="170" t="s">
        <v>135</v>
      </c>
      <c r="AU255" s="170" t="s">
        <v>138</v>
      </c>
      <c r="AY255" s="17" t="s">
        <v>132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138</v>
      </c>
      <c r="BK255" s="171">
        <f t="shared" si="29"/>
        <v>0</v>
      </c>
      <c r="BL255" s="17" t="s">
        <v>184</v>
      </c>
      <c r="BM255" s="170" t="s">
        <v>381</v>
      </c>
    </row>
    <row r="256" spans="1:65" s="2" customFormat="1" ht="16.5" customHeight="1">
      <c r="A256" s="32"/>
      <c r="B256" s="157"/>
      <c r="C256" s="158">
        <v>64</v>
      </c>
      <c r="D256" s="158" t="s">
        <v>135</v>
      </c>
      <c r="E256" s="159" t="s">
        <v>382</v>
      </c>
      <c r="F256" s="160" t="s">
        <v>383</v>
      </c>
      <c r="G256" s="161" t="s">
        <v>331</v>
      </c>
      <c r="H256" s="162">
        <v>2</v>
      </c>
      <c r="I256" s="163"/>
      <c r="J256" s="164">
        <f t="shared" si="2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21"/>
        <v>0</v>
      </c>
      <c r="Q256" s="168">
        <v>0</v>
      </c>
      <c r="R256" s="168">
        <f t="shared" si="22"/>
        <v>0</v>
      </c>
      <c r="S256" s="168">
        <v>1.56E-3</v>
      </c>
      <c r="T256" s="169">
        <f t="shared" si="23"/>
        <v>3.1199999999999999E-3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184</v>
      </c>
      <c r="AT256" s="170" t="s">
        <v>135</v>
      </c>
      <c r="AU256" s="170" t="s">
        <v>138</v>
      </c>
      <c r="AY256" s="17" t="s">
        <v>132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138</v>
      </c>
      <c r="BK256" s="171">
        <f t="shared" si="29"/>
        <v>0</v>
      </c>
      <c r="BL256" s="17" t="s">
        <v>184</v>
      </c>
      <c r="BM256" s="170" t="s">
        <v>384</v>
      </c>
    </row>
    <row r="257" spans="1:65" s="2" customFormat="1" ht="25.5" customHeight="1">
      <c r="A257" s="32"/>
      <c r="B257" s="157"/>
      <c r="C257" s="158">
        <v>65</v>
      </c>
      <c r="D257" s="158" t="s">
        <v>135</v>
      </c>
      <c r="E257" s="159" t="s">
        <v>385</v>
      </c>
      <c r="F257" s="160" t="s">
        <v>712</v>
      </c>
      <c r="G257" s="161" t="s">
        <v>331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1.8E-3</v>
      </c>
      <c r="R257" s="168">
        <f t="shared" si="22"/>
        <v>1.8E-3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184</v>
      </c>
      <c r="AT257" s="170" t="s">
        <v>135</v>
      </c>
      <c r="AU257" s="170" t="s">
        <v>138</v>
      </c>
      <c r="AY257" s="17" t="s">
        <v>132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138</v>
      </c>
      <c r="BK257" s="171">
        <f t="shared" si="29"/>
        <v>0</v>
      </c>
      <c r="BL257" s="17" t="s">
        <v>184</v>
      </c>
      <c r="BM257" s="170" t="s">
        <v>386</v>
      </c>
    </row>
    <row r="258" spans="1:65" s="2" customFormat="1" ht="16.5" customHeight="1">
      <c r="A258" s="32"/>
      <c r="B258" s="157"/>
      <c r="C258" s="158">
        <v>66</v>
      </c>
      <c r="D258" s="158" t="s">
        <v>135</v>
      </c>
      <c r="E258" s="159" t="s">
        <v>387</v>
      </c>
      <c r="F258" s="160" t="s">
        <v>388</v>
      </c>
      <c r="G258" s="161" t="s">
        <v>182</v>
      </c>
      <c r="H258" s="162">
        <v>3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1.3999999999999999E-4</v>
      </c>
      <c r="R258" s="168">
        <f t="shared" si="22"/>
        <v>4.1999999999999996E-4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184</v>
      </c>
      <c r="AT258" s="170" t="s">
        <v>135</v>
      </c>
      <c r="AU258" s="170" t="s">
        <v>138</v>
      </c>
      <c r="AY258" s="17" t="s">
        <v>132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138</v>
      </c>
      <c r="BK258" s="171">
        <f t="shared" si="29"/>
        <v>0</v>
      </c>
      <c r="BL258" s="17" t="s">
        <v>184</v>
      </c>
      <c r="BM258" s="170" t="s">
        <v>389</v>
      </c>
    </row>
    <row r="259" spans="1:65" s="2" customFormat="1" ht="21.75" customHeight="1">
      <c r="A259" s="32"/>
      <c r="B259" s="157"/>
      <c r="C259" s="196">
        <v>67</v>
      </c>
      <c r="D259" s="196" t="s">
        <v>185</v>
      </c>
      <c r="E259" s="197" t="s">
        <v>390</v>
      </c>
      <c r="F259" s="198" t="s">
        <v>391</v>
      </c>
      <c r="G259" s="199" t="s">
        <v>182</v>
      </c>
      <c r="H259" s="200">
        <v>1</v>
      </c>
      <c r="I259" s="201"/>
      <c r="J259" s="202">
        <f t="shared" si="20"/>
        <v>0</v>
      </c>
      <c r="K259" s="203"/>
      <c r="L259" s="204"/>
      <c r="M259" s="205" t="s">
        <v>1</v>
      </c>
      <c r="N259" s="206" t="s">
        <v>42</v>
      </c>
      <c r="O259" s="58"/>
      <c r="P259" s="168">
        <f t="shared" si="21"/>
        <v>0</v>
      </c>
      <c r="Q259" s="168">
        <v>4.4000000000000002E-4</v>
      </c>
      <c r="R259" s="168">
        <f t="shared" si="22"/>
        <v>4.4000000000000002E-4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254</v>
      </c>
      <c r="AT259" s="170" t="s">
        <v>185</v>
      </c>
      <c r="AU259" s="170" t="s">
        <v>138</v>
      </c>
      <c r="AY259" s="17" t="s">
        <v>132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138</v>
      </c>
      <c r="BK259" s="171">
        <f t="shared" si="29"/>
        <v>0</v>
      </c>
      <c r="BL259" s="17" t="s">
        <v>184</v>
      </c>
      <c r="BM259" s="170" t="s">
        <v>392</v>
      </c>
    </row>
    <row r="260" spans="1:65" s="2" customFormat="1" ht="21.75" customHeight="1">
      <c r="A260" s="32"/>
      <c r="B260" s="157"/>
      <c r="C260" s="196">
        <v>68</v>
      </c>
      <c r="D260" s="196" t="s">
        <v>185</v>
      </c>
      <c r="E260" s="197" t="s">
        <v>393</v>
      </c>
      <c r="F260" s="198" t="s">
        <v>713</v>
      </c>
      <c r="G260" s="199" t="s">
        <v>182</v>
      </c>
      <c r="H260" s="200">
        <v>1</v>
      </c>
      <c r="I260" s="201"/>
      <c r="J260" s="202">
        <f t="shared" si="20"/>
        <v>0</v>
      </c>
      <c r="K260" s="203"/>
      <c r="L260" s="204"/>
      <c r="M260" s="205" t="s">
        <v>1</v>
      </c>
      <c r="N260" s="206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254</v>
      </c>
      <c r="AT260" s="170" t="s">
        <v>185</v>
      </c>
      <c r="AU260" s="170" t="s">
        <v>138</v>
      </c>
      <c r="AY260" s="17" t="s">
        <v>132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138</v>
      </c>
      <c r="BK260" s="171">
        <f t="shared" si="29"/>
        <v>0</v>
      </c>
      <c r="BL260" s="17" t="s">
        <v>184</v>
      </c>
      <c r="BM260" s="170" t="s">
        <v>394</v>
      </c>
    </row>
    <row r="261" spans="1:65" s="2" customFormat="1" ht="21.75" customHeight="1">
      <c r="A261" s="32"/>
      <c r="B261" s="157"/>
      <c r="C261" s="158">
        <v>69</v>
      </c>
      <c r="D261" s="158" t="s">
        <v>135</v>
      </c>
      <c r="E261" s="159" t="s">
        <v>395</v>
      </c>
      <c r="F261" s="160" t="s">
        <v>396</v>
      </c>
      <c r="G261" s="161" t="s">
        <v>215</v>
      </c>
      <c r="H261" s="162">
        <v>6.4000000000000001E-2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184</v>
      </c>
      <c r="AT261" s="170" t="s">
        <v>135</v>
      </c>
      <c r="AU261" s="170" t="s">
        <v>138</v>
      </c>
      <c r="AY261" s="17" t="s">
        <v>132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138</v>
      </c>
      <c r="BK261" s="171">
        <f t="shared" si="29"/>
        <v>0</v>
      </c>
      <c r="BL261" s="17" t="s">
        <v>184</v>
      </c>
      <c r="BM261" s="170" t="s">
        <v>397</v>
      </c>
    </row>
    <row r="262" spans="1:65" s="2" customFormat="1" ht="21.75" customHeight="1">
      <c r="A262" s="32"/>
      <c r="B262" s="157"/>
      <c r="C262" s="158">
        <v>70</v>
      </c>
      <c r="D262" s="158" t="s">
        <v>135</v>
      </c>
      <c r="E262" s="159" t="s">
        <v>398</v>
      </c>
      <c r="F262" s="160" t="s">
        <v>399</v>
      </c>
      <c r="G262" s="161" t="s">
        <v>215</v>
      </c>
      <c r="H262" s="162">
        <v>6.4000000000000001E-2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184</v>
      </c>
      <c r="AT262" s="170" t="s">
        <v>135</v>
      </c>
      <c r="AU262" s="170" t="s">
        <v>138</v>
      </c>
      <c r="AY262" s="17" t="s">
        <v>132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138</v>
      </c>
      <c r="BK262" s="171">
        <f t="shared" si="29"/>
        <v>0</v>
      </c>
      <c r="BL262" s="17" t="s">
        <v>184</v>
      </c>
      <c r="BM262" s="170" t="s">
        <v>400</v>
      </c>
    </row>
    <row r="263" spans="1:65" s="2" customFormat="1" ht="33" customHeight="1">
      <c r="A263" s="32"/>
      <c r="B263" s="157"/>
      <c r="C263" s="158">
        <v>71</v>
      </c>
      <c r="D263" s="158" t="s">
        <v>135</v>
      </c>
      <c r="E263" s="159" t="s">
        <v>401</v>
      </c>
      <c r="F263" s="160" t="s">
        <v>402</v>
      </c>
      <c r="G263" s="161" t="s">
        <v>403</v>
      </c>
      <c r="H263" s="162">
        <v>1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184</v>
      </c>
      <c r="AT263" s="170" t="s">
        <v>135</v>
      </c>
      <c r="AU263" s="170" t="s">
        <v>138</v>
      </c>
      <c r="AY263" s="17" t="s">
        <v>132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138</v>
      </c>
      <c r="BK263" s="171">
        <f t="shared" si="29"/>
        <v>0</v>
      </c>
      <c r="BL263" s="17" t="s">
        <v>184</v>
      </c>
      <c r="BM263" s="170" t="s">
        <v>404</v>
      </c>
    </row>
    <row r="264" spans="1:65" s="12" customFormat="1" ht="22.9" customHeight="1">
      <c r="B264" s="144"/>
      <c r="D264" s="145" t="s">
        <v>75</v>
      </c>
      <c r="E264" s="155" t="s">
        <v>405</v>
      </c>
      <c r="F264" s="155" t="s">
        <v>406</v>
      </c>
      <c r="I264" s="147"/>
      <c r="J264" s="156">
        <f>BK264</f>
        <v>0</v>
      </c>
      <c r="L264" s="144"/>
      <c r="M264" s="149"/>
      <c r="N264" s="150"/>
      <c r="O264" s="150"/>
      <c r="P264" s="151">
        <f>SUM(P265:P267)</f>
        <v>0</v>
      </c>
      <c r="Q264" s="150"/>
      <c r="R264" s="151">
        <f>SUM(R265:R267)</f>
        <v>1.2E-2</v>
      </c>
      <c r="S264" s="150"/>
      <c r="T264" s="152">
        <f>SUM(T265:T267)</f>
        <v>0</v>
      </c>
      <c r="AR264" s="145" t="s">
        <v>138</v>
      </c>
      <c r="AT264" s="153" t="s">
        <v>75</v>
      </c>
      <c r="AU264" s="153" t="s">
        <v>84</v>
      </c>
      <c r="AY264" s="145" t="s">
        <v>132</v>
      </c>
      <c r="BK264" s="154">
        <f>SUM(BK265:BK267)</f>
        <v>0</v>
      </c>
    </row>
    <row r="265" spans="1:65" s="2" customFormat="1" ht="21.75" customHeight="1">
      <c r="A265" s="32"/>
      <c r="B265" s="157"/>
      <c r="C265" s="158">
        <v>72</v>
      </c>
      <c r="D265" s="158" t="s">
        <v>135</v>
      </c>
      <c r="E265" s="159" t="s">
        <v>407</v>
      </c>
      <c r="F265" s="160" t="s">
        <v>408</v>
      </c>
      <c r="G265" s="161" t="s">
        <v>331</v>
      </c>
      <c r="H265" s="162">
        <v>1</v>
      </c>
      <c r="I265" s="163"/>
      <c r="J265" s="164">
        <f>ROUND(I265*H265,2)</f>
        <v>0</v>
      </c>
      <c r="K265" s="165"/>
      <c r="L265" s="33"/>
      <c r="M265" s="166" t="s">
        <v>1</v>
      </c>
      <c r="N265" s="167" t="s">
        <v>42</v>
      </c>
      <c r="O265" s="58"/>
      <c r="P265" s="168">
        <f>O265*H265</f>
        <v>0</v>
      </c>
      <c r="Q265" s="168">
        <v>1.2E-2</v>
      </c>
      <c r="R265" s="168">
        <f>Q265*H265</f>
        <v>1.2E-2</v>
      </c>
      <c r="S265" s="168">
        <v>0</v>
      </c>
      <c r="T265" s="169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184</v>
      </c>
      <c r="AT265" s="170" t="s">
        <v>135</v>
      </c>
      <c r="AU265" s="170" t="s">
        <v>138</v>
      </c>
      <c r="AY265" s="17" t="s">
        <v>132</v>
      </c>
      <c r="BE265" s="171">
        <f>IF(N265="základní",J265,0)</f>
        <v>0</v>
      </c>
      <c r="BF265" s="171">
        <f>IF(N265="snížená",J265,0)</f>
        <v>0</v>
      </c>
      <c r="BG265" s="171">
        <f>IF(N265="zákl. přenesená",J265,0)</f>
        <v>0</v>
      </c>
      <c r="BH265" s="171">
        <f>IF(N265="sníž. přenesená",J265,0)</f>
        <v>0</v>
      </c>
      <c r="BI265" s="171">
        <f>IF(N265="nulová",J265,0)</f>
        <v>0</v>
      </c>
      <c r="BJ265" s="17" t="s">
        <v>138</v>
      </c>
      <c r="BK265" s="171">
        <f>ROUND(I265*H265,2)</f>
        <v>0</v>
      </c>
      <c r="BL265" s="17" t="s">
        <v>184</v>
      </c>
      <c r="BM265" s="170" t="s">
        <v>409</v>
      </c>
    </row>
    <row r="266" spans="1:65" s="2" customFormat="1" ht="21.75" customHeight="1">
      <c r="A266" s="32"/>
      <c r="B266" s="157"/>
      <c r="C266" s="158">
        <v>73</v>
      </c>
      <c r="D266" s="158" t="s">
        <v>135</v>
      </c>
      <c r="E266" s="159" t="s">
        <v>410</v>
      </c>
      <c r="F266" s="160" t="s">
        <v>411</v>
      </c>
      <c r="G266" s="161" t="s">
        <v>215</v>
      </c>
      <c r="H266" s="162">
        <v>1.2E-2</v>
      </c>
      <c r="I266" s="163"/>
      <c r="J266" s="164">
        <f>ROUND(I266*H266,2)</f>
        <v>0</v>
      </c>
      <c r="K266" s="165"/>
      <c r="L266" s="33"/>
      <c r="M266" s="166" t="s">
        <v>1</v>
      </c>
      <c r="N266" s="167" t="s">
        <v>42</v>
      </c>
      <c r="O266" s="58"/>
      <c r="P266" s="168">
        <f>O266*H266</f>
        <v>0</v>
      </c>
      <c r="Q266" s="168">
        <v>0</v>
      </c>
      <c r="R266" s="168">
        <f>Q266*H266</f>
        <v>0</v>
      </c>
      <c r="S266" s="168">
        <v>0</v>
      </c>
      <c r="T266" s="169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184</v>
      </c>
      <c r="AT266" s="170" t="s">
        <v>135</v>
      </c>
      <c r="AU266" s="170" t="s">
        <v>138</v>
      </c>
      <c r="AY266" s="17" t="s">
        <v>132</v>
      </c>
      <c r="BE266" s="171">
        <f>IF(N266="základní",J266,0)</f>
        <v>0</v>
      </c>
      <c r="BF266" s="171">
        <f>IF(N266="snížená",J266,0)</f>
        <v>0</v>
      </c>
      <c r="BG266" s="171">
        <f>IF(N266="zákl. přenesená",J266,0)</f>
        <v>0</v>
      </c>
      <c r="BH266" s="171">
        <f>IF(N266="sníž. přenesená",J266,0)</f>
        <v>0</v>
      </c>
      <c r="BI266" s="171">
        <f>IF(N266="nulová",J266,0)</f>
        <v>0</v>
      </c>
      <c r="BJ266" s="17" t="s">
        <v>138</v>
      </c>
      <c r="BK266" s="171">
        <f>ROUND(I266*H266,2)</f>
        <v>0</v>
      </c>
      <c r="BL266" s="17" t="s">
        <v>184</v>
      </c>
      <c r="BM266" s="170" t="s">
        <v>412</v>
      </c>
    </row>
    <row r="267" spans="1:65" s="2" customFormat="1" ht="21.75" customHeight="1">
      <c r="A267" s="32"/>
      <c r="B267" s="157"/>
      <c r="C267" s="158">
        <v>74</v>
      </c>
      <c r="D267" s="158" t="s">
        <v>135</v>
      </c>
      <c r="E267" s="159" t="s">
        <v>413</v>
      </c>
      <c r="F267" s="160" t="s">
        <v>414</v>
      </c>
      <c r="G267" s="161" t="s">
        <v>215</v>
      </c>
      <c r="H267" s="162">
        <v>1.2E-2</v>
      </c>
      <c r="I267" s="163"/>
      <c r="J267" s="164">
        <f>ROUND(I267*H267,2)</f>
        <v>0</v>
      </c>
      <c r="K267" s="165"/>
      <c r="L267" s="33"/>
      <c r="M267" s="166" t="s">
        <v>1</v>
      </c>
      <c r="N267" s="167" t="s">
        <v>42</v>
      </c>
      <c r="O267" s="58"/>
      <c r="P267" s="168">
        <f>O267*H267</f>
        <v>0</v>
      </c>
      <c r="Q267" s="168">
        <v>0</v>
      </c>
      <c r="R267" s="168">
        <f>Q267*H267</f>
        <v>0</v>
      </c>
      <c r="S267" s="168">
        <v>0</v>
      </c>
      <c r="T267" s="169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184</v>
      </c>
      <c r="AT267" s="170" t="s">
        <v>135</v>
      </c>
      <c r="AU267" s="170" t="s">
        <v>138</v>
      </c>
      <c r="AY267" s="17" t="s">
        <v>132</v>
      </c>
      <c r="BE267" s="171">
        <f>IF(N267="základní",J267,0)</f>
        <v>0</v>
      </c>
      <c r="BF267" s="171">
        <f>IF(N267="snížená",J267,0)</f>
        <v>0</v>
      </c>
      <c r="BG267" s="171">
        <f>IF(N267="zákl. přenesená",J267,0)</f>
        <v>0</v>
      </c>
      <c r="BH267" s="171">
        <f>IF(N267="sníž. přenesená",J267,0)</f>
        <v>0</v>
      </c>
      <c r="BI267" s="171">
        <f>IF(N267="nulová",J267,0)</f>
        <v>0</v>
      </c>
      <c r="BJ267" s="17" t="s">
        <v>138</v>
      </c>
      <c r="BK267" s="171">
        <f>ROUND(I267*H267,2)</f>
        <v>0</v>
      </c>
      <c r="BL267" s="17" t="s">
        <v>184</v>
      </c>
      <c r="BM267" s="170" t="s">
        <v>415</v>
      </c>
    </row>
    <row r="268" spans="1:65" s="12" customFormat="1" ht="22.9" customHeight="1">
      <c r="B268" s="144"/>
      <c r="D268" s="145" t="s">
        <v>75</v>
      </c>
      <c r="E268" s="155" t="s">
        <v>416</v>
      </c>
      <c r="F268" s="155" t="s">
        <v>417</v>
      </c>
      <c r="I268" s="147"/>
      <c r="J268" s="156">
        <f>BK268</f>
        <v>0</v>
      </c>
      <c r="L268" s="144"/>
      <c r="M268" s="149"/>
      <c r="N268" s="150"/>
      <c r="O268" s="150"/>
      <c r="P268" s="151">
        <f>SUM(P269:P286)</f>
        <v>0</v>
      </c>
      <c r="Q268" s="150"/>
      <c r="R268" s="151">
        <f>SUM(R269:R286)</f>
        <v>3.2199999999999999E-2</v>
      </c>
      <c r="S268" s="150"/>
      <c r="T268" s="152">
        <f>SUM(T269:T286)</f>
        <v>0</v>
      </c>
      <c r="AR268" s="145" t="s">
        <v>138</v>
      </c>
      <c r="AT268" s="153" t="s">
        <v>75</v>
      </c>
      <c r="AU268" s="153" t="s">
        <v>84</v>
      </c>
      <c r="AY268" s="145" t="s">
        <v>132</v>
      </c>
      <c r="BK268" s="154">
        <f>SUM(BK269:BK286)</f>
        <v>0</v>
      </c>
    </row>
    <row r="269" spans="1:65" s="2" customFormat="1" ht="16.5" customHeight="1">
      <c r="A269" s="32"/>
      <c r="B269" s="157"/>
      <c r="C269" s="158">
        <v>75</v>
      </c>
      <c r="D269" s="158" t="s">
        <v>135</v>
      </c>
      <c r="E269" s="159" t="s">
        <v>418</v>
      </c>
      <c r="F269" s="160" t="s">
        <v>419</v>
      </c>
      <c r="G269" s="161" t="s">
        <v>182</v>
      </c>
      <c r="H269" s="162">
        <v>2</v>
      </c>
      <c r="I269" s="163"/>
      <c r="J269" s="164">
        <f t="shared" ref="J269:J286" si="30">ROUND(I269*H269,2)</f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ref="P269:P286" si="31">O269*H269</f>
        <v>0</v>
      </c>
      <c r="Q269" s="168">
        <v>0</v>
      </c>
      <c r="R269" s="168">
        <f t="shared" ref="R269:R286" si="32">Q269*H269</f>
        <v>0</v>
      </c>
      <c r="S269" s="168">
        <v>0</v>
      </c>
      <c r="T269" s="169">
        <f t="shared" ref="T269:T286" si="33"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184</v>
      </c>
      <c r="AT269" s="170" t="s">
        <v>135</v>
      </c>
      <c r="AU269" s="170" t="s">
        <v>138</v>
      </c>
      <c r="AY269" s="17" t="s">
        <v>132</v>
      </c>
      <c r="BE269" s="171">
        <f t="shared" ref="BE269:BE286" si="34">IF(N269="základní",J269,0)</f>
        <v>0</v>
      </c>
      <c r="BF269" s="171">
        <f t="shared" ref="BF269:BF286" si="35">IF(N269="snížená",J269,0)</f>
        <v>0</v>
      </c>
      <c r="BG269" s="171">
        <f t="shared" ref="BG269:BG286" si="36">IF(N269="zákl. přenesená",J269,0)</f>
        <v>0</v>
      </c>
      <c r="BH269" s="171">
        <f t="shared" ref="BH269:BH286" si="37">IF(N269="sníž. přenesená",J269,0)</f>
        <v>0</v>
      </c>
      <c r="BI269" s="171">
        <f t="shared" ref="BI269:BI286" si="38">IF(N269="nulová",J269,0)</f>
        <v>0</v>
      </c>
      <c r="BJ269" s="17" t="s">
        <v>138</v>
      </c>
      <c r="BK269" s="171">
        <f t="shared" ref="BK269:BK286" si="39">ROUND(I269*H269,2)</f>
        <v>0</v>
      </c>
      <c r="BL269" s="17" t="s">
        <v>184</v>
      </c>
      <c r="BM269" s="170" t="s">
        <v>420</v>
      </c>
    </row>
    <row r="270" spans="1:65" s="2" customFormat="1" ht="21.75" customHeight="1">
      <c r="A270" s="32"/>
      <c r="B270" s="157"/>
      <c r="C270" s="196">
        <v>76</v>
      </c>
      <c r="D270" s="196" t="s">
        <v>185</v>
      </c>
      <c r="E270" s="197" t="s">
        <v>421</v>
      </c>
      <c r="F270" s="198" t="s">
        <v>422</v>
      </c>
      <c r="G270" s="199" t="s">
        <v>182</v>
      </c>
      <c r="H270" s="200">
        <v>2</v>
      </c>
      <c r="I270" s="201"/>
      <c r="J270" s="202">
        <f t="shared" si="30"/>
        <v>0</v>
      </c>
      <c r="K270" s="203"/>
      <c r="L270" s="204"/>
      <c r="M270" s="205" t="s">
        <v>1</v>
      </c>
      <c r="N270" s="206" t="s">
        <v>42</v>
      </c>
      <c r="O270" s="58"/>
      <c r="P270" s="168">
        <f t="shared" si="31"/>
        <v>0</v>
      </c>
      <c r="Q270" s="168">
        <v>2.0000000000000002E-5</v>
      </c>
      <c r="R270" s="168">
        <f t="shared" si="32"/>
        <v>4.0000000000000003E-5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254</v>
      </c>
      <c r="AT270" s="170" t="s">
        <v>185</v>
      </c>
      <c r="AU270" s="170" t="s">
        <v>138</v>
      </c>
      <c r="AY270" s="17" t="s">
        <v>132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138</v>
      </c>
      <c r="BK270" s="171">
        <f t="shared" si="39"/>
        <v>0</v>
      </c>
      <c r="BL270" s="17" t="s">
        <v>184</v>
      </c>
      <c r="BM270" s="170" t="s">
        <v>423</v>
      </c>
    </row>
    <row r="271" spans="1:65" s="2" customFormat="1" ht="21.75" customHeight="1">
      <c r="A271" s="32"/>
      <c r="B271" s="157"/>
      <c r="C271" s="158">
        <v>77</v>
      </c>
      <c r="D271" s="158" t="s">
        <v>135</v>
      </c>
      <c r="E271" s="159" t="s">
        <v>424</v>
      </c>
      <c r="F271" s="160" t="s">
        <v>425</v>
      </c>
      <c r="G271" s="161" t="s">
        <v>267</v>
      </c>
      <c r="H271" s="162">
        <v>70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0</v>
      </c>
      <c r="R271" s="168">
        <f t="shared" si="32"/>
        <v>0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184</v>
      </c>
      <c r="AT271" s="170" t="s">
        <v>135</v>
      </c>
      <c r="AU271" s="170" t="s">
        <v>138</v>
      </c>
      <c r="AY271" s="17" t="s">
        <v>132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138</v>
      </c>
      <c r="BK271" s="171">
        <f t="shared" si="39"/>
        <v>0</v>
      </c>
      <c r="BL271" s="17" t="s">
        <v>184</v>
      </c>
      <c r="BM271" s="170" t="s">
        <v>426</v>
      </c>
    </row>
    <row r="272" spans="1:65" s="2" customFormat="1" ht="16.5" customHeight="1">
      <c r="A272" s="32"/>
      <c r="B272" s="157"/>
      <c r="C272" s="196">
        <v>78</v>
      </c>
      <c r="D272" s="196" t="s">
        <v>185</v>
      </c>
      <c r="E272" s="197" t="s">
        <v>427</v>
      </c>
      <c r="F272" s="198" t="s">
        <v>428</v>
      </c>
      <c r="G272" s="199" t="s">
        <v>267</v>
      </c>
      <c r="H272" s="200">
        <v>35</v>
      </c>
      <c r="I272" s="201"/>
      <c r="J272" s="202">
        <f t="shared" si="30"/>
        <v>0</v>
      </c>
      <c r="K272" s="203"/>
      <c r="L272" s="204"/>
      <c r="M272" s="205" t="s">
        <v>1</v>
      </c>
      <c r="N272" s="206" t="s">
        <v>42</v>
      </c>
      <c r="O272" s="58"/>
      <c r="P272" s="168">
        <f t="shared" si="31"/>
        <v>0</v>
      </c>
      <c r="Q272" s="168">
        <v>1.7000000000000001E-4</v>
      </c>
      <c r="R272" s="168">
        <f t="shared" si="32"/>
        <v>5.9500000000000004E-3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254</v>
      </c>
      <c r="AT272" s="170" t="s">
        <v>185</v>
      </c>
      <c r="AU272" s="170" t="s">
        <v>138</v>
      </c>
      <c r="AY272" s="17" t="s">
        <v>132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138</v>
      </c>
      <c r="BK272" s="171">
        <f t="shared" si="39"/>
        <v>0</v>
      </c>
      <c r="BL272" s="17" t="s">
        <v>184</v>
      </c>
      <c r="BM272" s="170" t="s">
        <v>429</v>
      </c>
    </row>
    <row r="273" spans="1:65" s="2" customFormat="1" ht="16.5" customHeight="1">
      <c r="A273" s="32"/>
      <c r="B273" s="157"/>
      <c r="C273" s="196">
        <v>79</v>
      </c>
      <c r="D273" s="196" t="s">
        <v>185</v>
      </c>
      <c r="E273" s="197" t="s">
        <v>430</v>
      </c>
      <c r="F273" s="198" t="s">
        <v>431</v>
      </c>
      <c r="G273" s="199" t="s">
        <v>267</v>
      </c>
      <c r="H273" s="200">
        <v>5</v>
      </c>
      <c r="I273" s="201"/>
      <c r="J273" s="202">
        <f t="shared" si="30"/>
        <v>0</v>
      </c>
      <c r="K273" s="203"/>
      <c r="L273" s="204"/>
      <c r="M273" s="205" t="s">
        <v>1</v>
      </c>
      <c r="N273" s="206" t="s">
        <v>42</v>
      </c>
      <c r="O273" s="58"/>
      <c r="P273" s="168">
        <f t="shared" si="31"/>
        <v>0</v>
      </c>
      <c r="Q273" s="168">
        <v>2.7999999999999998E-4</v>
      </c>
      <c r="R273" s="168">
        <f t="shared" si="32"/>
        <v>1.3999999999999998E-3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254</v>
      </c>
      <c r="AT273" s="170" t="s">
        <v>185</v>
      </c>
      <c r="AU273" s="170" t="s">
        <v>138</v>
      </c>
      <c r="AY273" s="17" t="s">
        <v>132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138</v>
      </c>
      <c r="BK273" s="171">
        <f t="shared" si="39"/>
        <v>0</v>
      </c>
      <c r="BL273" s="17" t="s">
        <v>184</v>
      </c>
      <c r="BM273" s="170" t="s">
        <v>432</v>
      </c>
    </row>
    <row r="274" spans="1:65" s="2" customFormat="1" ht="21.75" customHeight="1">
      <c r="A274" s="32"/>
      <c r="B274" s="157"/>
      <c r="C274" s="158">
        <v>80</v>
      </c>
      <c r="D274" s="158" t="s">
        <v>135</v>
      </c>
      <c r="E274" s="159" t="s">
        <v>433</v>
      </c>
      <c r="F274" s="160" t="s">
        <v>434</v>
      </c>
      <c r="G274" s="161" t="s">
        <v>182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184</v>
      </c>
      <c r="AT274" s="170" t="s">
        <v>135</v>
      </c>
      <c r="AU274" s="170" t="s">
        <v>138</v>
      </c>
      <c r="AY274" s="17" t="s">
        <v>132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138</v>
      </c>
      <c r="BK274" s="171">
        <f t="shared" si="39"/>
        <v>0</v>
      </c>
      <c r="BL274" s="17" t="s">
        <v>184</v>
      </c>
      <c r="BM274" s="170" t="s">
        <v>435</v>
      </c>
    </row>
    <row r="275" spans="1:65" s="2" customFormat="1" ht="21.75" customHeight="1">
      <c r="A275" s="32"/>
      <c r="B275" s="157"/>
      <c r="C275" s="196">
        <v>81</v>
      </c>
      <c r="D275" s="196" t="s">
        <v>185</v>
      </c>
      <c r="E275" s="197" t="s">
        <v>436</v>
      </c>
      <c r="F275" s="198" t="s">
        <v>437</v>
      </c>
      <c r="G275" s="199" t="s">
        <v>182</v>
      </c>
      <c r="H275" s="200">
        <v>1</v>
      </c>
      <c r="I275" s="201"/>
      <c r="J275" s="202">
        <f t="shared" si="30"/>
        <v>0</v>
      </c>
      <c r="K275" s="203"/>
      <c r="L275" s="204"/>
      <c r="M275" s="205" t="s">
        <v>1</v>
      </c>
      <c r="N275" s="206" t="s">
        <v>42</v>
      </c>
      <c r="O275" s="58"/>
      <c r="P275" s="168">
        <f t="shared" si="31"/>
        <v>0</v>
      </c>
      <c r="Q275" s="168">
        <v>1.6899999999999998E-2</v>
      </c>
      <c r="R275" s="168">
        <f t="shared" si="32"/>
        <v>1.6899999999999998E-2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254</v>
      </c>
      <c r="AT275" s="170" t="s">
        <v>185</v>
      </c>
      <c r="AU275" s="170" t="s">
        <v>138</v>
      </c>
      <c r="AY275" s="17" t="s">
        <v>132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138</v>
      </c>
      <c r="BK275" s="171">
        <f t="shared" si="39"/>
        <v>0</v>
      </c>
      <c r="BL275" s="17" t="s">
        <v>184</v>
      </c>
      <c r="BM275" s="170" t="s">
        <v>438</v>
      </c>
    </row>
    <row r="276" spans="1:65" s="2" customFormat="1" ht="21.75" customHeight="1">
      <c r="A276" s="32"/>
      <c r="B276" s="157"/>
      <c r="C276" s="158">
        <v>82</v>
      </c>
      <c r="D276" s="158" t="s">
        <v>135</v>
      </c>
      <c r="E276" s="159" t="s">
        <v>439</v>
      </c>
      <c r="F276" s="160" t="s">
        <v>440</v>
      </c>
      <c r="G276" s="161" t="s">
        <v>182</v>
      </c>
      <c r="H276" s="162">
        <v>3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184</v>
      </c>
      <c r="AT276" s="170" t="s">
        <v>135</v>
      </c>
      <c r="AU276" s="170" t="s">
        <v>138</v>
      </c>
      <c r="AY276" s="17" t="s">
        <v>132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138</v>
      </c>
      <c r="BK276" s="171">
        <f t="shared" si="39"/>
        <v>0</v>
      </c>
      <c r="BL276" s="17" t="s">
        <v>184</v>
      </c>
      <c r="BM276" s="170" t="s">
        <v>441</v>
      </c>
    </row>
    <row r="277" spans="1:65" s="2" customFormat="1" ht="21.75" customHeight="1">
      <c r="A277" s="32"/>
      <c r="B277" s="157"/>
      <c r="C277" s="196">
        <v>83</v>
      </c>
      <c r="D277" s="196" t="s">
        <v>185</v>
      </c>
      <c r="E277" s="197" t="s">
        <v>442</v>
      </c>
      <c r="F277" s="198" t="s">
        <v>714</v>
      </c>
      <c r="G277" s="199" t="s">
        <v>182</v>
      </c>
      <c r="H277" s="200">
        <v>3</v>
      </c>
      <c r="I277" s="201"/>
      <c r="J277" s="202">
        <f t="shared" si="30"/>
        <v>0</v>
      </c>
      <c r="K277" s="203"/>
      <c r="L277" s="204"/>
      <c r="M277" s="205" t="s">
        <v>1</v>
      </c>
      <c r="N277" s="206" t="s">
        <v>42</v>
      </c>
      <c r="O277" s="58"/>
      <c r="P277" s="168">
        <f t="shared" si="31"/>
        <v>0</v>
      </c>
      <c r="Q277" s="168">
        <v>1E-4</v>
      </c>
      <c r="R277" s="168">
        <f t="shared" si="32"/>
        <v>3.0000000000000003E-4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254</v>
      </c>
      <c r="AT277" s="170" t="s">
        <v>185</v>
      </c>
      <c r="AU277" s="170" t="s">
        <v>138</v>
      </c>
      <c r="AY277" s="17" t="s">
        <v>132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138</v>
      </c>
      <c r="BK277" s="171">
        <f t="shared" si="39"/>
        <v>0</v>
      </c>
      <c r="BL277" s="17" t="s">
        <v>184</v>
      </c>
      <c r="BM277" s="170" t="s">
        <v>443</v>
      </c>
    </row>
    <row r="278" spans="1:65" s="2" customFormat="1" ht="21.75" customHeight="1">
      <c r="A278" s="32"/>
      <c r="B278" s="157"/>
      <c r="C278" s="158">
        <v>84</v>
      </c>
      <c r="D278" s="158" t="s">
        <v>135</v>
      </c>
      <c r="E278" s="159" t="s">
        <v>444</v>
      </c>
      <c r="F278" s="160" t="s">
        <v>445</v>
      </c>
      <c r="G278" s="161" t="s">
        <v>182</v>
      </c>
      <c r="H278" s="162">
        <v>3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184</v>
      </c>
      <c r="AT278" s="170" t="s">
        <v>135</v>
      </c>
      <c r="AU278" s="170" t="s">
        <v>138</v>
      </c>
      <c r="AY278" s="17" t="s">
        <v>132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138</v>
      </c>
      <c r="BK278" s="171">
        <f t="shared" si="39"/>
        <v>0</v>
      </c>
      <c r="BL278" s="17" t="s">
        <v>184</v>
      </c>
      <c r="BM278" s="170" t="s">
        <v>446</v>
      </c>
    </row>
    <row r="279" spans="1:65" s="2" customFormat="1" ht="25.5" customHeight="1">
      <c r="A279" s="32"/>
      <c r="B279" s="157"/>
      <c r="C279" s="196">
        <v>85</v>
      </c>
      <c r="D279" s="196" t="s">
        <v>185</v>
      </c>
      <c r="E279" s="197" t="s">
        <v>447</v>
      </c>
      <c r="F279" s="198" t="s">
        <v>715</v>
      </c>
      <c r="G279" s="199" t="s">
        <v>182</v>
      </c>
      <c r="H279" s="200">
        <v>3</v>
      </c>
      <c r="I279" s="201"/>
      <c r="J279" s="202">
        <f t="shared" si="30"/>
        <v>0</v>
      </c>
      <c r="K279" s="203"/>
      <c r="L279" s="204"/>
      <c r="M279" s="205" t="s">
        <v>1</v>
      </c>
      <c r="N279" s="206" t="s">
        <v>42</v>
      </c>
      <c r="O279" s="58"/>
      <c r="P279" s="168">
        <f t="shared" si="31"/>
        <v>0</v>
      </c>
      <c r="Q279" s="168">
        <v>2.7E-4</v>
      </c>
      <c r="R279" s="168">
        <f t="shared" si="32"/>
        <v>8.0999999999999996E-4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254</v>
      </c>
      <c r="AT279" s="170" t="s">
        <v>185</v>
      </c>
      <c r="AU279" s="170" t="s">
        <v>138</v>
      </c>
      <c r="AY279" s="17" t="s">
        <v>132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138</v>
      </c>
      <c r="BK279" s="171">
        <f t="shared" si="39"/>
        <v>0</v>
      </c>
      <c r="BL279" s="17" t="s">
        <v>184</v>
      </c>
      <c r="BM279" s="170" t="s">
        <v>448</v>
      </c>
    </row>
    <row r="280" spans="1:65" s="2" customFormat="1" ht="21.75" customHeight="1">
      <c r="A280" s="32"/>
      <c r="B280" s="157"/>
      <c r="C280" s="158">
        <v>86</v>
      </c>
      <c r="D280" s="158" t="s">
        <v>135</v>
      </c>
      <c r="E280" s="159" t="s">
        <v>449</v>
      </c>
      <c r="F280" s="160" t="s">
        <v>450</v>
      </c>
      <c r="G280" s="161" t="s">
        <v>182</v>
      </c>
      <c r="H280" s="162">
        <v>3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184</v>
      </c>
      <c r="AT280" s="170" t="s">
        <v>135</v>
      </c>
      <c r="AU280" s="170" t="s">
        <v>138</v>
      </c>
      <c r="AY280" s="17" t="s">
        <v>132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138</v>
      </c>
      <c r="BK280" s="171">
        <f t="shared" si="39"/>
        <v>0</v>
      </c>
      <c r="BL280" s="17" t="s">
        <v>184</v>
      </c>
      <c r="BM280" s="170" t="s">
        <v>451</v>
      </c>
    </row>
    <row r="281" spans="1:65" s="2" customFormat="1" ht="16.5" customHeight="1">
      <c r="A281" s="32"/>
      <c r="B281" s="157"/>
      <c r="C281" s="196">
        <v>87</v>
      </c>
      <c r="D281" s="196" t="s">
        <v>185</v>
      </c>
      <c r="E281" s="197" t="s">
        <v>452</v>
      </c>
      <c r="F281" s="198" t="s">
        <v>453</v>
      </c>
      <c r="G281" s="199" t="s">
        <v>182</v>
      </c>
      <c r="H281" s="200">
        <v>2</v>
      </c>
      <c r="I281" s="201"/>
      <c r="J281" s="202">
        <f t="shared" si="30"/>
        <v>0</v>
      </c>
      <c r="K281" s="203"/>
      <c r="L281" s="204"/>
      <c r="M281" s="205" t="s">
        <v>1</v>
      </c>
      <c r="N281" s="206" t="s">
        <v>42</v>
      </c>
      <c r="O281" s="58"/>
      <c r="P281" s="168">
        <f t="shared" si="31"/>
        <v>0</v>
      </c>
      <c r="Q281" s="168">
        <v>8.0000000000000004E-4</v>
      </c>
      <c r="R281" s="168">
        <f t="shared" si="32"/>
        <v>1.6000000000000001E-3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254</v>
      </c>
      <c r="AT281" s="170" t="s">
        <v>185</v>
      </c>
      <c r="AU281" s="170" t="s">
        <v>138</v>
      </c>
      <c r="AY281" s="17" t="s">
        <v>132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138</v>
      </c>
      <c r="BK281" s="171">
        <f t="shared" si="39"/>
        <v>0</v>
      </c>
      <c r="BL281" s="17" t="s">
        <v>184</v>
      </c>
      <c r="BM281" s="170" t="s">
        <v>454</v>
      </c>
    </row>
    <row r="282" spans="1:65" s="2" customFormat="1" ht="21.75" customHeight="1">
      <c r="A282" s="32"/>
      <c r="B282" s="157"/>
      <c r="C282" s="196">
        <v>88</v>
      </c>
      <c r="D282" s="196" t="s">
        <v>185</v>
      </c>
      <c r="E282" s="197" t="s">
        <v>455</v>
      </c>
      <c r="F282" s="198" t="s">
        <v>456</v>
      </c>
      <c r="G282" s="199" t="s">
        <v>182</v>
      </c>
      <c r="H282" s="200">
        <v>1</v>
      </c>
      <c r="I282" s="201"/>
      <c r="J282" s="202">
        <f t="shared" si="30"/>
        <v>0</v>
      </c>
      <c r="K282" s="203"/>
      <c r="L282" s="204"/>
      <c r="M282" s="205" t="s">
        <v>1</v>
      </c>
      <c r="N282" s="206" t="s">
        <v>42</v>
      </c>
      <c r="O282" s="58"/>
      <c r="P282" s="168">
        <f t="shared" si="31"/>
        <v>0</v>
      </c>
      <c r="Q282" s="168">
        <v>1.6000000000000001E-3</v>
      </c>
      <c r="R282" s="168">
        <f t="shared" si="32"/>
        <v>1.6000000000000001E-3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254</v>
      </c>
      <c r="AT282" s="170" t="s">
        <v>185</v>
      </c>
      <c r="AU282" s="170" t="s">
        <v>138</v>
      </c>
      <c r="AY282" s="17" t="s">
        <v>132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138</v>
      </c>
      <c r="BK282" s="171">
        <f t="shared" si="39"/>
        <v>0</v>
      </c>
      <c r="BL282" s="17" t="s">
        <v>184</v>
      </c>
      <c r="BM282" s="170" t="s">
        <v>457</v>
      </c>
    </row>
    <row r="283" spans="1:65" s="2" customFormat="1" ht="16.5" customHeight="1">
      <c r="A283" s="32"/>
      <c r="B283" s="157"/>
      <c r="C283" s="196">
        <v>89</v>
      </c>
      <c r="D283" s="196" t="s">
        <v>185</v>
      </c>
      <c r="E283" s="197" t="s">
        <v>458</v>
      </c>
      <c r="F283" s="198" t="s">
        <v>459</v>
      </c>
      <c r="G283" s="199" t="s">
        <v>267</v>
      </c>
      <c r="H283" s="200">
        <v>30</v>
      </c>
      <c r="I283" s="201"/>
      <c r="J283" s="202">
        <f t="shared" si="30"/>
        <v>0</v>
      </c>
      <c r="K283" s="203"/>
      <c r="L283" s="204"/>
      <c r="M283" s="205" t="s">
        <v>1</v>
      </c>
      <c r="N283" s="206" t="s">
        <v>42</v>
      </c>
      <c r="O283" s="58"/>
      <c r="P283" s="168">
        <f t="shared" si="31"/>
        <v>0</v>
      </c>
      <c r="Q283" s="168">
        <v>1.2E-4</v>
      </c>
      <c r="R283" s="168">
        <f t="shared" si="32"/>
        <v>3.5999999999999999E-3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254</v>
      </c>
      <c r="AT283" s="170" t="s">
        <v>185</v>
      </c>
      <c r="AU283" s="170" t="s">
        <v>138</v>
      </c>
      <c r="AY283" s="17" t="s">
        <v>132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138</v>
      </c>
      <c r="BK283" s="171">
        <f t="shared" si="39"/>
        <v>0</v>
      </c>
      <c r="BL283" s="17" t="s">
        <v>184</v>
      </c>
      <c r="BM283" s="170" t="s">
        <v>460</v>
      </c>
    </row>
    <row r="284" spans="1:65" s="2" customFormat="1" ht="21.75" customHeight="1">
      <c r="A284" s="32"/>
      <c r="B284" s="157"/>
      <c r="C284" s="158">
        <v>90</v>
      </c>
      <c r="D284" s="158" t="s">
        <v>135</v>
      </c>
      <c r="E284" s="159" t="s">
        <v>461</v>
      </c>
      <c r="F284" s="160" t="s">
        <v>462</v>
      </c>
      <c r="G284" s="161" t="s">
        <v>182</v>
      </c>
      <c r="H284" s="162">
        <v>1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184</v>
      </c>
      <c r="AT284" s="170" t="s">
        <v>135</v>
      </c>
      <c r="AU284" s="170" t="s">
        <v>138</v>
      </c>
      <c r="AY284" s="17" t="s">
        <v>132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138</v>
      </c>
      <c r="BK284" s="171">
        <f t="shared" si="39"/>
        <v>0</v>
      </c>
      <c r="BL284" s="17" t="s">
        <v>184</v>
      </c>
      <c r="BM284" s="170" t="s">
        <v>463</v>
      </c>
    </row>
    <row r="285" spans="1:65" s="2" customFormat="1" ht="21.75" customHeight="1">
      <c r="A285" s="32"/>
      <c r="B285" s="157"/>
      <c r="C285" s="158">
        <v>91</v>
      </c>
      <c r="D285" s="158" t="s">
        <v>135</v>
      </c>
      <c r="E285" s="159" t="s">
        <v>464</v>
      </c>
      <c r="F285" s="160" t="s">
        <v>465</v>
      </c>
      <c r="G285" s="161" t="s">
        <v>215</v>
      </c>
      <c r="H285" s="162">
        <v>3.4000000000000002E-2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184</v>
      </c>
      <c r="AT285" s="170" t="s">
        <v>135</v>
      </c>
      <c r="AU285" s="170" t="s">
        <v>138</v>
      </c>
      <c r="AY285" s="17" t="s">
        <v>132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138</v>
      </c>
      <c r="BK285" s="171">
        <f t="shared" si="39"/>
        <v>0</v>
      </c>
      <c r="BL285" s="17" t="s">
        <v>184</v>
      </c>
      <c r="BM285" s="170" t="s">
        <v>466</v>
      </c>
    </row>
    <row r="286" spans="1:65" s="2" customFormat="1" ht="21.75" customHeight="1">
      <c r="A286" s="32"/>
      <c r="B286" s="157"/>
      <c r="C286" s="158">
        <v>92</v>
      </c>
      <c r="D286" s="158" t="s">
        <v>135</v>
      </c>
      <c r="E286" s="159" t="s">
        <v>467</v>
      </c>
      <c r="F286" s="160" t="s">
        <v>468</v>
      </c>
      <c r="G286" s="161" t="s">
        <v>215</v>
      </c>
      <c r="H286" s="162">
        <v>3.4000000000000002E-2</v>
      </c>
      <c r="I286" s="163"/>
      <c r="J286" s="164">
        <f t="shared" si="3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0</v>
      </c>
      <c r="R286" s="168">
        <f t="shared" si="32"/>
        <v>0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184</v>
      </c>
      <c r="AT286" s="170" t="s">
        <v>135</v>
      </c>
      <c r="AU286" s="170" t="s">
        <v>138</v>
      </c>
      <c r="AY286" s="17" t="s">
        <v>132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138</v>
      </c>
      <c r="BK286" s="171">
        <f t="shared" si="39"/>
        <v>0</v>
      </c>
      <c r="BL286" s="17" t="s">
        <v>184</v>
      </c>
      <c r="BM286" s="170" t="s">
        <v>469</v>
      </c>
    </row>
    <row r="287" spans="1:65" s="12" customFormat="1" ht="22.9" customHeight="1">
      <c r="B287" s="144"/>
      <c r="D287" s="145" t="s">
        <v>75</v>
      </c>
      <c r="E287" s="155" t="s">
        <v>470</v>
      </c>
      <c r="F287" s="155" t="s">
        <v>471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SUM(P288:P294)</f>
        <v>0</v>
      </c>
      <c r="Q287" s="150"/>
      <c r="R287" s="151">
        <f>SUM(R288:R294)</f>
        <v>5.0000000000000001E-3</v>
      </c>
      <c r="S287" s="150"/>
      <c r="T287" s="152">
        <f>SUM(T288:T294)</f>
        <v>2E-3</v>
      </c>
      <c r="AR287" s="145" t="s">
        <v>138</v>
      </c>
      <c r="AT287" s="153" t="s">
        <v>75</v>
      </c>
      <c r="AU287" s="153" t="s">
        <v>84</v>
      </c>
      <c r="AY287" s="145" t="s">
        <v>132</v>
      </c>
      <c r="BK287" s="154">
        <f>SUM(BK288:BK294)</f>
        <v>0</v>
      </c>
    </row>
    <row r="288" spans="1:65" s="2" customFormat="1" ht="16.5" customHeight="1">
      <c r="A288" s="32"/>
      <c r="B288" s="157"/>
      <c r="C288" s="158">
        <v>93</v>
      </c>
      <c r="D288" s="158" t="s">
        <v>135</v>
      </c>
      <c r="E288" s="159" t="s">
        <v>472</v>
      </c>
      <c r="F288" s="160" t="s">
        <v>473</v>
      </c>
      <c r="G288" s="161" t="s">
        <v>182</v>
      </c>
      <c r="H288" s="162">
        <v>1</v>
      </c>
      <c r="I288" s="163"/>
      <c r="J288" s="164">
        <f t="shared" ref="J288:J294" si="40"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ref="P288:P294" si="41">O288*H288</f>
        <v>0</v>
      </c>
      <c r="Q288" s="168">
        <v>0</v>
      </c>
      <c r="R288" s="168">
        <f t="shared" ref="R288:R294" si="42">Q288*H288</f>
        <v>0</v>
      </c>
      <c r="S288" s="168">
        <v>0</v>
      </c>
      <c r="T288" s="169">
        <f t="shared" ref="T288:T294" si="43"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184</v>
      </c>
      <c r="AT288" s="170" t="s">
        <v>135</v>
      </c>
      <c r="AU288" s="170" t="s">
        <v>138</v>
      </c>
      <c r="AY288" s="17" t="s">
        <v>132</v>
      </c>
      <c r="BE288" s="171">
        <f t="shared" ref="BE288:BE294" si="44">IF(N288="základní",J288,0)</f>
        <v>0</v>
      </c>
      <c r="BF288" s="171">
        <f t="shared" ref="BF288:BF294" si="45">IF(N288="snížená",J288,0)</f>
        <v>0</v>
      </c>
      <c r="BG288" s="171">
        <f t="shared" ref="BG288:BG294" si="46">IF(N288="zákl. přenesená",J288,0)</f>
        <v>0</v>
      </c>
      <c r="BH288" s="171">
        <f t="shared" ref="BH288:BH294" si="47">IF(N288="sníž. přenesená",J288,0)</f>
        <v>0</v>
      </c>
      <c r="BI288" s="171">
        <f t="shared" ref="BI288:BI294" si="48">IF(N288="nulová",J288,0)</f>
        <v>0</v>
      </c>
      <c r="BJ288" s="17" t="s">
        <v>138</v>
      </c>
      <c r="BK288" s="171">
        <f t="shared" ref="BK288:BK294" si="49">ROUND(I288*H288,2)</f>
        <v>0</v>
      </c>
      <c r="BL288" s="17" t="s">
        <v>184</v>
      </c>
      <c r="BM288" s="170" t="s">
        <v>474</v>
      </c>
    </row>
    <row r="289" spans="1:65" s="2" customFormat="1" ht="16.5" customHeight="1">
      <c r="A289" s="32"/>
      <c r="B289" s="157"/>
      <c r="C289" s="196">
        <v>94</v>
      </c>
      <c r="D289" s="196" t="s">
        <v>185</v>
      </c>
      <c r="E289" s="197" t="s">
        <v>475</v>
      </c>
      <c r="F289" s="198" t="s">
        <v>476</v>
      </c>
      <c r="G289" s="199" t="s">
        <v>182</v>
      </c>
      <c r="H289" s="200">
        <v>1</v>
      </c>
      <c r="I289" s="201"/>
      <c r="J289" s="202">
        <f t="shared" si="40"/>
        <v>0</v>
      </c>
      <c r="K289" s="203"/>
      <c r="L289" s="204"/>
      <c r="M289" s="205" t="s">
        <v>1</v>
      </c>
      <c r="N289" s="206" t="s">
        <v>42</v>
      </c>
      <c r="O289" s="58"/>
      <c r="P289" s="168">
        <f t="shared" si="41"/>
        <v>0</v>
      </c>
      <c r="Q289" s="168">
        <v>5.0000000000000001E-3</v>
      </c>
      <c r="R289" s="168">
        <f t="shared" si="42"/>
        <v>5.0000000000000001E-3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254</v>
      </c>
      <c r="AT289" s="170" t="s">
        <v>185</v>
      </c>
      <c r="AU289" s="170" t="s">
        <v>138</v>
      </c>
      <c r="AY289" s="17" t="s">
        <v>132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138</v>
      </c>
      <c r="BK289" s="171">
        <f t="shared" si="49"/>
        <v>0</v>
      </c>
      <c r="BL289" s="17" t="s">
        <v>184</v>
      </c>
      <c r="BM289" s="170" t="s">
        <v>477</v>
      </c>
    </row>
    <row r="290" spans="1:65" s="2" customFormat="1" ht="21.75" customHeight="1">
      <c r="A290" s="32"/>
      <c r="B290" s="157"/>
      <c r="C290" s="158">
        <v>95</v>
      </c>
      <c r="D290" s="158" t="s">
        <v>135</v>
      </c>
      <c r="E290" s="159" t="s">
        <v>478</v>
      </c>
      <c r="F290" s="160" t="s">
        <v>479</v>
      </c>
      <c r="G290" s="161" t="s">
        <v>182</v>
      </c>
      <c r="H290" s="162">
        <v>1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2E-3</v>
      </c>
      <c r="T290" s="169">
        <f t="shared" si="43"/>
        <v>2E-3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184</v>
      </c>
      <c r="AT290" s="170" t="s">
        <v>135</v>
      </c>
      <c r="AU290" s="170" t="s">
        <v>138</v>
      </c>
      <c r="AY290" s="17" t="s">
        <v>132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138</v>
      </c>
      <c r="BK290" s="171">
        <f t="shared" si="49"/>
        <v>0</v>
      </c>
      <c r="BL290" s="17" t="s">
        <v>184</v>
      </c>
      <c r="BM290" s="170" t="s">
        <v>480</v>
      </c>
    </row>
    <row r="291" spans="1:65" s="2" customFormat="1" ht="23.25" customHeight="1">
      <c r="A291" s="32"/>
      <c r="B291" s="157"/>
      <c r="C291" s="158">
        <v>96</v>
      </c>
      <c r="D291" s="158" t="s">
        <v>135</v>
      </c>
      <c r="E291" s="159" t="s">
        <v>481</v>
      </c>
      <c r="F291" s="160" t="s">
        <v>482</v>
      </c>
      <c r="G291" s="161" t="s">
        <v>182</v>
      </c>
      <c r="H291" s="162">
        <v>1</v>
      </c>
      <c r="I291" s="163"/>
      <c r="J291" s="164">
        <f t="shared" si="4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41"/>
        <v>0</v>
      </c>
      <c r="Q291" s="168">
        <v>0</v>
      </c>
      <c r="R291" s="168">
        <f t="shared" si="42"/>
        <v>0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184</v>
      </c>
      <c r="AT291" s="170" t="s">
        <v>135</v>
      </c>
      <c r="AU291" s="170" t="s">
        <v>138</v>
      </c>
      <c r="AY291" s="17" t="s">
        <v>132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138</v>
      </c>
      <c r="BK291" s="171">
        <f t="shared" si="49"/>
        <v>0</v>
      </c>
      <c r="BL291" s="17" t="s">
        <v>184</v>
      </c>
      <c r="BM291" s="170" t="s">
        <v>483</v>
      </c>
    </row>
    <row r="292" spans="1:65" s="2" customFormat="1" ht="16.5" customHeight="1">
      <c r="A292" s="32"/>
      <c r="B292" s="157"/>
      <c r="C292" s="196">
        <v>97</v>
      </c>
      <c r="D292" s="196" t="s">
        <v>185</v>
      </c>
      <c r="E292" s="197" t="s">
        <v>75</v>
      </c>
      <c r="F292" s="198" t="s">
        <v>716</v>
      </c>
      <c r="G292" s="199" t="s">
        <v>403</v>
      </c>
      <c r="H292" s="200">
        <v>1</v>
      </c>
      <c r="I292" s="201"/>
      <c r="J292" s="202">
        <f t="shared" si="40"/>
        <v>0</v>
      </c>
      <c r="K292" s="203"/>
      <c r="L292" s="204"/>
      <c r="M292" s="205" t="s">
        <v>1</v>
      </c>
      <c r="N292" s="206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254</v>
      </c>
      <c r="AT292" s="170" t="s">
        <v>185</v>
      </c>
      <c r="AU292" s="170" t="s">
        <v>138</v>
      </c>
      <c r="AY292" s="17" t="s">
        <v>132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138</v>
      </c>
      <c r="BK292" s="171">
        <f t="shared" si="49"/>
        <v>0</v>
      </c>
      <c r="BL292" s="17" t="s">
        <v>184</v>
      </c>
      <c r="BM292" s="170" t="s">
        <v>484</v>
      </c>
    </row>
    <row r="293" spans="1:65" s="2" customFormat="1" ht="21.75" customHeight="1">
      <c r="A293" s="32"/>
      <c r="B293" s="157"/>
      <c r="C293" s="158">
        <v>98</v>
      </c>
      <c r="D293" s="158" t="s">
        <v>135</v>
      </c>
      <c r="E293" s="159" t="s">
        <v>485</v>
      </c>
      <c r="F293" s="160" t="s">
        <v>486</v>
      </c>
      <c r="G293" s="161" t="s">
        <v>215</v>
      </c>
      <c r="H293" s="162">
        <v>5.0000000000000001E-3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184</v>
      </c>
      <c r="AT293" s="170" t="s">
        <v>135</v>
      </c>
      <c r="AU293" s="170" t="s">
        <v>138</v>
      </c>
      <c r="AY293" s="17" t="s">
        <v>132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138</v>
      </c>
      <c r="BK293" s="171">
        <f t="shared" si="49"/>
        <v>0</v>
      </c>
      <c r="BL293" s="17" t="s">
        <v>184</v>
      </c>
      <c r="BM293" s="170" t="s">
        <v>487</v>
      </c>
    </row>
    <row r="294" spans="1:65" s="2" customFormat="1" ht="21.75" customHeight="1">
      <c r="A294" s="32"/>
      <c r="B294" s="157"/>
      <c r="C294" s="158">
        <v>99</v>
      </c>
      <c r="D294" s="158" t="s">
        <v>135</v>
      </c>
      <c r="E294" s="159" t="s">
        <v>488</v>
      </c>
      <c r="F294" s="160" t="s">
        <v>489</v>
      </c>
      <c r="G294" s="161" t="s">
        <v>215</v>
      </c>
      <c r="H294" s="162">
        <v>5.0000000000000001E-3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184</v>
      </c>
      <c r="AT294" s="170" t="s">
        <v>135</v>
      </c>
      <c r="AU294" s="170" t="s">
        <v>138</v>
      </c>
      <c r="AY294" s="17" t="s">
        <v>132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138</v>
      </c>
      <c r="BK294" s="171">
        <f t="shared" si="49"/>
        <v>0</v>
      </c>
      <c r="BL294" s="17" t="s">
        <v>184</v>
      </c>
      <c r="BM294" s="170" t="s">
        <v>490</v>
      </c>
    </row>
    <row r="295" spans="1:65" s="12" customFormat="1" ht="22.9" customHeight="1">
      <c r="B295" s="144"/>
      <c r="D295" s="145" t="s">
        <v>75</v>
      </c>
      <c r="E295" s="155" t="s">
        <v>491</v>
      </c>
      <c r="F295" s="155" t="s">
        <v>492</v>
      </c>
      <c r="I295" s="147"/>
      <c r="J295" s="156">
        <f>BK295</f>
        <v>0</v>
      </c>
      <c r="L295" s="144"/>
      <c r="M295" s="149"/>
      <c r="N295" s="150"/>
      <c r="O295" s="150"/>
      <c r="P295" s="151">
        <f>SUM(P296:P313)</f>
        <v>0</v>
      </c>
      <c r="Q295" s="150"/>
      <c r="R295" s="151">
        <f>SUM(R296:R313)</f>
        <v>0.55229202999999993</v>
      </c>
      <c r="S295" s="150"/>
      <c r="T295" s="152">
        <f>SUM(T296:T313)</f>
        <v>0</v>
      </c>
      <c r="AR295" s="145" t="s">
        <v>138</v>
      </c>
      <c r="AT295" s="153" t="s">
        <v>75</v>
      </c>
      <c r="AU295" s="153" t="s">
        <v>84</v>
      </c>
      <c r="AY295" s="145" t="s">
        <v>132</v>
      </c>
      <c r="BK295" s="154">
        <f>SUM(BK296:BK313)</f>
        <v>0</v>
      </c>
    </row>
    <row r="296" spans="1:65" s="2" customFormat="1" ht="21.75" customHeight="1">
      <c r="A296" s="32"/>
      <c r="B296" s="157"/>
      <c r="C296" s="158">
        <v>100</v>
      </c>
      <c r="D296" s="158" t="s">
        <v>135</v>
      </c>
      <c r="E296" s="159" t="s">
        <v>493</v>
      </c>
      <c r="F296" s="160" t="s">
        <v>494</v>
      </c>
      <c r="G296" s="161" t="s">
        <v>136</v>
      </c>
      <c r="H296" s="162">
        <v>20.812999999999999</v>
      </c>
      <c r="I296" s="163"/>
      <c r="J296" s="164">
        <f>ROUND(I296*H296,2)</f>
        <v>0</v>
      </c>
      <c r="K296" s="165"/>
      <c r="L296" s="33"/>
      <c r="M296" s="166" t="s">
        <v>1</v>
      </c>
      <c r="N296" s="167" t="s">
        <v>42</v>
      </c>
      <c r="O296" s="58"/>
      <c r="P296" s="168">
        <f>O296*H296</f>
        <v>0</v>
      </c>
      <c r="Q296" s="168">
        <v>2.5409999999999999E-2</v>
      </c>
      <c r="R296" s="168">
        <f>Q296*H296</f>
        <v>0.52885832999999993</v>
      </c>
      <c r="S296" s="168">
        <v>0</v>
      </c>
      <c r="T296" s="169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184</v>
      </c>
      <c r="AT296" s="170" t="s">
        <v>135</v>
      </c>
      <c r="AU296" s="170" t="s">
        <v>138</v>
      </c>
      <c r="AY296" s="17" t="s">
        <v>132</v>
      </c>
      <c r="BE296" s="171">
        <f>IF(N296="základní",J296,0)</f>
        <v>0</v>
      </c>
      <c r="BF296" s="171">
        <f>IF(N296="snížená",J296,0)</f>
        <v>0</v>
      </c>
      <c r="BG296" s="171">
        <f>IF(N296="zákl. přenesená",J296,0)</f>
        <v>0</v>
      </c>
      <c r="BH296" s="171">
        <f>IF(N296="sníž. přenesená",J296,0)</f>
        <v>0</v>
      </c>
      <c r="BI296" s="171">
        <f>IF(N296="nulová",J296,0)</f>
        <v>0</v>
      </c>
      <c r="BJ296" s="17" t="s">
        <v>138</v>
      </c>
      <c r="BK296" s="171">
        <f>ROUND(I296*H296,2)</f>
        <v>0</v>
      </c>
      <c r="BL296" s="17" t="s">
        <v>184</v>
      </c>
      <c r="BM296" s="170" t="s">
        <v>495</v>
      </c>
    </row>
    <row r="297" spans="1:65" s="13" customFormat="1">
      <c r="B297" s="172"/>
      <c r="D297" s="173" t="s">
        <v>139</v>
      </c>
      <c r="E297" s="174" t="s">
        <v>1</v>
      </c>
      <c r="F297" s="175" t="s">
        <v>496</v>
      </c>
      <c r="H297" s="176">
        <v>4.7709999999999999</v>
      </c>
      <c r="I297" s="177"/>
      <c r="L297" s="172"/>
      <c r="M297" s="178"/>
      <c r="N297" s="179"/>
      <c r="O297" s="179"/>
      <c r="P297" s="179"/>
      <c r="Q297" s="179"/>
      <c r="R297" s="179"/>
      <c r="S297" s="179"/>
      <c r="T297" s="180"/>
      <c r="AT297" s="174" t="s">
        <v>139</v>
      </c>
      <c r="AU297" s="174" t="s">
        <v>138</v>
      </c>
      <c r="AV297" s="13" t="s">
        <v>138</v>
      </c>
      <c r="AW297" s="13" t="s">
        <v>33</v>
      </c>
      <c r="AX297" s="13" t="s">
        <v>76</v>
      </c>
      <c r="AY297" s="174" t="s">
        <v>132</v>
      </c>
    </row>
    <row r="298" spans="1:65" s="13" customFormat="1">
      <c r="B298" s="172"/>
      <c r="D298" s="173" t="s">
        <v>139</v>
      </c>
      <c r="E298" s="174" t="s">
        <v>1</v>
      </c>
      <c r="F298" s="175" t="s">
        <v>497</v>
      </c>
      <c r="H298" s="176">
        <v>10.504</v>
      </c>
      <c r="I298" s="177"/>
      <c r="L298" s="172"/>
      <c r="M298" s="178"/>
      <c r="N298" s="179"/>
      <c r="O298" s="179"/>
      <c r="P298" s="179"/>
      <c r="Q298" s="179"/>
      <c r="R298" s="179"/>
      <c r="S298" s="179"/>
      <c r="T298" s="180"/>
      <c r="AT298" s="174" t="s">
        <v>139</v>
      </c>
      <c r="AU298" s="174" t="s">
        <v>138</v>
      </c>
      <c r="AV298" s="13" t="s">
        <v>138</v>
      </c>
      <c r="AW298" s="13" t="s">
        <v>33</v>
      </c>
      <c r="AX298" s="13" t="s">
        <v>76</v>
      </c>
      <c r="AY298" s="174" t="s">
        <v>132</v>
      </c>
    </row>
    <row r="299" spans="1:65" s="13" customFormat="1">
      <c r="B299" s="172"/>
      <c r="D299" s="173" t="s">
        <v>139</v>
      </c>
      <c r="E299" s="174" t="s">
        <v>1</v>
      </c>
      <c r="F299" s="175" t="s">
        <v>498</v>
      </c>
      <c r="H299" s="176">
        <v>3.198</v>
      </c>
      <c r="I299" s="177"/>
      <c r="L299" s="172"/>
      <c r="M299" s="178"/>
      <c r="N299" s="179"/>
      <c r="O299" s="179"/>
      <c r="P299" s="179"/>
      <c r="Q299" s="179"/>
      <c r="R299" s="179"/>
      <c r="S299" s="179"/>
      <c r="T299" s="180"/>
      <c r="AT299" s="174" t="s">
        <v>139</v>
      </c>
      <c r="AU299" s="174" t="s">
        <v>138</v>
      </c>
      <c r="AV299" s="13" t="s">
        <v>138</v>
      </c>
      <c r="AW299" s="13" t="s">
        <v>33</v>
      </c>
      <c r="AX299" s="13" t="s">
        <v>76</v>
      </c>
      <c r="AY299" s="174" t="s">
        <v>132</v>
      </c>
    </row>
    <row r="300" spans="1:65" s="13" customFormat="1">
      <c r="B300" s="172"/>
      <c r="D300" s="173" t="s">
        <v>139</v>
      </c>
      <c r="E300" s="174" t="s">
        <v>1</v>
      </c>
      <c r="F300" s="175" t="s">
        <v>499</v>
      </c>
      <c r="H300" s="176">
        <v>2.34</v>
      </c>
      <c r="I300" s="177"/>
      <c r="L300" s="172"/>
      <c r="M300" s="178"/>
      <c r="N300" s="179"/>
      <c r="O300" s="179"/>
      <c r="P300" s="179"/>
      <c r="Q300" s="179"/>
      <c r="R300" s="179"/>
      <c r="S300" s="179"/>
      <c r="T300" s="180"/>
      <c r="AT300" s="174" t="s">
        <v>139</v>
      </c>
      <c r="AU300" s="174" t="s">
        <v>138</v>
      </c>
      <c r="AV300" s="13" t="s">
        <v>138</v>
      </c>
      <c r="AW300" s="13" t="s">
        <v>33</v>
      </c>
      <c r="AX300" s="13" t="s">
        <v>76</v>
      </c>
      <c r="AY300" s="174" t="s">
        <v>132</v>
      </c>
    </row>
    <row r="301" spans="1:65" s="14" customFormat="1">
      <c r="B301" s="181"/>
      <c r="D301" s="173" t="s">
        <v>139</v>
      </c>
      <c r="E301" s="182" t="s">
        <v>1</v>
      </c>
      <c r="F301" s="183" t="s">
        <v>141</v>
      </c>
      <c r="H301" s="184">
        <v>20.812999999999999</v>
      </c>
      <c r="I301" s="185"/>
      <c r="L301" s="181"/>
      <c r="M301" s="186"/>
      <c r="N301" s="187"/>
      <c r="O301" s="187"/>
      <c r="P301" s="187"/>
      <c r="Q301" s="187"/>
      <c r="R301" s="187"/>
      <c r="S301" s="187"/>
      <c r="T301" s="188"/>
      <c r="AT301" s="182" t="s">
        <v>139</v>
      </c>
      <c r="AU301" s="182" t="s">
        <v>138</v>
      </c>
      <c r="AV301" s="14" t="s">
        <v>137</v>
      </c>
      <c r="AW301" s="14" t="s">
        <v>33</v>
      </c>
      <c r="AX301" s="14" t="s">
        <v>84</v>
      </c>
      <c r="AY301" s="182" t="s">
        <v>132</v>
      </c>
    </row>
    <row r="302" spans="1:65" s="2" customFormat="1" ht="21.75" customHeight="1">
      <c r="A302" s="32"/>
      <c r="B302" s="157"/>
      <c r="C302" s="158">
        <v>101</v>
      </c>
      <c r="D302" s="158" t="s">
        <v>135</v>
      </c>
      <c r="E302" s="159" t="s">
        <v>500</v>
      </c>
      <c r="F302" s="160" t="s">
        <v>501</v>
      </c>
      <c r="G302" s="161" t="s">
        <v>267</v>
      </c>
      <c r="H302" s="162">
        <v>13.484999999999999</v>
      </c>
      <c r="I302" s="163"/>
      <c r="J302" s="164">
        <f>ROUND(I302*H302,2)</f>
        <v>0</v>
      </c>
      <c r="K302" s="165"/>
      <c r="L302" s="33"/>
      <c r="M302" s="166" t="s">
        <v>1</v>
      </c>
      <c r="N302" s="167" t="s">
        <v>42</v>
      </c>
      <c r="O302" s="58"/>
      <c r="P302" s="168">
        <f>O302*H302</f>
        <v>0</v>
      </c>
      <c r="Q302" s="168">
        <v>4.0000000000000003E-5</v>
      </c>
      <c r="R302" s="168">
        <f>Q302*H302</f>
        <v>5.3939999999999999E-4</v>
      </c>
      <c r="S302" s="168">
        <v>0</v>
      </c>
      <c r="T302" s="169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184</v>
      </c>
      <c r="AT302" s="170" t="s">
        <v>135</v>
      </c>
      <c r="AU302" s="170" t="s">
        <v>138</v>
      </c>
      <c r="AY302" s="17" t="s">
        <v>132</v>
      </c>
      <c r="BE302" s="171">
        <f>IF(N302="základní",J302,0)</f>
        <v>0</v>
      </c>
      <c r="BF302" s="171">
        <f>IF(N302="snížená",J302,0)</f>
        <v>0</v>
      </c>
      <c r="BG302" s="171">
        <f>IF(N302="zákl. přenesená",J302,0)</f>
        <v>0</v>
      </c>
      <c r="BH302" s="171">
        <f>IF(N302="sníž. přenesená",J302,0)</f>
        <v>0</v>
      </c>
      <c r="BI302" s="171">
        <f>IF(N302="nulová",J302,0)</f>
        <v>0</v>
      </c>
      <c r="BJ302" s="17" t="s">
        <v>138</v>
      </c>
      <c r="BK302" s="171">
        <f>ROUND(I302*H302,2)</f>
        <v>0</v>
      </c>
      <c r="BL302" s="17" t="s">
        <v>184</v>
      </c>
      <c r="BM302" s="170" t="s">
        <v>502</v>
      </c>
    </row>
    <row r="303" spans="1:65" s="13" customFormat="1">
      <c r="B303" s="172"/>
      <c r="D303" s="173" t="s">
        <v>139</v>
      </c>
      <c r="E303" s="174" t="s">
        <v>1</v>
      </c>
      <c r="F303" s="175" t="s">
        <v>503</v>
      </c>
      <c r="H303" s="176">
        <v>13.484999999999999</v>
      </c>
      <c r="I303" s="177"/>
      <c r="L303" s="172"/>
      <c r="M303" s="178"/>
      <c r="N303" s="179"/>
      <c r="O303" s="179"/>
      <c r="P303" s="179"/>
      <c r="Q303" s="179"/>
      <c r="R303" s="179"/>
      <c r="S303" s="179"/>
      <c r="T303" s="180"/>
      <c r="AT303" s="174" t="s">
        <v>139</v>
      </c>
      <c r="AU303" s="174" t="s">
        <v>138</v>
      </c>
      <c r="AV303" s="13" t="s">
        <v>138</v>
      </c>
      <c r="AW303" s="13" t="s">
        <v>33</v>
      </c>
      <c r="AX303" s="13" t="s">
        <v>76</v>
      </c>
      <c r="AY303" s="174" t="s">
        <v>132</v>
      </c>
    </row>
    <row r="304" spans="1:65" s="14" customFormat="1">
      <c r="B304" s="181"/>
      <c r="D304" s="173" t="s">
        <v>139</v>
      </c>
      <c r="E304" s="182" t="s">
        <v>1</v>
      </c>
      <c r="F304" s="183" t="s">
        <v>141</v>
      </c>
      <c r="H304" s="184">
        <v>13.484999999999999</v>
      </c>
      <c r="I304" s="185"/>
      <c r="L304" s="181"/>
      <c r="M304" s="186"/>
      <c r="N304" s="187"/>
      <c r="O304" s="187"/>
      <c r="P304" s="187"/>
      <c r="Q304" s="187"/>
      <c r="R304" s="187"/>
      <c r="S304" s="187"/>
      <c r="T304" s="188"/>
      <c r="AT304" s="182" t="s">
        <v>139</v>
      </c>
      <c r="AU304" s="182" t="s">
        <v>138</v>
      </c>
      <c r="AV304" s="14" t="s">
        <v>137</v>
      </c>
      <c r="AW304" s="14" t="s">
        <v>33</v>
      </c>
      <c r="AX304" s="14" t="s">
        <v>84</v>
      </c>
      <c r="AY304" s="182" t="s">
        <v>132</v>
      </c>
    </row>
    <row r="305" spans="1:65" s="2" customFormat="1" ht="16.5" customHeight="1">
      <c r="A305" s="32"/>
      <c r="B305" s="157"/>
      <c r="C305" s="158">
        <v>102</v>
      </c>
      <c r="D305" s="158" t="s">
        <v>135</v>
      </c>
      <c r="E305" s="159" t="s">
        <v>504</v>
      </c>
      <c r="F305" s="160" t="s">
        <v>505</v>
      </c>
      <c r="G305" s="161" t="s">
        <v>136</v>
      </c>
      <c r="H305" s="162">
        <v>20.812999999999999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0</v>
      </c>
      <c r="R305" s="168">
        <f>Q305*H305</f>
        <v>0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184</v>
      </c>
      <c r="AT305" s="170" t="s">
        <v>135</v>
      </c>
      <c r="AU305" s="170" t="s">
        <v>138</v>
      </c>
      <c r="AY305" s="17" t="s">
        <v>132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138</v>
      </c>
      <c r="BK305" s="171">
        <f>ROUND(I305*H305,2)</f>
        <v>0</v>
      </c>
      <c r="BL305" s="17" t="s">
        <v>184</v>
      </c>
      <c r="BM305" s="170" t="s">
        <v>506</v>
      </c>
    </row>
    <row r="306" spans="1:65" s="2" customFormat="1" ht="21.75" customHeight="1">
      <c r="A306" s="32"/>
      <c r="B306" s="157"/>
      <c r="C306" s="158">
        <v>103</v>
      </c>
      <c r="D306" s="158" t="s">
        <v>135</v>
      </c>
      <c r="E306" s="159" t="s">
        <v>507</v>
      </c>
      <c r="F306" s="160" t="s">
        <v>508</v>
      </c>
      <c r="G306" s="161" t="s">
        <v>136</v>
      </c>
      <c r="H306" s="162">
        <v>20.812999999999999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6.9999999999999999E-4</v>
      </c>
      <c r="R306" s="168">
        <f>Q306*H306</f>
        <v>1.45691E-2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184</v>
      </c>
      <c r="AT306" s="170" t="s">
        <v>135</v>
      </c>
      <c r="AU306" s="170" t="s">
        <v>138</v>
      </c>
      <c r="AY306" s="17" t="s">
        <v>132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138</v>
      </c>
      <c r="BK306" s="171">
        <f>ROUND(I306*H306,2)</f>
        <v>0</v>
      </c>
      <c r="BL306" s="17" t="s">
        <v>184</v>
      </c>
      <c r="BM306" s="170" t="s">
        <v>509</v>
      </c>
    </row>
    <row r="307" spans="1:65" s="2" customFormat="1" ht="16.5" customHeight="1">
      <c r="A307" s="32"/>
      <c r="B307" s="157"/>
      <c r="C307" s="158">
        <v>104</v>
      </c>
      <c r="D307" s="158" t="s">
        <v>135</v>
      </c>
      <c r="E307" s="159" t="s">
        <v>510</v>
      </c>
      <c r="F307" s="160" t="s">
        <v>511</v>
      </c>
      <c r="G307" s="161" t="s">
        <v>136</v>
      </c>
      <c r="H307" s="162">
        <v>41.625999999999998</v>
      </c>
      <c r="I307" s="163"/>
      <c r="J307" s="164">
        <f>ROUND(I307*H307,2)</f>
        <v>0</v>
      </c>
      <c r="K307" s="165"/>
      <c r="L307" s="33"/>
      <c r="M307" s="166" t="s">
        <v>1</v>
      </c>
      <c r="N307" s="167" t="s">
        <v>42</v>
      </c>
      <c r="O307" s="58"/>
      <c r="P307" s="168">
        <f>O307*H307</f>
        <v>0</v>
      </c>
      <c r="Q307" s="168">
        <v>2.0000000000000001E-4</v>
      </c>
      <c r="R307" s="168">
        <f>Q307*H307</f>
        <v>8.3251999999999996E-3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184</v>
      </c>
      <c r="AT307" s="170" t="s">
        <v>135</v>
      </c>
      <c r="AU307" s="170" t="s">
        <v>138</v>
      </c>
      <c r="AY307" s="17" t="s">
        <v>132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138</v>
      </c>
      <c r="BK307" s="171">
        <f>ROUND(I307*H307,2)</f>
        <v>0</v>
      </c>
      <c r="BL307" s="17" t="s">
        <v>184</v>
      </c>
      <c r="BM307" s="170" t="s">
        <v>512</v>
      </c>
    </row>
    <row r="308" spans="1:65" s="13" customFormat="1">
      <c r="B308" s="172"/>
      <c r="D308" s="173" t="s">
        <v>139</v>
      </c>
      <c r="E308" s="174" t="s">
        <v>1</v>
      </c>
      <c r="F308" s="175" t="s">
        <v>513</v>
      </c>
      <c r="H308" s="176">
        <v>41.625999999999998</v>
      </c>
      <c r="I308" s="177"/>
      <c r="L308" s="172"/>
      <c r="M308" s="178"/>
      <c r="N308" s="179"/>
      <c r="O308" s="179"/>
      <c r="P308" s="179"/>
      <c r="Q308" s="179"/>
      <c r="R308" s="179"/>
      <c r="S308" s="179"/>
      <c r="T308" s="180"/>
      <c r="AT308" s="174" t="s">
        <v>139</v>
      </c>
      <c r="AU308" s="174" t="s">
        <v>138</v>
      </c>
      <c r="AV308" s="13" t="s">
        <v>138</v>
      </c>
      <c r="AW308" s="13" t="s">
        <v>33</v>
      </c>
      <c r="AX308" s="13" t="s">
        <v>76</v>
      </c>
      <c r="AY308" s="174" t="s">
        <v>132</v>
      </c>
    </row>
    <row r="309" spans="1:65" s="14" customFormat="1">
      <c r="B309" s="181"/>
      <c r="D309" s="173" t="s">
        <v>139</v>
      </c>
      <c r="E309" s="182" t="s">
        <v>1</v>
      </c>
      <c r="F309" s="183" t="s">
        <v>141</v>
      </c>
      <c r="H309" s="184">
        <v>41.625999999999998</v>
      </c>
      <c r="I309" s="185"/>
      <c r="L309" s="181"/>
      <c r="M309" s="186"/>
      <c r="N309" s="187"/>
      <c r="O309" s="187"/>
      <c r="P309" s="187"/>
      <c r="Q309" s="187"/>
      <c r="R309" s="187"/>
      <c r="S309" s="187"/>
      <c r="T309" s="188"/>
      <c r="AT309" s="182" t="s">
        <v>139</v>
      </c>
      <c r="AU309" s="182" t="s">
        <v>138</v>
      </c>
      <c r="AV309" s="14" t="s">
        <v>137</v>
      </c>
      <c r="AW309" s="14" t="s">
        <v>33</v>
      </c>
      <c r="AX309" s="14" t="s">
        <v>84</v>
      </c>
      <c r="AY309" s="182" t="s">
        <v>132</v>
      </c>
    </row>
    <row r="310" spans="1:65" s="2" customFormat="1" ht="21.75" customHeight="1">
      <c r="A310" s="32"/>
      <c r="B310" s="157"/>
      <c r="C310" s="158">
        <v>105</v>
      </c>
      <c r="D310" s="158" t="s">
        <v>135</v>
      </c>
      <c r="E310" s="159" t="s">
        <v>514</v>
      </c>
      <c r="F310" s="160" t="s">
        <v>515</v>
      </c>
      <c r="G310" s="161" t="s">
        <v>215</v>
      </c>
      <c r="H310" s="162">
        <v>0.55200000000000005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184</v>
      </c>
      <c r="AT310" s="170" t="s">
        <v>135</v>
      </c>
      <c r="AU310" s="170" t="s">
        <v>138</v>
      </c>
      <c r="AY310" s="17" t="s">
        <v>132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138</v>
      </c>
      <c r="BK310" s="171">
        <f>ROUND(I310*H310,2)</f>
        <v>0</v>
      </c>
      <c r="BL310" s="17" t="s">
        <v>184</v>
      </c>
      <c r="BM310" s="170" t="s">
        <v>516</v>
      </c>
    </row>
    <row r="311" spans="1:65" s="2" customFormat="1" ht="21.75" customHeight="1">
      <c r="A311" s="32"/>
      <c r="B311" s="157"/>
      <c r="C311" s="158">
        <v>106</v>
      </c>
      <c r="D311" s="158" t="s">
        <v>135</v>
      </c>
      <c r="E311" s="159" t="s">
        <v>517</v>
      </c>
      <c r="F311" s="160" t="s">
        <v>518</v>
      </c>
      <c r="G311" s="161" t="s">
        <v>215</v>
      </c>
      <c r="H311" s="162">
        <v>0.55200000000000005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0</v>
      </c>
      <c r="R311" s="168">
        <f>Q311*H311</f>
        <v>0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184</v>
      </c>
      <c r="AT311" s="170" t="s">
        <v>135</v>
      </c>
      <c r="AU311" s="170" t="s">
        <v>138</v>
      </c>
      <c r="AY311" s="17" t="s">
        <v>132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138</v>
      </c>
      <c r="BK311" s="171">
        <f>ROUND(I311*H311,2)</f>
        <v>0</v>
      </c>
      <c r="BL311" s="17" t="s">
        <v>184</v>
      </c>
      <c r="BM311" s="170" t="s">
        <v>519</v>
      </c>
    </row>
    <row r="312" spans="1:65" s="2" customFormat="1" ht="21.75" customHeight="1">
      <c r="A312" s="32"/>
      <c r="B312" s="157"/>
      <c r="C312" s="158">
        <v>107</v>
      </c>
      <c r="D312" s="158" t="s">
        <v>135</v>
      </c>
      <c r="E312" s="159" t="s">
        <v>520</v>
      </c>
      <c r="F312" s="160" t="s">
        <v>521</v>
      </c>
      <c r="G312" s="161" t="s">
        <v>136</v>
      </c>
      <c r="H312" s="162">
        <v>6.24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184</v>
      </c>
      <c r="AT312" s="170" t="s">
        <v>135</v>
      </c>
      <c r="AU312" s="170" t="s">
        <v>138</v>
      </c>
      <c r="AY312" s="17" t="s">
        <v>132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138</v>
      </c>
      <c r="BK312" s="171">
        <f>ROUND(I312*H312,2)</f>
        <v>0</v>
      </c>
      <c r="BL312" s="17" t="s">
        <v>184</v>
      </c>
      <c r="BM312" s="170" t="s">
        <v>522</v>
      </c>
    </row>
    <row r="313" spans="1:65" s="13" customFormat="1">
      <c r="B313" s="172"/>
      <c r="D313" s="173" t="s">
        <v>139</v>
      </c>
      <c r="E313" s="174" t="s">
        <v>1</v>
      </c>
      <c r="F313" s="175" t="s">
        <v>523</v>
      </c>
      <c r="H313" s="176">
        <v>6.24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139</v>
      </c>
      <c r="AU313" s="174" t="s">
        <v>138</v>
      </c>
      <c r="AV313" s="13" t="s">
        <v>138</v>
      </c>
      <c r="AW313" s="13" t="s">
        <v>33</v>
      </c>
      <c r="AX313" s="13" t="s">
        <v>84</v>
      </c>
      <c r="AY313" s="174" t="s">
        <v>132</v>
      </c>
    </row>
    <row r="314" spans="1:65" s="12" customFormat="1" ht="22.9" customHeight="1">
      <c r="B314" s="144"/>
      <c r="D314" s="145" t="s">
        <v>75</v>
      </c>
      <c r="E314" s="155" t="s">
        <v>524</v>
      </c>
      <c r="F314" s="155" t="s">
        <v>525</v>
      </c>
      <c r="I314" s="147"/>
      <c r="J314" s="156">
        <f>BK314</f>
        <v>0</v>
      </c>
      <c r="L314" s="144"/>
      <c r="M314" s="149"/>
      <c r="N314" s="150"/>
      <c r="O314" s="150"/>
      <c r="P314" s="151">
        <f>SUM(P315:P333)</f>
        <v>0</v>
      </c>
      <c r="Q314" s="150"/>
      <c r="R314" s="151">
        <f>SUM(R315:R333)</f>
        <v>3.7999999999999999E-2</v>
      </c>
      <c r="S314" s="150"/>
      <c r="T314" s="152">
        <f>SUM(T315:T333)</f>
        <v>0.25066149999999998</v>
      </c>
      <c r="AR314" s="145" t="s">
        <v>138</v>
      </c>
      <c r="AT314" s="153" t="s">
        <v>75</v>
      </c>
      <c r="AU314" s="153" t="s">
        <v>84</v>
      </c>
      <c r="AY314" s="145" t="s">
        <v>132</v>
      </c>
      <c r="BK314" s="154">
        <f>SUM(BK315:BK333)</f>
        <v>0</v>
      </c>
    </row>
    <row r="315" spans="1:65" s="2" customFormat="1" ht="21.75" customHeight="1">
      <c r="A315" s="32"/>
      <c r="B315" s="157"/>
      <c r="C315" s="158">
        <v>108</v>
      </c>
      <c r="D315" s="158" t="s">
        <v>135</v>
      </c>
      <c r="E315" s="159" t="s">
        <v>526</v>
      </c>
      <c r="F315" s="160" t="s">
        <v>527</v>
      </c>
      <c r="G315" s="161" t="s">
        <v>136</v>
      </c>
      <c r="H315" s="162">
        <v>3.11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0</v>
      </c>
      <c r="R315" s="168">
        <f>Q315*H315</f>
        <v>0</v>
      </c>
      <c r="S315" s="168">
        <v>2.4649999999999998E-2</v>
      </c>
      <c r="T315" s="169">
        <f>S315*H315</f>
        <v>7.6661499999999994E-2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184</v>
      </c>
      <c r="AT315" s="170" t="s">
        <v>135</v>
      </c>
      <c r="AU315" s="170" t="s">
        <v>138</v>
      </c>
      <c r="AY315" s="17" t="s">
        <v>132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138</v>
      </c>
      <c r="BK315" s="171">
        <f>ROUND(I315*H315,2)</f>
        <v>0</v>
      </c>
      <c r="BL315" s="17" t="s">
        <v>184</v>
      </c>
      <c r="BM315" s="170" t="s">
        <v>528</v>
      </c>
    </row>
    <row r="316" spans="1:65" s="15" customFormat="1">
      <c r="B316" s="189"/>
      <c r="D316" s="173" t="s">
        <v>139</v>
      </c>
      <c r="E316" s="190" t="s">
        <v>1</v>
      </c>
      <c r="F316" s="191" t="s">
        <v>529</v>
      </c>
      <c r="H316" s="190" t="s">
        <v>1</v>
      </c>
      <c r="I316" s="192"/>
      <c r="L316" s="189"/>
      <c r="M316" s="193"/>
      <c r="N316" s="194"/>
      <c r="O316" s="194"/>
      <c r="P316" s="194"/>
      <c r="Q316" s="194"/>
      <c r="R316" s="194"/>
      <c r="S316" s="194"/>
      <c r="T316" s="195"/>
      <c r="AT316" s="190" t="s">
        <v>139</v>
      </c>
      <c r="AU316" s="190" t="s">
        <v>138</v>
      </c>
      <c r="AV316" s="15" t="s">
        <v>84</v>
      </c>
      <c r="AW316" s="15" t="s">
        <v>33</v>
      </c>
      <c r="AX316" s="15" t="s">
        <v>76</v>
      </c>
      <c r="AY316" s="190" t="s">
        <v>132</v>
      </c>
    </row>
    <row r="317" spans="1:65" s="13" customFormat="1">
      <c r="B317" s="172"/>
      <c r="D317" s="173" t="s">
        <v>139</v>
      </c>
      <c r="E317" s="174" t="s">
        <v>1</v>
      </c>
      <c r="F317" s="175" t="s">
        <v>530</v>
      </c>
      <c r="H317" s="176">
        <v>3.11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139</v>
      </c>
      <c r="AU317" s="174" t="s">
        <v>138</v>
      </c>
      <c r="AV317" s="13" t="s">
        <v>138</v>
      </c>
      <c r="AW317" s="13" t="s">
        <v>33</v>
      </c>
      <c r="AX317" s="13" t="s">
        <v>76</v>
      </c>
      <c r="AY317" s="174" t="s">
        <v>132</v>
      </c>
    </row>
    <row r="318" spans="1:65" s="14" customFormat="1">
      <c r="B318" s="181"/>
      <c r="D318" s="173" t="s">
        <v>139</v>
      </c>
      <c r="E318" s="182" t="s">
        <v>1</v>
      </c>
      <c r="F318" s="183" t="s">
        <v>141</v>
      </c>
      <c r="H318" s="184">
        <v>3.11</v>
      </c>
      <c r="I318" s="185"/>
      <c r="L318" s="181"/>
      <c r="M318" s="186"/>
      <c r="N318" s="187"/>
      <c r="O318" s="187"/>
      <c r="P318" s="187"/>
      <c r="Q318" s="187"/>
      <c r="R318" s="187"/>
      <c r="S318" s="187"/>
      <c r="T318" s="188"/>
      <c r="AT318" s="182" t="s">
        <v>139</v>
      </c>
      <c r="AU318" s="182" t="s">
        <v>138</v>
      </c>
      <c r="AV318" s="14" t="s">
        <v>137</v>
      </c>
      <c r="AW318" s="14" t="s">
        <v>33</v>
      </c>
      <c r="AX318" s="14" t="s">
        <v>84</v>
      </c>
      <c r="AY318" s="182" t="s">
        <v>132</v>
      </c>
    </row>
    <row r="319" spans="1:65" s="2" customFormat="1" ht="21.75" customHeight="1">
      <c r="A319" s="32"/>
      <c r="B319" s="157"/>
      <c r="C319" s="158">
        <v>109</v>
      </c>
      <c r="D319" s="158" t="s">
        <v>135</v>
      </c>
      <c r="E319" s="159" t="s">
        <v>531</v>
      </c>
      <c r="F319" s="160" t="s">
        <v>532</v>
      </c>
      <c r="G319" s="161" t="s">
        <v>182</v>
      </c>
      <c r="H319" s="162">
        <v>2</v>
      </c>
      <c r="I319" s="163"/>
      <c r="J319" s="164">
        <f t="shared" ref="J319:J333" si="50">ROUND(I319*H319,2)</f>
        <v>0</v>
      </c>
      <c r="K319" s="165"/>
      <c r="L319" s="33"/>
      <c r="M319" s="166" t="s">
        <v>1</v>
      </c>
      <c r="N319" s="167" t="s">
        <v>42</v>
      </c>
      <c r="O319" s="58"/>
      <c r="P319" s="168">
        <f t="shared" ref="P319:P333" si="51">O319*H319</f>
        <v>0</v>
      </c>
      <c r="Q319" s="168">
        <v>0</v>
      </c>
      <c r="R319" s="168">
        <f t="shared" ref="R319:R333" si="52">Q319*H319</f>
        <v>0</v>
      </c>
      <c r="S319" s="168">
        <v>0</v>
      </c>
      <c r="T319" s="169">
        <f t="shared" ref="T319:T333" si="53"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184</v>
      </c>
      <c r="AT319" s="170" t="s">
        <v>135</v>
      </c>
      <c r="AU319" s="170" t="s">
        <v>138</v>
      </c>
      <c r="AY319" s="17" t="s">
        <v>132</v>
      </c>
      <c r="BE319" s="171">
        <f t="shared" ref="BE319:BE333" si="54">IF(N319="základní",J319,0)</f>
        <v>0</v>
      </c>
      <c r="BF319" s="171">
        <f t="shared" ref="BF319:BF333" si="55">IF(N319="snížená",J319,0)</f>
        <v>0</v>
      </c>
      <c r="BG319" s="171">
        <f t="shared" ref="BG319:BG333" si="56">IF(N319="zákl. přenesená",J319,0)</f>
        <v>0</v>
      </c>
      <c r="BH319" s="171">
        <f t="shared" ref="BH319:BH333" si="57">IF(N319="sníž. přenesená",J319,0)</f>
        <v>0</v>
      </c>
      <c r="BI319" s="171">
        <f t="shared" ref="BI319:BI333" si="58">IF(N319="nulová",J319,0)</f>
        <v>0</v>
      </c>
      <c r="BJ319" s="17" t="s">
        <v>138</v>
      </c>
      <c r="BK319" s="171">
        <f t="shared" ref="BK319:BK333" si="59">ROUND(I319*H319,2)</f>
        <v>0</v>
      </c>
      <c r="BL319" s="17" t="s">
        <v>184</v>
      </c>
      <c r="BM319" s="170" t="s">
        <v>533</v>
      </c>
    </row>
    <row r="320" spans="1:65" s="2" customFormat="1" ht="16.5" customHeight="1">
      <c r="A320" s="32"/>
      <c r="B320" s="157"/>
      <c r="C320" s="196">
        <v>110</v>
      </c>
      <c r="D320" s="196" t="s">
        <v>185</v>
      </c>
      <c r="E320" s="197" t="s">
        <v>534</v>
      </c>
      <c r="F320" s="198" t="s">
        <v>535</v>
      </c>
      <c r="G320" s="199" t="s">
        <v>182</v>
      </c>
      <c r="H320" s="200">
        <v>1</v>
      </c>
      <c r="I320" s="201"/>
      <c r="J320" s="202">
        <f t="shared" si="50"/>
        <v>0</v>
      </c>
      <c r="K320" s="203"/>
      <c r="L320" s="204"/>
      <c r="M320" s="205" t="s">
        <v>1</v>
      </c>
      <c r="N320" s="206" t="s">
        <v>42</v>
      </c>
      <c r="O320" s="58"/>
      <c r="P320" s="168">
        <f t="shared" si="51"/>
        <v>0</v>
      </c>
      <c r="Q320" s="168">
        <v>1.55E-2</v>
      </c>
      <c r="R320" s="168">
        <f t="shared" si="52"/>
        <v>1.55E-2</v>
      </c>
      <c r="S320" s="168">
        <v>0</v>
      </c>
      <c r="T320" s="169">
        <f t="shared" si="5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254</v>
      </c>
      <c r="AT320" s="170" t="s">
        <v>185</v>
      </c>
      <c r="AU320" s="170" t="s">
        <v>138</v>
      </c>
      <c r="AY320" s="17" t="s">
        <v>132</v>
      </c>
      <c r="BE320" s="171">
        <f t="shared" si="54"/>
        <v>0</v>
      </c>
      <c r="BF320" s="171">
        <f t="shared" si="55"/>
        <v>0</v>
      </c>
      <c r="BG320" s="171">
        <f t="shared" si="56"/>
        <v>0</v>
      </c>
      <c r="BH320" s="171">
        <f t="shared" si="57"/>
        <v>0</v>
      </c>
      <c r="BI320" s="171">
        <f t="shared" si="58"/>
        <v>0</v>
      </c>
      <c r="BJ320" s="17" t="s">
        <v>138</v>
      </c>
      <c r="BK320" s="171">
        <f t="shared" si="59"/>
        <v>0</v>
      </c>
      <c r="BL320" s="17" t="s">
        <v>184</v>
      </c>
      <c r="BM320" s="170" t="s">
        <v>536</v>
      </c>
    </row>
    <row r="321" spans="1:65" s="2" customFormat="1" ht="27" customHeight="1">
      <c r="A321" s="32"/>
      <c r="B321" s="157"/>
      <c r="C321" s="196">
        <v>111</v>
      </c>
      <c r="D321" s="196" t="s">
        <v>185</v>
      </c>
      <c r="E321" s="197" t="s">
        <v>537</v>
      </c>
      <c r="F321" s="198" t="s">
        <v>717</v>
      </c>
      <c r="G321" s="199" t="s">
        <v>182</v>
      </c>
      <c r="H321" s="200">
        <v>1</v>
      </c>
      <c r="I321" s="201"/>
      <c r="J321" s="202">
        <f t="shared" si="50"/>
        <v>0</v>
      </c>
      <c r="K321" s="203"/>
      <c r="L321" s="204"/>
      <c r="M321" s="205" t="s">
        <v>1</v>
      </c>
      <c r="N321" s="206" t="s">
        <v>42</v>
      </c>
      <c r="O321" s="58"/>
      <c r="P321" s="168">
        <f t="shared" si="51"/>
        <v>0</v>
      </c>
      <c r="Q321" s="168">
        <v>1.6500000000000001E-2</v>
      </c>
      <c r="R321" s="168">
        <f t="shared" si="52"/>
        <v>1.6500000000000001E-2</v>
      </c>
      <c r="S321" s="168">
        <v>0</v>
      </c>
      <c r="T321" s="169">
        <f t="shared" si="5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254</v>
      </c>
      <c r="AT321" s="170" t="s">
        <v>185</v>
      </c>
      <c r="AU321" s="170" t="s">
        <v>138</v>
      </c>
      <c r="AY321" s="17" t="s">
        <v>132</v>
      </c>
      <c r="BE321" s="171">
        <f t="shared" si="54"/>
        <v>0</v>
      </c>
      <c r="BF321" s="171">
        <f t="shared" si="55"/>
        <v>0</v>
      </c>
      <c r="BG321" s="171">
        <f t="shared" si="56"/>
        <v>0</v>
      </c>
      <c r="BH321" s="171">
        <f t="shared" si="57"/>
        <v>0</v>
      </c>
      <c r="BI321" s="171">
        <f t="shared" si="58"/>
        <v>0</v>
      </c>
      <c r="BJ321" s="17" t="s">
        <v>138</v>
      </c>
      <c r="BK321" s="171">
        <f t="shared" si="59"/>
        <v>0</v>
      </c>
      <c r="BL321" s="17" t="s">
        <v>184</v>
      </c>
      <c r="BM321" s="170" t="s">
        <v>538</v>
      </c>
    </row>
    <row r="322" spans="1:65" s="2" customFormat="1" ht="27.75" customHeight="1">
      <c r="A322" s="32"/>
      <c r="B322" s="157"/>
      <c r="C322" s="196">
        <v>112</v>
      </c>
      <c r="D322" s="196" t="s">
        <v>185</v>
      </c>
      <c r="E322" s="197" t="s">
        <v>539</v>
      </c>
      <c r="F322" s="198" t="s">
        <v>718</v>
      </c>
      <c r="G322" s="199" t="s">
        <v>182</v>
      </c>
      <c r="H322" s="200">
        <v>2</v>
      </c>
      <c r="I322" s="201"/>
      <c r="J322" s="202">
        <f t="shared" si="50"/>
        <v>0</v>
      </c>
      <c r="K322" s="203"/>
      <c r="L322" s="204"/>
      <c r="M322" s="205" t="s">
        <v>1</v>
      </c>
      <c r="N322" s="206" t="s">
        <v>42</v>
      </c>
      <c r="O322" s="58"/>
      <c r="P322" s="168">
        <f t="shared" si="51"/>
        <v>0</v>
      </c>
      <c r="Q322" s="168">
        <v>1.1999999999999999E-3</v>
      </c>
      <c r="R322" s="168">
        <f t="shared" si="52"/>
        <v>2.3999999999999998E-3</v>
      </c>
      <c r="S322" s="168">
        <v>0</v>
      </c>
      <c r="T322" s="169">
        <f t="shared" si="5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254</v>
      </c>
      <c r="AT322" s="170" t="s">
        <v>185</v>
      </c>
      <c r="AU322" s="170" t="s">
        <v>138</v>
      </c>
      <c r="AY322" s="17" t="s">
        <v>132</v>
      </c>
      <c r="BE322" s="171">
        <f t="shared" si="54"/>
        <v>0</v>
      </c>
      <c r="BF322" s="171">
        <f t="shared" si="55"/>
        <v>0</v>
      </c>
      <c r="BG322" s="171">
        <f t="shared" si="56"/>
        <v>0</v>
      </c>
      <c r="BH322" s="171">
        <f t="shared" si="57"/>
        <v>0</v>
      </c>
      <c r="BI322" s="171">
        <f t="shared" si="58"/>
        <v>0</v>
      </c>
      <c r="BJ322" s="17" t="s">
        <v>138</v>
      </c>
      <c r="BK322" s="171">
        <f t="shared" si="59"/>
        <v>0</v>
      </c>
      <c r="BL322" s="17" t="s">
        <v>184</v>
      </c>
      <c r="BM322" s="170" t="s">
        <v>540</v>
      </c>
    </row>
    <row r="323" spans="1:65" s="2" customFormat="1" ht="16.5" customHeight="1">
      <c r="A323" s="32"/>
      <c r="B323" s="157"/>
      <c r="C323" s="158">
        <v>113</v>
      </c>
      <c r="D323" s="158" t="s">
        <v>135</v>
      </c>
      <c r="E323" s="159" t="s">
        <v>541</v>
      </c>
      <c r="F323" s="160" t="s">
        <v>542</v>
      </c>
      <c r="G323" s="161" t="s">
        <v>182</v>
      </c>
      <c r="H323" s="162">
        <v>2</v>
      </c>
      <c r="I323" s="163"/>
      <c r="J323" s="164">
        <f t="shared" si="50"/>
        <v>0</v>
      </c>
      <c r="K323" s="165"/>
      <c r="L323" s="33"/>
      <c r="M323" s="166" t="s">
        <v>1</v>
      </c>
      <c r="N323" s="167" t="s">
        <v>42</v>
      </c>
      <c r="O323" s="58"/>
      <c r="P323" s="168">
        <f t="shared" si="51"/>
        <v>0</v>
      </c>
      <c r="Q323" s="168">
        <v>0</v>
      </c>
      <c r="R323" s="168">
        <f t="shared" si="52"/>
        <v>0</v>
      </c>
      <c r="S323" s="168">
        <v>0</v>
      </c>
      <c r="T323" s="169">
        <f t="shared" si="5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184</v>
      </c>
      <c r="AT323" s="170" t="s">
        <v>135</v>
      </c>
      <c r="AU323" s="170" t="s">
        <v>138</v>
      </c>
      <c r="AY323" s="17" t="s">
        <v>132</v>
      </c>
      <c r="BE323" s="171">
        <f t="shared" si="54"/>
        <v>0</v>
      </c>
      <c r="BF323" s="171">
        <f t="shared" si="55"/>
        <v>0</v>
      </c>
      <c r="BG323" s="171">
        <f t="shared" si="56"/>
        <v>0</v>
      </c>
      <c r="BH323" s="171">
        <f t="shared" si="57"/>
        <v>0</v>
      </c>
      <c r="BI323" s="171">
        <f t="shared" si="58"/>
        <v>0</v>
      </c>
      <c r="BJ323" s="17" t="s">
        <v>138</v>
      </c>
      <c r="BK323" s="171">
        <f t="shared" si="59"/>
        <v>0</v>
      </c>
      <c r="BL323" s="17" t="s">
        <v>184</v>
      </c>
      <c r="BM323" s="170" t="s">
        <v>543</v>
      </c>
    </row>
    <row r="324" spans="1:65" s="2" customFormat="1" ht="23.25" customHeight="1">
      <c r="A324" s="32"/>
      <c r="B324" s="157"/>
      <c r="C324" s="196">
        <v>114</v>
      </c>
      <c r="D324" s="196" t="s">
        <v>185</v>
      </c>
      <c r="E324" s="197" t="s">
        <v>544</v>
      </c>
      <c r="F324" s="198" t="s">
        <v>719</v>
      </c>
      <c r="G324" s="199" t="s">
        <v>182</v>
      </c>
      <c r="H324" s="200">
        <v>2</v>
      </c>
      <c r="I324" s="201"/>
      <c r="J324" s="202">
        <f t="shared" si="50"/>
        <v>0</v>
      </c>
      <c r="K324" s="203"/>
      <c r="L324" s="204"/>
      <c r="M324" s="205" t="s">
        <v>1</v>
      </c>
      <c r="N324" s="206" t="s">
        <v>42</v>
      </c>
      <c r="O324" s="58"/>
      <c r="P324" s="168">
        <f t="shared" si="51"/>
        <v>0</v>
      </c>
      <c r="Q324" s="168">
        <v>4.4999999999999999E-4</v>
      </c>
      <c r="R324" s="168">
        <f t="shared" si="52"/>
        <v>8.9999999999999998E-4</v>
      </c>
      <c r="S324" s="168">
        <v>0</v>
      </c>
      <c r="T324" s="169">
        <f t="shared" si="5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254</v>
      </c>
      <c r="AT324" s="170" t="s">
        <v>185</v>
      </c>
      <c r="AU324" s="170" t="s">
        <v>138</v>
      </c>
      <c r="AY324" s="17" t="s">
        <v>132</v>
      </c>
      <c r="BE324" s="171">
        <f t="shared" si="54"/>
        <v>0</v>
      </c>
      <c r="BF324" s="171">
        <f t="shared" si="55"/>
        <v>0</v>
      </c>
      <c r="BG324" s="171">
        <f t="shared" si="56"/>
        <v>0</v>
      </c>
      <c r="BH324" s="171">
        <f t="shared" si="57"/>
        <v>0</v>
      </c>
      <c r="BI324" s="171">
        <f t="shared" si="58"/>
        <v>0</v>
      </c>
      <c r="BJ324" s="17" t="s">
        <v>138</v>
      </c>
      <c r="BK324" s="171">
        <f t="shared" si="59"/>
        <v>0</v>
      </c>
      <c r="BL324" s="17" t="s">
        <v>184</v>
      </c>
      <c r="BM324" s="170" t="s">
        <v>545</v>
      </c>
    </row>
    <row r="325" spans="1:65" s="2" customFormat="1" ht="21.75" customHeight="1">
      <c r="A325" s="32"/>
      <c r="B325" s="157"/>
      <c r="C325" s="158">
        <v>115</v>
      </c>
      <c r="D325" s="158" t="s">
        <v>135</v>
      </c>
      <c r="E325" s="159" t="s">
        <v>546</v>
      </c>
      <c r="F325" s="160" t="s">
        <v>547</v>
      </c>
      <c r="G325" s="161" t="s">
        <v>182</v>
      </c>
      <c r="H325" s="162">
        <v>2</v>
      </c>
      <c r="I325" s="163"/>
      <c r="J325" s="164">
        <f t="shared" si="50"/>
        <v>0</v>
      </c>
      <c r="K325" s="165"/>
      <c r="L325" s="33"/>
      <c r="M325" s="166" t="s">
        <v>1</v>
      </c>
      <c r="N325" s="167" t="s">
        <v>42</v>
      </c>
      <c r="O325" s="58"/>
      <c r="P325" s="168">
        <f t="shared" si="51"/>
        <v>0</v>
      </c>
      <c r="Q325" s="168">
        <v>0</v>
      </c>
      <c r="R325" s="168">
        <f t="shared" si="52"/>
        <v>0</v>
      </c>
      <c r="S325" s="168">
        <v>0</v>
      </c>
      <c r="T325" s="169">
        <f t="shared" si="5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184</v>
      </c>
      <c r="AT325" s="170" t="s">
        <v>135</v>
      </c>
      <c r="AU325" s="170" t="s">
        <v>138</v>
      </c>
      <c r="AY325" s="17" t="s">
        <v>132</v>
      </c>
      <c r="BE325" s="171">
        <f t="shared" si="54"/>
        <v>0</v>
      </c>
      <c r="BF325" s="171">
        <f t="shared" si="55"/>
        <v>0</v>
      </c>
      <c r="BG325" s="171">
        <f t="shared" si="56"/>
        <v>0</v>
      </c>
      <c r="BH325" s="171">
        <f t="shared" si="57"/>
        <v>0</v>
      </c>
      <c r="BI325" s="171">
        <f t="shared" si="58"/>
        <v>0</v>
      </c>
      <c r="BJ325" s="17" t="s">
        <v>138</v>
      </c>
      <c r="BK325" s="171">
        <f t="shared" si="59"/>
        <v>0</v>
      </c>
      <c r="BL325" s="17" t="s">
        <v>184</v>
      </c>
      <c r="BM325" s="170" t="s">
        <v>548</v>
      </c>
    </row>
    <row r="326" spans="1:65" s="2" customFormat="1" ht="16.5" customHeight="1">
      <c r="A326" s="32"/>
      <c r="B326" s="157"/>
      <c r="C326" s="196">
        <v>116</v>
      </c>
      <c r="D326" s="196" t="s">
        <v>185</v>
      </c>
      <c r="E326" s="197" t="s">
        <v>549</v>
      </c>
      <c r="F326" s="198" t="s">
        <v>550</v>
      </c>
      <c r="G326" s="199" t="s">
        <v>182</v>
      </c>
      <c r="H326" s="200">
        <v>2</v>
      </c>
      <c r="I326" s="201"/>
      <c r="J326" s="202">
        <f t="shared" si="50"/>
        <v>0</v>
      </c>
      <c r="K326" s="203"/>
      <c r="L326" s="204"/>
      <c r="M326" s="205" t="s">
        <v>1</v>
      </c>
      <c r="N326" s="206" t="s">
        <v>42</v>
      </c>
      <c r="O326" s="58"/>
      <c r="P326" s="168">
        <f t="shared" si="51"/>
        <v>0</v>
      </c>
      <c r="Q326" s="168">
        <v>1.3500000000000001E-3</v>
      </c>
      <c r="R326" s="168">
        <f t="shared" si="52"/>
        <v>2.7000000000000001E-3</v>
      </c>
      <c r="S326" s="168">
        <v>0</v>
      </c>
      <c r="T326" s="169">
        <f t="shared" si="5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254</v>
      </c>
      <c r="AT326" s="170" t="s">
        <v>185</v>
      </c>
      <c r="AU326" s="170" t="s">
        <v>138</v>
      </c>
      <c r="AY326" s="17" t="s">
        <v>132</v>
      </c>
      <c r="BE326" s="171">
        <f t="shared" si="54"/>
        <v>0</v>
      </c>
      <c r="BF326" s="171">
        <f t="shared" si="55"/>
        <v>0</v>
      </c>
      <c r="BG326" s="171">
        <f t="shared" si="56"/>
        <v>0</v>
      </c>
      <c r="BH326" s="171">
        <f t="shared" si="57"/>
        <v>0</v>
      </c>
      <c r="BI326" s="171">
        <f t="shared" si="58"/>
        <v>0</v>
      </c>
      <c r="BJ326" s="17" t="s">
        <v>138</v>
      </c>
      <c r="BK326" s="171">
        <f t="shared" si="59"/>
        <v>0</v>
      </c>
      <c r="BL326" s="17" t="s">
        <v>184</v>
      </c>
      <c r="BM326" s="170" t="s">
        <v>551</v>
      </c>
    </row>
    <row r="327" spans="1:65" s="2" customFormat="1" ht="21.75" customHeight="1">
      <c r="A327" s="32"/>
      <c r="B327" s="157"/>
      <c r="C327" s="158">
        <v>117</v>
      </c>
      <c r="D327" s="158" t="s">
        <v>135</v>
      </c>
      <c r="E327" s="159" t="s">
        <v>552</v>
      </c>
      <c r="F327" s="160" t="s">
        <v>553</v>
      </c>
      <c r="G327" s="161" t="s">
        <v>182</v>
      </c>
      <c r="H327" s="162">
        <v>1</v>
      </c>
      <c r="I327" s="163"/>
      <c r="J327" s="164">
        <f t="shared" si="50"/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si="51"/>
        <v>0</v>
      </c>
      <c r="Q327" s="168">
        <v>0</v>
      </c>
      <c r="R327" s="168">
        <f t="shared" si="52"/>
        <v>0</v>
      </c>
      <c r="S327" s="168">
        <v>0.17399999999999999</v>
      </c>
      <c r="T327" s="169">
        <f t="shared" si="53"/>
        <v>0.17399999999999999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184</v>
      </c>
      <c r="AT327" s="170" t="s">
        <v>135</v>
      </c>
      <c r="AU327" s="170" t="s">
        <v>138</v>
      </c>
      <c r="AY327" s="17" t="s">
        <v>132</v>
      </c>
      <c r="BE327" s="171">
        <f t="shared" si="54"/>
        <v>0</v>
      </c>
      <c r="BF327" s="171">
        <f t="shared" si="55"/>
        <v>0</v>
      </c>
      <c r="BG327" s="171">
        <f t="shared" si="56"/>
        <v>0</v>
      </c>
      <c r="BH327" s="171">
        <f t="shared" si="57"/>
        <v>0</v>
      </c>
      <c r="BI327" s="171">
        <f t="shared" si="58"/>
        <v>0</v>
      </c>
      <c r="BJ327" s="17" t="s">
        <v>138</v>
      </c>
      <c r="BK327" s="171">
        <f t="shared" si="59"/>
        <v>0</v>
      </c>
      <c r="BL327" s="17" t="s">
        <v>184</v>
      </c>
      <c r="BM327" s="170" t="s">
        <v>554</v>
      </c>
    </row>
    <row r="328" spans="1:65" s="2" customFormat="1" ht="21.75" customHeight="1">
      <c r="A328" s="32"/>
      <c r="B328" s="157"/>
      <c r="C328" s="158">
        <v>118</v>
      </c>
      <c r="D328" s="158" t="s">
        <v>135</v>
      </c>
      <c r="E328" s="159" t="s">
        <v>555</v>
      </c>
      <c r="F328" s="160" t="s">
        <v>556</v>
      </c>
      <c r="G328" s="161" t="s">
        <v>215</v>
      </c>
      <c r="H328" s="162">
        <v>3.7999999999999999E-2</v>
      </c>
      <c r="I328" s="163"/>
      <c r="J328" s="164">
        <f t="shared" si="50"/>
        <v>0</v>
      </c>
      <c r="K328" s="165"/>
      <c r="L328" s="33"/>
      <c r="M328" s="166" t="s">
        <v>1</v>
      </c>
      <c r="N328" s="167" t="s">
        <v>42</v>
      </c>
      <c r="O328" s="58"/>
      <c r="P328" s="168">
        <f t="shared" si="51"/>
        <v>0</v>
      </c>
      <c r="Q328" s="168">
        <v>0</v>
      </c>
      <c r="R328" s="168">
        <f t="shared" si="52"/>
        <v>0</v>
      </c>
      <c r="S328" s="168">
        <v>0</v>
      </c>
      <c r="T328" s="169">
        <f t="shared" si="5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184</v>
      </c>
      <c r="AT328" s="170" t="s">
        <v>135</v>
      </c>
      <c r="AU328" s="170" t="s">
        <v>138</v>
      </c>
      <c r="AY328" s="17" t="s">
        <v>132</v>
      </c>
      <c r="BE328" s="171">
        <f t="shared" si="54"/>
        <v>0</v>
      </c>
      <c r="BF328" s="171">
        <f t="shared" si="55"/>
        <v>0</v>
      </c>
      <c r="BG328" s="171">
        <f t="shared" si="56"/>
        <v>0</v>
      </c>
      <c r="BH328" s="171">
        <f t="shared" si="57"/>
        <v>0</v>
      </c>
      <c r="BI328" s="171">
        <f t="shared" si="58"/>
        <v>0</v>
      </c>
      <c r="BJ328" s="17" t="s">
        <v>138</v>
      </c>
      <c r="BK328" s="171">
        <f t="shared" si="59"/>
        <v>0</v>
      </c>
      <c r="BL328" s="17" t="s">
        <v>184</v>
      </c>
      <c r="BM328" s="170" t="s">
        <v>557</v>
      </c>
    </row>
    <row r="329" spans="1:65" s="2" customFormat="1" ht="21.75" customHeight="1">
      <c r="A329" s="32"/>
      <c r="B329" s="157"/>
      <c r="C329" s="158">
        <v>119</v>
      </c>
      <c r="D329" s="158" t="s">
        <v>135</v>
      </c>
      <c r="E329" s="159" t="s">
        <v>558</v>
      </c>
      <c r="F329" s="160" t="s">
        <v>559</v>
      </c>
      <c r="G329" s="161" t="s">
        <v>215</v>
      </c>
      <c r="H329" s="162">
        <v>3.7999999999999999E-2</v>
      </c>
      <c r="I329" s="163"/>
      <c r="J329" s="164">
        <f t="shared" si="50"/>
        <v>0</v>
      </c>
      <c r="K329" s="165"/>
      <c r="L329" s="33"/>
      <c r="M329" s="166" t="s">
        <v>1</v>
      </c>
      <c r="N329" s="167" t="s">
        <v>42</v>
      </c>
      <c r="O329" s="58"/>
      <c r="P329" s="168">
        <f t="shared" si="51"/>
        <v>0</v>
      </c>
      <c r="Q329" s="168">
        <v>0</v>
      </c>
      <c r="R329" s="168">
        <f t="shared" si="52"/>
        <v>0</v>
      </c>
      <c r="S329" s="168">
        <v>0</v>
      </c>
      <c r="T329" s="169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184</v>
      </c>
      <c r="AT329" s="170" t="s">
        <v>135</v>
      </c>
      <c r="AU329" s="170" t="s">
        <v>138</v>
      </c>
      <c r="AY329" s="17" t="s">
        <v>132</v>
      </c>
      <c r="BE329" s="171">
        <f t="shared" si="54"/>
        <v>0</v>
      </c>
      <c r="BF329" s="171">
        <f t="shared" si="55"/>
        <v>0</v>
      </c>
      <c r="BG329" s="171">
        <f t="shared" si="56"/>
        <v>0</v>
      </c>
      <c r="BH329" s="171">
        <f t="shared" si="57"/>
        <v>0</v>
      </c>
      <c r="BI329" s="171">
        <f t="shared" si="58"/>
        <v>0</v>
      </c>
      <c r="BJ329" s="17" t="s">
        <v>138</v>
      </c>
      <c r="BK329" s="171">
        <f t="shared" si="59"/>
        <v>0</v>
      </c>
      <c r="BL329" s="17" t="s">
        <v>184</v>
      </c>
      <c r="BM329" s="170" t="s">
        <v>560</v>
      </c>
    </row>
    <row r="330" spans="1:65" s="2" customFormat="1" ht="21.75" customHeight="1">
      <c r="A330" s="32"/>
      <c r="B330" s="157"/>
      <c r="C330" s="158">
        <v>120</v>
      </c>
      <c r="D330" s="158" t="s">
        <v>135</v>
      </c>
      <c r="E330" s="159" t="s">
        <v>561</v>
      </c>
      <c r="F330" s="160" t="s">
        <v>562</v>
      </c>
      <c r="G330" s="161" t="s">
        <v>403</v>
      </c>
      <c r="H330" s="162">
        <v>1</v>
      </c>
      <c r="I330" s="163"/>
      <c r="J330" s="164">
        <f t="shared" si="5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51"/>
        <v>0</v>
      </c>
      <c r="Q330" s="168">
        <v>0</v>
      </c>
      <c r="R330" s="168">
        <f t="shared" si="52"/>
        <v>0</v>
      </c>
      <c r="S330" s="168">
        <v>0</v>
      </c>
      <c r="T330" s="169">
        <f t="shared" si="5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184</v>
      </c>
      <c r="AT330" s="170" t="s">
        <v>135</v>
      </c>
      <c r="AU330" s="170" t="s">
        <v>138</v>
      </c>
      <c r="AY330" s="17" t="s">
        <v>132</v>
      </c>
      <c r="BE330" s="171">
        <f t="shared" si="54"/>
        <v>0</v>
      </c>
      <c r="BF330" s="171">
        <f t="shared" si="55"/>
        <v>0</v>
      </c>
      <c r="BG330" s="171">
        <f t="shared" si="56"/>
        <v>0</v>
      </c>
      <c r="BH330" s="171">
        <f t="shared" si="57"/>
        <v>0</v>
      </c>
      <c r="BI330" s="171">
        <f t="shared" si="58"/>
        <v>0</v>
      </c>
      <c r="BJ330" s="17" t="s">
        <v>138</v>
      </c>
      <c r="BK330" s="171">
        <f t="shared" si="59"/>
        <v>0</v>
      </c>
      <c r="BL330" s="17" t="s">
        <v>184</v>
      </c>
      <c r="BM330" s="170" t="s">
        <v>563</v>
      </c>
    </row>
    <row r="331" spans="1:65" s="2" customFormat="1" ht="16.5" customHeight="1">
      <c r="A331" s="32"/>
      <c r="B331" s="157"/>
      <c r="C331" s="158">
        <v>121</v>
      </c>
      <c r="D331" s="158" t="s">
        <v>135</v>
      </c>
      <c r="E331" s="159" t="s">
        <v>564</v>
      </c>
      <c r="F331" s="160" t="s">
        <v>565</v>
      </c>
      <c r="G331" s="161" t="s">
        <v>403</v>
      </c>
      <c r="H331" s="162">
        <v>1</v>
      </c>
      <c r="I331" s="163"/>
      <c r="J331" s="164">
        <f t="shared" si="50"/>
        <v>0</v>
      </c>
      <c r="K331" s="165"/>
      <c r="L331" s="33"/>
      <c r="M331" s="166" t="s">
        <v>1</v>
      </c>
      <c r="N331" s="167" t="s">
        <v>42</v>
      </c>
      <c r="O331" s="58"/>
      <c r="P331" s="168">
        <f t="shared" si="51"/>
        <v>0</v>
      </c>
      <c r="Q331" s="168">
        <v>0</v>
      </c>
      <c r="R331" s="168">
        <f t="shared" si="52"/>
        <v>0</v>
      </c>
      <c r="S331" s="168">
        <v>0</v>
      </c>
      <c r="T331" s="169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184</v>
      </c>
      <c r="AT331" s="170" t="s">
        <v>135</v>
      </c>
      <c r="AU331" s="170" t="s">
        <v>138</v>
      </c>
      <c r="AY331" s="17" t="s">
        <v>132</v>
      </c>
      <c r="BE331" s="171">
        <f t="shared" si="54"/>
        <v>0</v>
      </c>
      <c r="BF331" s="171">
        <f t="shared" si="55"/>
        <v>0</v>
      </c>
      <c r="BG331" s="171">
        <f t="shared" si="56"/>
        <v>0</v>
      </c>
      <c r="BH331" s="171">
        <f t="shared" si="57"/>
        <v>0</v>
      </c>
      <c r="BI331" s="171">
        <f t="shared" si="58"/>
        <v>0</v>
      </c>
      <c r="BJ331" s="17" t="s">
        <v>138</v>
      </c>
      <c r="BK331" s="171">
        <f t="shared" si="59"/>
        <v>0</v>
      </c>
      <c r="BL331" s="17" t="s">
        <v>184</v>
      </c>
      <c r="BM331" s="170" t="s">
        <v>566</v>
      </c>
    </row>
    <row r="332" spans="1:65" s="2" customFormat="1" ht="16.5" customHeight="1">
      <c r="A332" s="32"/>
      <c r="B332" s="157"/>
      <c r="C332" s="158">
        <v>122</v>
      </c>
      <c r="D332" s="158" t="s">
        <v>135</v>
      </c>
      <c r="E332" s="159" t="s">
        <v>567</v>
      </c>
      <c r="F332" s="160" t="s">
        <v>568</v>
      </c>
      <c r="G332" s="161" t="s">
        <v>403</v>
      </c>
      <c r="H332" s="162">
        <v>1</v>
      </c>
      <c r="I332" s="163"/>
      <c r="J332" s="164">
        <f t="shared" si="50"/>
        <v>0</v>
      </c>
      <c r="K332" s="165"/>
      <c r="L332" s="33"/>
      <c r="M332" s="166" t="s">
        <v>1</v>
      </c>
      <c r="N332" s="167" t="s">
        <v>42</v>
      </c>
      <c r="O332" s="58"/>
      <c r="P332" s="168">
        <f t="shared" si="51"/>
        <v>0</v>
      </c>
      <c r="Q332" s="168">
        <v>0</v>
      </c>
      <c r="R332" s="168">
        <f t="shared" si="52"/>
        <v>0</v>
      </c>
      <c r="S332" s="168">
        <v>0</v>
      </c>
      <c r="T332" s="169">
        <f t="shared" si="53"/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184</v>
      </c>
      <c r="AT332" s="170" t="s">
        <v>135</v>
      </c>
      <c r="AU332" s="170" t="s">
        <v>138</v>
      </c>
      <c r="AY332" s="17" t="s">
        <v>132</v>
      </c>
      <c r="BE332" s="171">
        <f t="shared" si="54"/>
        <v>0</v>
      </c>
      <c r="BF332" s="171">
        <f t="shared" si="55"/>
        <v>0</v>
      </c>
      <c r="BG332" s="171">
        <f t="shared" si="56"/>
        <v>0</v>
      </c>
      <c r="BH332" s="171">
        <f t="shared" si="57"/>
        <v>0</v>
      </c>
      <c r="BI332" s="171">
        <f t="shared" si="58"/>
        <v>0</v>
      </c>
      <c r="BJ332" s="17" t="s">
        <v>138</v>
      </c>
      <c r="BK332" s="171">
        <f t="shared" si="59"/>
        <v>0</v>
      </c>
      <c r="BL332" s="17" t="s">
        <v>184</v>
      </c>
      <c r="BM332" s="170" t="s">
        <v>569</v>
      </c>
    </row>
    <row r="333" spans="1:65" s="2" customFormat="1" ht="21.75" customHeight="1">
      <c r="A333" s="32"/>
      <c r="B333" s="157"/>
      <c r="C333" s="158">
        <v>123</v>
      </c>
      <c r="D333" s="158" t="s">
        <v>135</v>
      </c>
      <c r="E333" s="159" t="s">
        <v>570</v>
      </c>
      <c r="F333" s="160" t="s">
        <v>571</v>
      </c>
      <c r="G333" s="161" t="s">
        <v>403</v>
      </c>
      <c r="H333" s="162">
        <v>2</v>
      </c>
      <c r="I333" s="163"/>
      <c r="J333" s="164">
        <f t="shared" si="50"/>
        <v>0</v>
      </c>
      <c r="K333" s="165"/>
      <c r="L333" s="33"/>
      <c r="M333" s="166" t="s">
        <v>1</v>
      </c>
      <c r="N333" s="167" t="s">
        <v>42</v>
      </c>
      <c r="O333" s="58"/>
      <c r="P333" s="168">
        <f t="shared" si="51"/>
        <v>0</v>
      </c>
      <c r="Q333" s="168">
        <v>0</v>
      </c>
      <c r="R333" s="168">
        <f t="shared" si="52"/>
        <v>0</v>
      </c>
      <c r="S333" s="168">
        <v>0</v>
      </c>
      <c r="T333" s="169">
        <f t="shared" si="5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184</v>
      </c>
      <c r="AT333" s="170" t="s">
        <v>135</v>
      </c>
      <c r="AU333" s="170" t="s">
        <v>138</v>
      </c>
      <c r="AY333" s="17" t="s">
        <v>132</v>
      </c>
      <c r="BE333" s="171">
        <f t="shared" si="54"/>
        <v>0</v>
      </c>
      <c r="BF333" s="171">
        <f t="shared" si="55"/>
        <v>0</v>
      </c>
      <c r="BG333" s="171">
        <f t="shared" si="56"/>
        <v>0</v>
      </c>
      <c r="BH333" s="171">
        <f t="shared" si="57"/>
        <v>0</v>
      </c>
      <c r="BI333" s="171">
        <f t="shared" si="58"/>
        <v>0</v>
      </c>
      <c r="BJ333" s="17" t="s">
        <v>138</v>
      </c>
      <c r="BK333" s="171">
        <f t="shared" si="59"/>
        <v>0</v>
      </c>
      <c r="BL333" s="17" t="s">
        <v>184</v>
      </c>
      <c r="BM333" s="170" t="s">
        <v>572</v>
      </c>
    </row>
    <row r="334" spans="1:65" s="12" customFormat="1" ht="22.9" customHeight="1">
      <c r="B334" s="144"/>
      <c r="D334" s="145" t="s">
        <v>75</v>
      </c>
      <c r="E334" s="155" t="s">
        <v>573</v>
      </c>
      <c r="F334" s="155" t="s">
        <v>574</v>
      </c>
      <c r="I334" s="147"/>
      <c r="J334" s="156">
        <f>BK334</f>
        <v>0</v>
      </c>
      <c r="L334" s="144"/>
      <c r="M334" s="149"/>
      <c r="N334" s="150"/>
      <c r="O334" s="150"/>
      <c r="P334" s="151">
        <f>SUM(P335:P343)</f>
        <v>0</v>
      </c>
      <c r="Q334" s="150"/>
      <c r="R334" s="151">
        <f>SUM(R335:R343)</f>
        <v>0.19891609999999998</v>
      </c>
      <c r="S334" s="150"/>
      <c r="T334" s="152">
        <f>SUM(T335:T343)</f>
        <v>0</v>
      </c>
      <c r="AR334" s="145" t="s">
        <v>138</v>
      </c>
      <c r="AT334" s="153" t="s">
        <v>75</v>
      </c>
      <c r="AU334" s="153" t="s">
        <v>84</v>
      </c>
      <c r="AY334" s="145" t="s">
        <v>132</v>
      </c>
      <c r="BK334" s="154">
        <f>SUM(BK335:BK343)</f>
        <v>0</v>
      </c>
    </row>
    <row r="335" spans="1:65" s="2" customFormat="1" ht="21.75" customHeight="1">
      <c r="A335" s="32"/>
      <c r="B335" s="157"/>
      <c r="C335" s="158">
        <v>124</v>
      </c>
      <c r="D335" s="158" t="s">
        <v>135</v>
      </c>
      <c r="E335" s="159" t="s">
        <v>575</v>
      </c>
      <c r="F335" s="160" t="s">
        <v>576</v>
      </c>
      <c r="G335" s="161" t="s">
        <v>136</v>
      </c>
      <c r="H335" s="162">
        <v>3.25</v>
      </c>
      <c r="I335" s="163"/>
      <c r="J335" s="164">
        <f>ROUND(I335*H335,2)</f>
        <v>0</v>
      </c>
      <c r="K335" s="165"/>
      <c r="L335" s="33"/>
      <c r="M335" s="166" t="s">
        <v>1</v>
      </c>
      <c r="N335" s="167" t="s">
        <v>42</v>
      </c>
      <c r="O335" s="58"/>
      <c r="P335" s="168">
        <f>O335*H335</f>
        <v>0</v>
      </c>
      <c r="Q335" s="168">
        <v>3.7670000000000002E-2</v>
      </c>
      <c r="R335" s="168">
        <f>Q335*H335</f>
        <v>0.12242750000000001</v>
      </c>
      <c r="S335" s="168">
        <v>0</v>
      </c>
      <c r="T335" s="169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184</v>
      </c>
      <c r="AT335" s="170" t="s">
        <v>135</v>
      </c>
      <c r="AU335" s="170" t="s">
        <v>138</v>
      </c>
      <c r="AY335" s="17" t="s">
        <v>132</v>
      </c>
      <c r="BE335" s="171">
        <f>IF(N335="základní",J335,0)</f>
        <v>0</v>
      </c>
      <c r="BF335" s="171">
        <f>IF(N335="snížená",J335,0)</f>
        <v>0</v>
      </c>
      <c r="BG335" s="171">
        <f>IF(N335="zákl. přenesená",J335,0)</f>
        <v>0</v>
      </c>
      <c r="BH335" s="171">
        <f>IF(N335="sníž. přenesená",J335,0)</f>
        <v>0</v>
      </c>
      <c r="BI335" s="171">
        <f>IF(N335="nulová",J335,0)</f>
        <v>0</v>
      </c>
      <c r="BJ335" s="17" t="s">
        <v>138</v>
      </c>
      <c r="BK335" s="171">
        <f>ROUND(I335*H335,2)</f>
        <v>0</v>
      </c>
      <c r="BL335" s="17" t="s">
        <v>184</v>
      </c>
      <c r="BM335" s="170" t="s">
        <v>577</v>
      </c>
    </row>
    <row r="336" spans="1:65" s="13" customFormat="1">
      <c r="B336" s="172"/>
      <c r="D336" s="173" t="s">
        <v>139</v>
      </c>
      <c r="E336" s="174" t="s">
        <v>1</v>
      </c>
      <c r="F336" s="175" t="s">
        <v>140</v>
      </c>
      <c r="H336" s="176">
        <v>3.25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139</v>
      </c>
      <c r="AU336" s="174" t="s">
        <v>138</v>
      </c>
      <c r="AV336" s="13" t="s">
        <v>138</v>
      </c>
      <c r="AW336" s="13" t="s">
        <v>33</v>
      </c>
      <c r="AX336" s="13" t="s">
        <v>76</v>
      </c>
      <c r="AY336" s="174" t="s">
        <v>132</v>
      </c>
    </row>
    <row r="337" spans="1:65" s="14" customFormat="1">
      <c r="B337" s="181"/>
      <c r="D337" s="173" t="s">
        <v>139</v>
      </c>
      <c r="E337" s="182" t="s">
        <v>1</v>
      </c>
      <c r="F337" s="183" t="s">
        <v>141</v>
      </c>
      <c r="H337" s="184">
        <v>3.25</v>
      </c>
      <c r="I337" s="185"/>
      <c r="L337" s="181"/>
      <c r="M337" s="186"/>
      <c r="N337" s="187"/>
      <c r="O337" s="187"/>
      <c r="P337" s="187"/>
      <c r="Q337" s="187"/>
      <c r="R337" s="187"/>
      <c r="S337" s="187"/>
      <c r="T337" s="188"/>
      <c r="AT337" s="182" t="s">
        <v>139</v>
      </c>
      <c r="AU337" s="182" t="s">
        <v>138</v>
      </c>
      <c r="AV337" s="14" t="s">
        <v>137</v>
      </c>
      <c r="AW337" s="14" t="s">
        <v>33</v>
      </c>
      <c r="AX337" s="14" t="s">
        <v>84</v>
      </c>
      <c r="AY337" s="182" t="s">
        <v>132</v>
      </c>
    </row>
    <row r="338" spans="1:65" s="2" customFormat="1" ht="16.5" customHeight="1">
      <c r="A338" s="32"/>
      <c r="B338" s="157"/>
      <c r="C338" s="158">
        <v>125</v>
      </c>
      <c r="D338" s="158" t="s">
        <v>135</v>
      </c>
      <c r="E338" s="159" t="s">
        <v>578</v>
      </c>
      <c r="F338" s="160" t="s">
        <v>579</v>
      </c>
      <c r="G338" s="161" t="s">
        <v>136</v>
      </c>
      <c r="H338" s="162">
        <v>3.25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2.9999999999999997E-4</v>
      </c>
      <c r="R338" s="168">
        <f>Q338*H338</f>
        <v>9.7499999999999996E-4</v>
      </c>
      <c r="S338" s="168">
        <v>0</v>
      </c>
      <c r="T338" s="169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184</v>
      </c>
      <c r="AT338" s="170" t="s">
        <v>135</v>
      </c>
      <c r="AU338" s="170" t="s">
        <v>138</v>
      </c>
      <c r="AY338" s="17" t="s">
        <v>132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138</v>
      </c>
      <c r="BK338" s="171">
        <f>ROUND(I338*H338,2)</f>
        <v>0</v>
      </c>
      <c r="BL338" s="17" t="s">
        <v>184</v>
      </c>
      <c r="BM338" s="170" t="s">
        <v>580</v>
      </c>
    </row>
    <row r="339" spans="1:65" s="2" customFormat="1" ht="16.5" customHeight="1">
      <c r="A339" s="32"/>
      <c r="B339" s="157"/>
      <c r="C339" s="196">
        <v>126</v>
      </c>
      <c r="D339" s="196" t="s">
        <v>185</v>
      </c>
      <c r="E339" s="197" t="s">
        <v>581</v>
      </c>
      <c r="F339" s="198" t="s">
        <v>582</v>
      </c>
      <c r="G339" s="199" t="s">
        <v>136</v>
      </c>
      <c r="H339" s="200">
        <v>3.9329999999999998</v>
      </c>
      <c r="I339" s="201"/>
      <c r="J339" s="202">
        <f>ROUND(I339*H339,2)</f>
        <v>0</v>
      </c>
      <c r="K339" s="203"/>
      <c r="L339" s="204"/>
      <c r="M339" s="205" t="s">
        <v>1</v>
      </c>
      <c r="N339" s="206" t="s">
        <v>42</v>
      </c>
      <c r="O339" s="58"/>
      <c r="P339" s="168">
        <f>O339*H339</f>
        <v>0</v>
      </c>
      <c r="Q339" s="168">
        <v>1.9199999999999998E-2</v>
      </c>
      <c r="R339" s="168">
        <f>Q339*H339</f>
        <v>7.5513599999999986E-2</v>
      </c>
      <c r="S339" s="168">
        <v>0</v>
      </c>
      <c r="T339" s="169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254</v>
      </c>
      <c r="AT339" s="170" t="s">
        <v>185</v>
      </c>
      <c r="AU339" s="170" t="s">
        <v>138</v>
      </c>
      <c r="AY339" s="17" t="s">
        <v>132</v>
      </c>
      <c r="BE339" s="171">
        <f>IF(N339="základní",J339,0)</f>
        <v>0</v>
      </c>
      <c r="BF339" s="171">
        <f>IF(N339="snížená",J339,0)</f>
        <v>0</v>
      </c>
      <c r="BG339" s="171">
        <f>IF(N339="zákl. přenesená",J339,0)</f>
        <v>0</v>
      </c>
      <c r="BH339" s="171">
        <f>IF(N339="sníž. přenesená",J339,0)</f>
        <v>0</v>
      </c>
      <c r="BI339" s="171">
        <f>IF(N339="nulová",J339,0)</f>
        <v>0</v>
      </c>
      <c r="BJ339" s="17" t="s">
        <v>138</v>
      </c>
      <c r="BK339" s="171">
        <f>ROUND(I339*H339,2)</f>
        <v>0</v>
      </c>
      <c r="BL339" s="17" t="s">
        <v>184</v>
      </c>
      <c r="BM339" s="170" t="s">
        <v>583</v>
      </c>
    </row>
    <row r="340" spans="1:65" s="13" customFormat="1">
      <c r="B340" s="172"/>
      <c r="D340" s="173" t="s">
        <v>139</v>
      </c>
      <c r="E340" s="174" t="s">
        <v>1</v>
      </c>
      <c r="F340" s="175" t="s">
        <v>584</v>
      </c>
      <c r="H340" s="176">
        <v>3.5750000000000002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139</v>
      </c>
      <c r="AU340" s="174" t="s">
        <v>138</v>
      </c>
      <c r="AV340" s="13" t="s">
        <v>138</v>
      </c>
      <c r="AW340" s="13" t="s">
        <v>33</v>
      </c>
      <c r="AX340" s="13" t="s">
        <v>84</v>
      </c>
      <c r="AY340" s="174" t="s">
        <v>132</v>
      </c>
    </row>
    <row r="341" spans="1:65" s="13" customFormat="1">
      <c r="B341" s="172"/>
      <c r="D341" s="173" t="s">
        <v>139</v>
      </c>
      <c r="F341" s="175" t="s">
        <v>585</v>
      </c>
      <c r="H341" s="176">
        <v>3.9329999999999998</v>
      </c>
      <c r="I341" s="177"/>
      <c r="L341" s="172"/>
      <c r="M341" s="178"/>
      <c r="N341" s="179"/>
      <c r="O341" s="179"/>
      <c r="P341" s="179"/>
      <c r="Q341" s="179"/>
      <c r="R341" s="179"/>
      <c r="S341" s="179"/>
      <c r="T341" s="180"/>
      <c r="AT341" s="174" t="s">
        <v>139</v>
      </c>
      <c r="AU341" s="174" t="s">
        <v>138</v>
      </c>
      <c r="AV341" s="13" t="s">
        <v>138</v>
      </c>
      <c r="AW341" s="13" t="s">
        <v>3</v>
      </c>
      <c r="AX341" s="13" t="s">
        <v>84</v>
      </c>
      <c r="AY341" s="174" t="s">
        <v>132</v>
      </c>
    </row>
    <row r="342" spans="1:65" s="2" customFormat="1" ht="21.75" customHeight="1">
      <c r="A342" s="32"/>
      <c r="B342" s="157"/>
      <c r="C342" s="158">
        <v>127</v>
      </c>
      <c r="D342" s="158" t="s">
        <v>135</v>
      </c>
      <c r="E342" s="159" t="s">
        <v>586</v>
      </c>
      <c r="F342" s="160" t="s">
        <v>587</v>
      </c>
      <c r="G342" s="161" t="s">
        <v>215</v>
      </c>
      <c r="H342" s="162">
        <v>0.19900000000000001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0</v>
      </c>
      <c r="R342" s="168">
        <f>Q342*H342</f>
        <v>0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184</v>
      </c>
      <c r="AT342" s="170" t="s">
        <v>135</v>
      </c>
      <c r="AU342" s="170" t="s">
        <v>138</v>
      </c>
      <c r="AY342" s="17" t="s">
        <v>132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138</v>
      </c>
      <c r="BK342" s="171">
        <f>ROUND(I342*H342,2)</f>
        <v>0</v>
      </c>
      <c r="BL342" s="17" t="s">
        <v>184</v>
      </c>
      <c r="BM342" s="170" t="s">
        <v>588</v>
      </c>
    </row>
    <row r="343" spans="1:65" s="2" customFormat="1" ht="21.75" customHeight="1">
      <c r="A343" s="32"/>
      <c r="B343" s="157"/>
      <c r="C343" s="158">
        <v>128</v>
      </c>
      <c r="D343" s="158" t="s">
        <v>135</v>
      </c>
      <c r="E343" s="159" t="s">
        <v>589</v>
      </c>
      <c r="F343" s="160" t="s">
        <v>590</v>
      </c>
      <c r="G343" s="161" t="s">
        <v>215</v>
      </c>
      <c r="H343" s="162">
        <v>0.19900000000000001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0</v>
      </c>
      <c r="R343" s="168">
        <f>Q343*H343</f>
        <v>0</v>
      </c>
      <c r="S343" s="168">
        <v>0</v>
      </c>
      <c r="T343" s="169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184</v>
      </c>
      <c r="AT343" s="170" t="s">
        <v>135</v>
      </c>
      <c r="AU343" s="170" t="s">
        <v>138</v>
      </c>
      <c r="AY343" s="17" t="s">
        <v>132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138</v>
      </c>
      <c r="BK343" s="171">
        <f>ROUND(I343*H343,2)</f>
        <v>0</v>
      </c>
      <c r="BL343" s="17" t="s">
        <v>184</v>
      </c>
      <c r="BM343" s="170" t="s">
        <v>591</v>
      </c>
    </row>
    <row r="344" spans="1:65" s="12" customFormat="1" ht="22.9" customHeight="1">
      <c r="B344" s="144"/>
      <c r="D344" s="145" t="s">
        <v>75</v>
      </c>
      <c r="E344" s="155" t="s">
        <v>592</v>
      </c>
      <c r="F344" s="155" t="s">
        <v>593</v>
      </c>
      <c r="I344" s="147"/>
      <c r="J344" s="156">
        <f>BK344</f>
        <v>0</v>
      </c>
      <c r="L344" s="144"/>
      <c r="M344" s="149"/>
      <c r="N344" s="150"/>
      <c r="O344" s="150"/>
      <c r="P344" s="151">
        <f>SUM(P345:P354)</f>
        <v>0</v>
      </c>
      <c r="Q344" s="150"/>
      <c r="R344" s="151">
        <f>SUM(R345:R354)</f>
        <v>1.17512E-3</v>
      </c>
      <c r="S344" s="150"/>
      <c r="T344" s="152">
        <f>SUM(T345:T354)</f>
        <v>9.3299999999999998E-3</v>
      </c>
      <c r="AR344" s="145" t="s">
        <v>138</v>
      </c>
      <c r="AT344" s="153" t="s">
        <v>75</v>
      </c>
      <c r="AU344" s="153" t="s">
        <v>84</v>
      </c>
      <c r="AY344" s="145" t="s">
        <v>132</v>
      </c>
      <c r="BK344" s="154">
        <f>SUM(BK345:BK354)</f>
        <v>0</v>
      </c>
    </row>
    <row r="345" spans="1:65" s="2" customFormat="1" ht="21.75" customHeight="1">
      <c r="A345" s="32"/>
      <c r="B345" s="157"/>
      <c r="C345" s="158">
        <v>129</v>
      </c>
      <c r="D345" s="158" t="s">
        <v>135</v>
      </c>
      <c r="E345" s="159" t="s">
        <v>594</v>
      </c>
      <c r="F345" s="160" t="s">
        <v>595</v>
      </c>
      <c r="G345" s="161" t="s">
        <v>136</v>
      </c>
      <c r="H345" s="162">
        <v>3.11</v>
      </c>
      <c r="I345" s="163"/>
      <c r="J345" s="164">
        <f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>O345*H345</f>
        <v>0</v>
      </c>
      <c r="Q345" s="168">
        <v>0</v>
      </c>
      <c r="R345" s="168">
        <f>Q345*H345</f>
        <v>0</v>
      </c>
      <c r="S345" s="168">
        <v>3.0000000000000001E-3</v>
      </c>
      <c r="T345" s="169">
        <f>S345*H345</f>
        <v>9.3299999999999998E-3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184</v>
      </c>
      <c r="AT345" s="170" t="s">
        <v>135</v>
      </c>
      <c r="AU345" s="170" t="s">
        <v>138</v>
      </c>
      <c r="AY345" s="17" t="s">
        <v>132</v>
      </c>
      <c r="BE345" s="171">
        <f>IF(N345="základní",J345,0)</f>
        <v>0</v>
      </c>
      <c r="BF345" s="171">
        <f>IF(N345="snížená",J345,0)</f>
        <v>0</v>
      </c>
      <c r="BG345" s="171">
        <f>IF(N345="zákl. přenesená",J345,0)</f>
        <v>0</v>
      </c>
      <c r="BH345" s="171">
        <f>IF(N345="sníž. přenesená",J345,0)</f>
        <v>0</v>
      </c>
      <c r="BI345" s="171">
        <f>IF(N345="nulová",J345,0)</f>
        <v>0</v>
      </c>
      <c r="BJ345" s="17" t="s">
        <v>138</v>
      </c>
      <c r="BK345" s="171">
        <f>ROUND(I345*H345,2)</f>
        <v>0</v>
      </c>
      <c r="BL345" s="17" t="s">
        <v>184</v>
      </c>
      <c r="BM345" s="170" t="s">
        <v>596</v>
      </c>
    </row>
    <row r="346" spans="1:65" s="15" customFormat="1">
      <c r="B346" s="189"/>
      <c r="D346" s="173" t="s">
        <v>139</v>
      </c>
      <c r="E346" s="190" t="s">
        <v>1</v>
      </c>
      <c r="F346" s="191" t="s">
        <v>597</v>
      </c>
      <c r="H346" s="190" t="s">
        <v>1</v>
      </c>
      <c r="I346" s="192"/>
      <c r="L346" s="189"/>
      <c r="M346" s="193"/>
      <c r="N346" s="194"/>
      <c r="O346" s="194"/>
      <c r="P346" s="194"/>
      <c r="Q346" s="194"/>
      <c r="R346" s="194"/>
      <c r="S346" s="194"/>
      <c r="T346" s="195"/>
      <c r="AT346" s="190" t="s">
        <v>139</v>
      </c>
      <c r="AU346" s="190" t="s">
        <v>138</v>
      </c>
      <c r="AV346" s="15" t="s">
        <v>84</v>
      </c>
      <c r="AW346" s="15" t="s">
        <v>33</v>
      </c>
      <c r="AX346" s="15" t="s">
        <v>76</v>
      </c>
      <c r="AY346" s="190" t="s">
        <v>132</v>
      </c>
    </row>
    <row r="347" spans="1:65" s="13" customFormat="1">
      <c r="B347" s="172"/>
      <c r="D347" s="173" t="s">
        <v>139</v>
      </c>
      <c r="E347" s="174" t="s">
        <v>1</v>
      </c>
      <c r="F347" s="175" t="s">
        <v>530</v>
      </c>
      <c r="H347" s="176">
        <v>3.11</v>
      </c>
      <c r="I347" s="177"/>
      <c r="L347" s="172"/>
      <c r="M347" s="178"/>
      <c r="N347" s="179"/>
      <c r="O347" s="179"/>
      <c r="P347" s="179"/>
      <c r="Q347" s="179"/>
      <c r="R347" s="179"/>
      <c r="S347" s="179"/>
      <c r="T347" s="180"/>
      <c r="AT347" s="174" t="s">
        <v>139</v>
      </c>
      <c r="AU347" s="174" t="s">
        <v>138</v>
      </c>
      <c r="AV347" s="13" t="s">
        <v>138</v>
      </c>
      <c r="AW347" s="13" t="s">
        <v>33</v>
      </c>
      <c r="AX347" s="13" t="s">
        <v>76</v>
      </c>
      <c r="AY347" s="174" t="s">
        <v>132</v>
      </c>
    </row>
    <row r="348" spans="1:65" s="14" customFormat="1">
      <c r="B348" s="181"/>
      <c r="D348" s="173" t="s">
        <v>139</v>
      </c>
      <c r="E348" s="182" t="s">
        <v>1</v>
      </c>
      <c r="F348" s="183" t="s">
        <v>141</v>
      </c>
      <c r="H348" s="184">
        <v>3.11</v>
      </c>
      <c r="I348" s="185"/>
      <c r="L348" s="181"/>
      <c r="M348" s="186"/>
      <c r="N348" s="187"/>
      <c r="O348" s="187"/>
      <c r="P348" s="187"/>
      <c r="Q348" s="187"/>
      <c r="R348" s="187"/>
      <c r="S348" s="187"/>
      <c r="T348" s="188"/>
      <c r="AT348" s="182" t="s">
        <v>139</v>
      </c>
      <c r="AU348" s="182" t="s">
        <v>138</v>
      </c>
      <c r="AV348" s="14" t="s">
        <v>137</v>
      </c>
      <c r="AW348" s="14" t="s">
        <v>33</v>
      </c>
      <c r="AX348" s="14" t="s">
        <v>84</v>
      </c>
      <c r="AY348" s="182" t="s">
        <v>132</v>
      </c>
    </row>
    <row r="349" spans="1:65" s="2" customFormat="1" ht="16.5" customHeight="1">
      <c r="A349" s="32"/>
      <c r="B349" s="157"/>
      <c r="C349" s="158">
        <v>130</v>
      </c>
      <c r="D349" s="158" t="s">
        <v>135</v>
      </c>
      <c r="E349" s="159" t="s">
        <v>598</v>
      </c>
      <c r="F349" s="160" t="s">
        <v>599</v>
      </c>
      <c r="G349" s="161" t="s">
        <v>267</v>
      </c>
      <c r="H349" s="162">
        <v>4.41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1.0000000000000001E-5</v>
      </c>
      <c r="R349" s="168">
        <f>Q349*H349</f>
        <v>4.4100000000000008E-5</v>
      </c>
      <c r="S349" s="168">
        <v>0</v>
      </c>
      <c r="T349" s="16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184</v>
      </c>
      <c r="AT349" s="170" t="s">
        <v>135</v>
      </c>
      <c r="AU349" s="170" t="s">
        <v>138</v>
      </c>
      <c r="AY349" s="17" t="s">
        <v>132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138</v>
      </c>
      <c r="BK349" s="171">
        <f>ROUND(I349*H349,2)</f>
        <v>0</v>
      </c>
      <c r="BL349" s="17" t="s">
        <v>184</v>
      </c>
      <c r="BM349" s="170" t="s">
        <v>600</v>
      </c>
    </row>
    <row r="350" spans="1:65" s="13" customFormat="1">
      <c r="B350" s="172"/>
      <c r="D350" s="173" t="s">
        <v>139</v>
      </c>
      <c r="E350" s="174" t="s">
        <v>1</v>
      </c>
      <c r="F350" s="175" t="s">
        <v>601</v>
      </c>
      <c r="H350" s="176">
        <v>4.41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139</v>
      </c>
      <c r="AU350" s="174" t="s">
        <v>138</v>
      </c>
      <c r="AV350" s="13" t="s">
        <v>138</v>
      </c>
      <c r="AW350" s="13" t="s">
        <v>33</v>
      </c>
      <c r="AX350" s="13" t="s">
        <v>84</v>
      </c>
      <c r="AY350" s="174" t="s">
        <v>132</v>
      </c>
    </row>
    <row r="351" spans="1:65" s="2" customFormat="1" ht="16.5" customHeight="1">
      <c r="A351" s="32"/>
      <c r="B351" s="157"/>
      <c r="C351" s="196">
        <v>131</v>
      </c>
      <c r="D351" s="196" t="s">
        <v>185</v>
      </c>
      <c r="E351" s="197" t="s">
        <v>602</v>
      </c>
      <c r="F351" s="198" t="s">
        <v>603</v>
      </c>
      <c r="G351" s="199" t="s">
        <v>267</v>
      </c>
      <c r="H351" s="200">
        <v>5.141</v>
      </c>
      <c r="I351" s="201"/>
      <c r="J351" s="202">
        <f>ROUND(I351*H351,2)</f>
        <v>0</v>
      </c>
      <c r="K351" s="203"/>
      <c r="L351" s="204"/>
      <c r="M351" s="205" t="s">
        <v>1</v>
      </c>
      <c r="N351" s="206" t="s">
        <v>42</v>
      </c>
      <c r="O351" s="58"/>
      <c r="P351" s="168">
        <f>O351*H351</f>
        <v>0</v>
      </c>
      <c r="Q351" s="168">
        <v>2.2000000000000001E-4</v>
      </c>
      <c r="R351" s="168">
        <f>Q351*H351</f>
        <v>1.1310199999999999E-3</v>
      </c>
      <c r="S351" s="168">
        <v>0</v>
      </c>
      <c r="T351" s="169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254</v>
      </c>
      <c r="AT351" s="170" t="s">
        <v>185</v>
      </c>
      <c r="AU351" s="170" t="s">
        <v>138</v>
      </c>
      <c r="AY351" s="17" t="s">
        <v>132</v>
      </c>
      <c r="BE351" s="171">
        <f>IF(N351="základní",J351,0)</f>
        <v>0</v>
      </c>
      <c r="BF351" s="171">
        <f>IF(N351="snížená",J351,0)</f>
        <v>0</v>
      </c>
      <c r="BG351" s="171">
        <f>IF(N351="zákl. přenesená",J351,0)</f>
        <v>0</v>
      </c>
      <c r="BH351" s="171">
        <f>IF(N351="sníž. přenesená",J351,0)</f>
        <v>0</v>
      </c>
      <c r="BI351" s="171">
        <f>IF(N351="nulová",J351,0)</f>
        <v>0</v>
      </c>
      <c r="BJ351" s="17" t="s">
        <v>138</v>
      </c>
      <c r="BK351" s="171">
        <f>ROUND(I351*H351,2)</f>
        <v>0</v>
      </c>
      <c r="BL351" s="17" t="s">
        <v>184</v>
      </c>
      <c r="BM351" s="170" t="s">
        <v>604</v>
      </c>
    </row>
    <row r="352" spans="1:65" s="13" customFormat="1">
      <c r="B352" s="172"/>
      <c r="D352" s="173" t="s">
        <v>139</v>
      </c>
      <c r="F352" s="175" t="s">
        <v>605</v>
      </c>
      <c r="H352" s="176">
        <v>5.141</v>
      </c>
      <c r="I352" s="177"/>
      <c r="L352" s="172"/>
      <c r="M352" s="178"/>
      <c r="N352" s="179"/>
      <c r="O352" s="179"/>
      <c r="P352" s="179"/>
      <c r="Q352" s="179"/>
      <c r="R352" s="179"/>
      <c r="S352" s="179"/>
      <c r="T352" s="180"/>
      <c r="AT352" s="174" t="s">
        <v>139</v>
      </c>
      <c r="AU352" s="174" t="s">
        <v>138</v>
      </c>
      <c r="AV352" s="13" t="s">
        <v>138</v>
      </c>
      <c r="AW352" s="13" t="s">
        <v>3</v>
      </c>
      <c r="AX352" s="13" t="s">
        <v>84</v>
      </c>
      <c r="AY352" s="174" t="s">
        <v>132</v>
      </c>
    </row>
    <row r="353" spans="1:65" s="2" customFormat="1" ht="21.75" customHeight="1">
      <c r="A353" s="32"/>
      <c r="B353" s="157"/>
      <c r="C353" s="158">
        <v>132</v>
      </c>
      <c r="D353" s="158" t="s">
        <v>135</v>
      </c>
      <c r="E353" s="159" t="s">
        <v>606</v>
      </c>
      <c r="F353" s="160" t="s">
        <v>607</v>
      </c>
      <c r="G353" s="161" t="s">
        <v>215</v>
      </c>
      <c r="H353" s="162">
        <v>1E-3</v>
      </c>
      <c r="I353" s="163"/>
      <c r="J353" s="164">
        <f>ROUND(I353*H353,2)</f>
        <v>0</v>
      </c>
      <c r="K353" s="165"/>
      <c r="L353" s="33"/>
      <c r="M353" s="166" t="s">
        <v>1</v>
      </c>
      <c r="N353" s="167" t="s">
        <v>42</v>
      </c>
      <c r="O353" s="58"/>
      <c r="P353" s="168">
        <f>O353*H353</f>
        <v>0</v>
      </c>
      <c r="Q353" s="168">
        <v>0</v>
      </c>
      <c r="R353" s="168">
        <f>Q353*H353</f>
        <v>0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184</v>
      </c>
      <c r="AT353" s="170" t="s">
        <v>135</v>
      </c>
      <c r="AU353" s="170" t="s">
        <v>138</v>
      </c>
      <c r="AY353" s="17" t="s">
        <v>132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138</v>
      </c>
      <c r="BK353" s="171">
        <f>ROUND(I353*H353,2)</f>
        <v>0</v>
      </c>
      <c r="BL353" s="17" t="s">
        <v>184</v>
      </c>
      <c r="BM353" s="170" t="s">
        <v>608</v>
      </c>
    </row>
    <row r="354" spans="1:65" s="2" customFormat="1" ht="21.75" customHeight="1">
      <c r="A354" s="32"/>
      <c r="B354" s="157"/>
      <c r="C354" s="158">
        <v>133</v>
      </c>
      <c r="D354" s="158" t="s">
        <v>135</v>
      </c>
      <c r="E354" s="159" t="s">
        <v>609</v>
      </c>
      <c r="F354" s="160" t="s">
        <v>610</v>
      </c>
      <c r="G354" s="161" t="s">
        <v>215</v>
      </c>
      <c r="H354" s="162">
        <v>1E-3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0</v>
      </c>
      <c r="R354" s="168">
        <f>Q354*H354</f>
        <v>0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184</v>
      </c>
      <c r="AT354" s="170" t="s">
        <v>135</v>
      </c>
      <c r="AU354" s="170" t="s">
        <v>138</v>
      </c>
      <c r="AY354" s="17" t="s">
        <v>132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138</v>
      </c>
      <c r="BK354" s="171">
        <f>ROUND(I354*H354,2)</f>
        <v>0</v>
      </c>
      <c r="BL354" s="17" t="s">
        <v>184</v>
      </c>
      <c r="BM354" s="170" t="s">
        <v>611</v>
      </c>
    </row>
    <row r="355" spans="1:65" s="12" customFormat="1" ht="22.9" customHeight="1">
      <c r="B355" s="144"/>
      <c r="D355" s="145" t="s">
        <v>75</v>
      </c>
      <c r="E355" s="155" t="s">
        <v>612</v>
      </c>
      <c r="F355" s="155" t="s">
        <v>613</v>
      </c>
      <c r="I355" s="147"/>
      <c r="J355" s="156">
        <f>BK355</f>
        <v>0</v>
      </c>
      <c r="L355" s="144"/>
      <c r="M355" s="149"/>
      <c r="N355" s="150"/>
      <c r="O355" s="150"/>
      <c r="P355" s="151">
        <f>SUM(P356:P369)</f>
        <v>0</v>
      </c>
      <c r="Q355" s="150"/>
      <c r="R355" s="151">
        <f>SUM(R356:R369)</f>
        <v>0.95327279999999992</v>
      </c>
      <c r="S355" s="150"/>
      <c r="T355" s="152">
        <f>SUM(T356:T369)</f>
        <v>0</v>
      </c>
      <c r="AR355" s="145" t="s">
        <v>138</v>
      </c>
      <c r="AT355" s="153" t="s">
        <v>75</v>
      </c>
      <c r="AU355" s="153" t="s">
        <v>84</v>
      </c>
      <c r="AY355" s="145" t="s">
        <v>132</v>
      </c>
      <c r="BK355" s="154">
        <f>SUM(BK356:BK369)</f>
        <v>0</v>
      </c>
    </row>
    <row r="356" spans="1:65" s="2" customFormat="1" ht="21.75" customHeight="1">
      <c r="A356" s="32"/>
      <c r="B356" s="157"/>
      <c r="C356" s="158">
        <v>134</v>
      </c>
      <c r="D356" s="158" t="s">
        <v>135</v>
      </c>
      <c r="E356" s="159" t="s">
        <v>614</v>
      </c>
      <c r="F356" s="160" t="s">
        <v>615</v>
      </c>
      <c r="G356" s="161" t="s">
        <v>267</v>
      </c>
      <c r="H356" s="162">
        <v>9.1199999999999992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3.5E-4</v>
      </c>
      <c r="R356" s="168">
        <f>Q356*H356</f>
        <v>3.1919999999999995E-3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184</v>
      </c>
      <c r="AT356" s="170" t="s">
        <v>135</v>
      </c>
      <c r="AU356" s="170" t="s">
        <v>138</v>
      </c>
      <c r="AY356" s="17" t="s">
        <v>132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138</v>
      </c>
      <c r="BK356" s="171">
        <f>ROUND(I356*H356,2)</f>
        <v>0</v>
      </c>
      <c r="BL356" s="17" t="s">
        <v>184</v>
      </c>
      <c r="BM356" s="170" t="s">
        <v>616</v>
      </c>
    </row>
    <row r="357" spans="1:65" s="13" customFormat="1">
      <c r="B357" s="172"/>
      <c r="D357" s="173" t="s">
        <v>139</v>
      </c>
      <c r="E357" s="174" t="s">
        <v>1</v>
      </c>
      <c r="F357" s="175" t="s">
        <v>617</v>
      </c>
      <c r="H357" s="176">
        <v>9.1199999999999992</v>
      </c>
      <c r="I357" s="177"/>
      <c r="L357" s="172"/>
      <c r="M357" s="178"/>
      <c r="N357" s="179"/>
      <c r="O357" s="179"/>
      <c r="P357" s="179"/>
      <c r="Q357" s="179"/>
      <c r="R357" s="179"/>
      <c r="S357" s="179"/>
      <c r="T357" s="180"/>
      <c r="AT357" s="174" t="s">
        <v>139</v>
      </c>
      <c r="AU357" s="174" t="s">
        <v>138</v>
      </c>
      <c r="AV357" s="13" t="s">
        <v>138</v>
      </c>
      <c r="AW357" s="13" t="s">
        <v>33</v>
      </c>
      <c r="AX357" s="13" t="s">
        <v>76</v>
      </c>
      <c r="AY357" s="174" t="s">
        <v>132</v>
      </c>
    </row>
    <row r="358" spans="1:65" s="14" customFormat="1">
      <c r="B358" s="181"/>
      <c r="D358" s="173" t="s">
        <v>139</v>
      </c>
      <c r="E358" s="182" t="s">
        <v>1</v>
      </c>
      <c r="F358" s="183" t="s">
        <v>141</v>
      </c>
      <c r="H358" s="184">
        <v>9.1199999999999992</v>
      </c>
      <c r="I358" s="185"/>
      <c r="L358" s="181"/>
      <c r="M358" s="186"/>
      <c r="N358" s="187"/>
      <c r="O358" s="187"/>
      <c r="P358" s="187"/>
      <c r="Q358" s="187"/>
      <c r="R358" s="187"/>
      <c r="S358" s="187"/>
      <c r="T358" s="188"/>
      <c r="AT358" s="182" t="s">
        <v>139</v>
      </c>
      <c r="AU358" s="182" t="s">
        <v>138</v>
      </c>
      <c r="AV358" s="14" t="s">
        <v>137</v>
      </c>
      <c r="AW358" s="14" t="s">
        <v>33</v>
      </c>
      <c r="AX358" s="14" t="s">
        <v>84</v>
      </c>
      <c r="AY358" s="182" t="s">
        <v>132</v>
      </c>
    </row>
    <row r="359" spans="1:65" s="2" customFormat="1" ht="16.5" customHeight="1">
      <c r="A359" s="32"/>
      <c r="B359" s="157"/>
      <c r="C359" s="196">
        <v>135</v>
      </c>
      <c r="D359" s="196" t="s">
        <v>185</v>
      </c>
      <c r="E359" s="197" t="s">
        <v>618</v>
      </c>
      <c r="F359" s="198" t="s">
        <v>619</v>
      </c>
      <c r="G359" s="199" t="s">
        <v>182</v>
      </c>
      <c r="H359" s="200">
        <v>25.08</v>
      </c>
      <c r="I359" s="201"/>
      <c r="J359" s="202">
        <f>ROUND(I359*H359,2)</f>
        <v>0</v>
      </c>
      <c r="K359" s="203"/>
      <c r="L359" s="204"/>
      <c r="M359" s="205" t="s">
        <v>1</v>
      </c>
      <c r="N359" s="206" t="s">
        <v>42</v>
      </c>
      <c r="O359" s="58"/>
      <c r="P359" s="168">
        <f>O359*H359</f>
        <v>0</v>
      </c>
      <c r="Q359" s="168">
        <v>0</v>
      </c>
      <c r="R359" s="168">
        <f>Q359*H359</f>
        <v>0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254</v>
      </c>
      <c r="AT359" s="170" t="s">
        <v>185</v>
      </c>
      <c r="AU359" s="170" t="s">
        <v>138</v>
      </c>
      <c r="AY359" s="17" t="s">
        <v>132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138</v>
      </c>
      <c r="BK359" s="171">
        <f>ROUND(I359*H359,2)</f>
        <v>0</v>
      </c>
      <c r="BL359" s="17" t="s">
        <v>184</v>
      </c>
      <c r="BM359" s="170" t="s">
        <v>620</v>
      </c>
    </row>
    <row r="360" spans="1:65" s="13" customFormat="1">
      <c r="B360" s="172"/>
      <c r="D360" s="173" t="s">
        <v>139</v>
      </c>
      <c r="E360" s="174" t="s">
        <v>1</v>
      </c>
      <c r="F360" s="175" t="s">
        <v>621</v>
      </c>
      <c r="H360" s="176">
        <v>25.08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139</v>
      </c>
      <c r="AU360" s="174" t="s">
        <v>138</v>
      </c>
      <c r="AV360" s="13" t="s">
        <v>138</v>
      </c>
      <c r="AW360" s="13" t="s">
        <v>33</v>
      </c>
      <c r="AX360" s="13" t="s">
        <v>84</v>
      </c>
      <c r="AY360" s="174" t="s">
        <v>132</v>
      </c>
    </row>
    <row r="361" spans="1:65" s="2" customFormat="1" ht="21.75" customHeight="1">
      <c r="A361" s="32"/>
      <c r="B361" s="157"/>
      <c r="C361" s="158">
        <v>136</v>
      </c>
      <c r="D361" s="158" t="s">
        <v>135</v>
      </c>
      <c r="E361" s="159" t="s">
        <v>622</v>
      </c>
      <c r="F361" s="160" t="s">
        <v>623</v>
      </c>
      <c r="G361" s="161" t="s">
        <v>136</v>
      </c>
      <c r="H361" s="162">
        <v>18.64</v>
      </c>
      <c r="I361" s="163"/>
      <c r="J361" s="164">
        <f>ROUND(I361*H361,2)</f>
        <v>0</v>
      </c>
      <c r="K361" s="165"/>
      <c r="L361" s="33"/>
      <c r="M361" s="166" t="s">
        <v>1</v>
      </c>
      <c r="N361" s="167" t="s">
        <v>42</v>
      </c>
      <c r="O361" s="58"/>
      <c r="P361" s="168">
        <f>O361*H361</f>
        <v>0</v>
      </c>
      <c r="Q361" s="168">
        <v>3.3619999999999997E-2</v>
      </c>
      <c r="R361" s="168">
        <f>Q361*H361</f>
        <v>0.62667679999999992</v>
      </c>
      <c r="S361" s="168">
        <v>0</v>
      </c>
      <c r="T361" s="169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184</v>
      </c>
      <c r="AT361" s="170" t="s">
        <v>135</v>
      </c>
      <c r="AU361" s="170" t="s">
        <v>138</v>
      </c>
      <c r="AY361" s="17" t="s">
        <v>132</v>
      </c>
      <c r="BE361" s="171">
        <f>IF(N361="základní",J361,0)</f>
        <v>0</v>
      </c>
      <c r="BF361" s="171">
        <f>IF(N361="snížená",J361,0)</f>
        <v>0</v>
      </c>
      <c r="BG361" s="171">
        <f>IF(N361="zákl. přenesená",J361,0)</f>
        <v>0</v>
      </c>
      <c r="BH361" s="171">
        <f>IF(N361="sníž. přenesená",J361,0)</f>
        <v>0</v>
      </c>
      <c r="BI361" s="171">
        <f>IF(N361="nulová",J361,0)</f>
        <v>0</v>
      </c>
      <c r="BJ361" s="17" t="s">
        <v>138</v>
      </c>
      <c r="BK361" s="171">
        <f>ROUND(I361*H361,2)</f>
        <v>0</v>
      </c>
      <c r="BL361" s="17" t="s">
        <v>184</v>
      </c>
      <c r="BM361" s="170" t="s">
        <v>624</v>
      </c>
    </row>
    <row r="362" spans="1:65" s="13" customFormat="1">
      <c r="B362" s="172"/>
      <c r="D362" s="173" t="s">
        <v>139</v>
      </c>
      <c r="E362" s="174" t="s">
        <v>1</v>
      </c>
      <c r="F362" s="175" t="s">
        <v>625</v>
      </c>
      <c r="H362" s="176">
        <v>16.84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139</v>
      </c>
      <c r="AU362" s="174" t="s">
        <v>138</v>
      </c>
      <c r="AV362" s="13" t="s">
        <v>138</v>
      </c>
      <c r="AW362" s="13" t="s">
        <v>33</v>
      </c>
      <c r="AX362" s="13" t="s">
        <v>76</v>
      </c>
      <c r="AY362" s="174" t="s">
        <v>132</v>
      </c>
    </row>
    <row r="363" spans="1:65" s="13" customFormat="1">
      <c r="B363" s="172"/>
      <c r="D363" s="173" t="s">
        <v>139</v>
      </c>
      <c r="E363" s="174" t="s">
        <v>1</v>
      </c>
      <c r="F363" s="175" t="s">
        <v>626</v>
      </c>
      <c r="H363" s="176">
        <v>1.8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139</v>
      </c>
      <c r="AU363" s="174" t="s">
        <v>138</v>
      </c>
      <c r="AV363" s="13" t="s">
        <v>138</v>
      </c>
      <c r="AW363" s="13" t="s">
        <v>33</v>
      </c>
      <c r="AX363" s="13" t="s">
        <v>76</v>
      </c>
      <c r="AY363" s="174" t="s">
        <v>132</v>
      </c>
    </row>
    <row r="364" spans="1:65" s="14" customFormat="1">
      <c r="B364" s="181"/>
      <c r="D364" s="173" t="s">
        <v>139</v>
      </c>
      <c r="E364" s="182" t="s">
        <v>1</v>
      </c>
      <c r="F364" s="183" t="s">
        <v>141</v>
      </c>
      <c r="H364" s="184">
        <v>18.64</v>
      </c>
      <c r="I364" s="185"/>
      <c r="L364" s="181"/>
      <c r="M364" s="186"/>
      <c r="N364" s="187"/>
      <c r="O364" s="187"/>
      <c r="P364" s="187"/>
      <c r="Q364" s="187"/>
      <c r="R364" s="187"/>
      <c r="S364" s="187"/>
      <c r="T364" s="188"/>
      <c r="AT364" s="182" t="s">
        <v>139</v>
      </c>
      <c r="AU364" s="182" t="s">
        <v>138</v>
      </c>
      <c r="AV364" s="14" t="s">
        <v>137</v>
      </c>
      <c r="AW364" s="14" t="s">
        <v>33</v>
      </c>
      <c r="AX364" s="14" t="s">
        <v>84</v>
      </c>
      <c r="AY364" s="182" t="s">
        <v>132</v>
      </c>
    </row>
    <row r="365" spans="1:65" s="2" customFormat="1" ht="21.75" customHeight="1">
      <c r="A365" s="32"/>
      <c r="B365" s="157"/>
      <c r="C365" s="196">
        <v>137</v>
      </c>
      <c r="D365" s="196" t="s">
        <v>185</v>
      </c>
      <c r="E365" s="197" t="s">
        <v>627</v>
      </c>
      <c r="F365" s="198" t="s">
        <v>628</v>
      </c>
      <c r="G365" s="199" t="s">
        <v>136</v>
      </c>
      <c r="H365" s="200">
        <v>20.504000000000001</v>
      </c>
      <c r="I365" s="201"/>
      <c r="J365" s="202">
        <f>ROUND(I365*H365,2)</f>
        <v>0</v>
      </c>
      <c r="K365" s="203"/>
      <c r="L365" s="204"/>
      <c r="M365" s="205" t="s">
        <v>1</v>
      </c>
      <c r="N365" s="206" t="s">
        <v>42</v>
      </c>
      <c r="O365" s="58"/>
      <c r="P365" s="168">
        <f>O365*H365</f>
        <v>0</v>
      </c>
      <c r="Q365" s="168">
        <v>1.55E-2</v>
      </c>
      <c r="R365" s="168">
        <f>Q365*H365</f>
        <v>0.31781200000000004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254</v>
      </c>
      <c r="AT365" s="170" t="s">
        <v>185</v>
      </c>
      <c r="AU365" s="170" t="s">
        <v>138</v>
      </c>
      <c r="AY365" s="17" t="s">
        <v>132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138</v>
      </c>
      <c r="BK365" s="171">
        <f>ROUND(I365*H365,2)</f>
        <v>0</v>
      </c>
      <c r="BL365" s="17" t="s">
        <v>184</v>
      </c>
      <c r="BM365" s="170" t="s">
        <v>629</v>
      </c>
    </row>
    <row r="366" spans="1:65" s="13" customFormat="1">
      <c r="B366" s="172"/>
      <c r="D366" s="173" t="s">
        <v>139</v>
      </c>
      <c r="E366" s="174" t="s">
        <v>1</v>
      </c>
      <c r="F366" s="175" t="s">
        <v>630</v>
      </c>
      <c r="H366" s="176">
        <v>20.504000000000001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139</v>
      </c>
      <c r="AU366" s="174" t="s">
        <v>138</v>
      </c>
      <c r="AV366" s="13" t="s">
        <v>138</v>
      </c>
      <c r="AW366" s="13" t="s">
        <v>33</v>
      </c>
      <c r="AX366" s="13" t="s">
        <v>84</v>
      </c>
      <c r="AY366" s="174" t="s">
        <v>132</v>
      </c>
    </row>
    <row r="367" spans="1:65" s="2" customFormat="1" ht="16.5" customHeight="1">
      <c r="A367" s="32"/>
      <c r="B367" s="157"/>
      <c r="C367" s="158">
        <v>138</v>
      </c>
      <c r="D367" s="158" t="s">
        <v>135</v>
      </c>
      <c r="E367" s="159" t="s">
        <v>631</v>
      </c>
      <c r="F367" s="160" t="s">
        <v>632</v>
      </c>
      <c r="G367" s="161" t="s">
        <v>136</v>
      </c>
      <c r="H367" s="162">
        <v>18.64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2.9999999999999997E-4</v>
      </c>
      <c r="R367" s="168">
        <f>Q367*H367</f>
        <v>5.5919999999999997E-3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184</v>
      </c>
      <c r="AT367" s="170" t="s">
        <v>135</v>
      </c>
      <c r="AU367" s="170" t="s">
        <v>138</v>
      </c>
      <c r="AY367" s="17" t="s">
        <v>132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138</v>
      </c>
      <c r="BK367" s="171">
        <f>ROUND(I367*H367,2)</f>
        <v>0</v>
      </c>
      <c r="BL367" s="17" t="s">
        <v>184</v>
      </c>
      <c r="BM367" s="170" t="s">
        <v>633</v>
      </c>
    </row>
    <row r="368" spans="1:65" s="2" customFormat="1" ht="21.75" customHeight="1">
      <c r="A368" s="32"/>
      <c r="B368" s="157"/>
      <c r="C368" s="158">
        <v>139</v>
      </c>
      <c r="D368" s="158" t="s">
        <v>135</v>
      </c>
      <c r="E368" s="159" t="s">
        <v>634</v>
      </c>
      <c r="F368" s="160" t="s">
        <v>635</v>
      </c>
      <c r="G368" s="161" t="s">
        <v>215</v>
      </c>
      <c r="H368" s="162">
        <v>0.95299999999999996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0</v>
      </c>
      <c r="R368" s="168">
        <f>Q368*H368</f>
        <v>0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184</v>
      </c>
      <c r="AT368" s="170" t="s">
        <v>135</v>
      </c>
      <c r="AU368" s="170" t="s">
        <v>138</v>
      </c>
      <c r="AY368" s="17" t="s">
        <v>132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138</v>
      </c>
      <c r="BK368" s="171">
        <f>ROUND(I368*H368,2)</f>
        <v>0</v>
      </c>
      <c r="BL368" s="17" t="s">
        <v>184</v>
      </c>
      <c r="BM368" s="170" t="s">
        <v>636</v>
      </c>
    </row>
    <row r="369" spans="1:65" s="2" customFormat="1" ht="21.75" customHeight="1">
      <c r="A369" s="32"/>
      <c r="B369" s="157"/>
      <c r="C369" s="158">
        <v>140</v>
      </c>
      <c r="D369" s="158" t="s">
        <v>135</v>
      </c>
      <c r="E369" s="159" t="s">
        <v>637</v>
      </c>
      <c r="F369" s="160" t="s">
        <v>638</v>
      </c>
      <c r="G369" s="161" t="s">
        <v>215</v>
      </c>
      <c r="H369" s="162">
        <v>0.95299999999999996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0</v>
      </c>
      <c r="R369" s="168">
        <f>Q369*H369</f>
        <v>0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184</v>
      </c>
      <c r="AT369" s="170" t="s">
        <v>135</v>
      </c>
      <c r="AU369" s="170" t="s">
        <v>138</v>
      </c>
      <c r="AY369" s="17" t="s">
        <v>132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138</v>
      </c>
      <c r="BK369" s="171">
        <f>ROUND(I369*H369,2)</f>
        <v>0</v>
      </c>
      <c r="BL369" s="17" t="s">
        <v>184</v>
      </c>
      <c r="BM369" s="170" t="s">
        <v>639</v>
      </c>
    </row>
    <row r="370" spans="1:65" s="12" customFormat="1" ht="22.9" customHeight="1">
      <c r="B370" s="144"/>
      <c r="D370" s="145" t="s">
        <v>75</v>
      </c>
      <c r="E370" s="155" t="s">
        <v>640</v>
      </c>
      <c r="F370" s="155" t="s">
        <v>641</v>
      </c>
      <c r="I370" s="147"/>
      <c r="J370" s="156">
        <f>BK370</f>
        <v>0</v>
      </c>
      <c r="L370" s="144"/>
      <c r="M370" s="149"/>
      <c r="N370" s="150"/>
      <c r="O370" s="150"/>
      <c r="P370" s="151">
        <f>SUM(P371:P375)</f>
        <v>0</v>
      </c>
      <c r="Q370" s="150"/>
      <c r="R370" s="151">
        <f>SUM(R371:R375)</f>
        <v>1.6169999999999999E-3</v>
      </c>
      <c r="S370" s="150"/>
      <c r="T370" s="152">
        <f>SUM(T371:T375)</f>
        <v>0</v>
      </c>
      <c r="AR370" s="145" t="s">
        <v>138</v>
      </c>
      <c r="AT370" s="153" t="s">
        <v>75</v>
      </c>
      <c r="AU370" s="153" t="s">
        <v>84</v>
      </c>
      <c r="AY370" s="145" t="s">
        <v>132</v>
      </c>
      <c r="BK370" s="154">
        <f>SUM(BK371:BK375)</f>
        <v>0</v>
      </c>
    </row>
    <row r="371" spans="1:65" s="2" customFormat="1" ht="21.75" customHeight="1">
      <c r="A371" s="32"/>
      <c r="B371" s="157"/>
      <c r="C371" s="158">
        <v>141</v>
      </c>
      <c r="D371" s="158" t="s">
        <v>135</v>
      </c>
      <c r="E371" s="159" t="s">
        <v>642</v>
      </c>
      <c r="F371" s="160" t="s">
        <v>643</v>
      </c>
      <c r="G371" s="161" t="s">
        <v>136</v>
      </c>
      <c r="H371" s="162">
        <v>4.9000000000000004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6.9999999999999994E-5</v>
      </c>
      <c r="R371" s="168">
        <f>Q371*H371</f>
        <v>3.4299999999999999E-4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184</v>
      </c>
      <c r="AT371" s="170" t="s">
        <v>135</v>
      </c>
      <c r="AU371" s="170" t="s">
        <v>138</v>
      </c>
      <c r="AY371" s="17" t="s">
        <v>132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138</v>
      </c>
      <c r="BK371" s="171">
        <f>ROUND(I371*H371,2)</f>
        <v>0</v>
      </c>
      <c r="BL371" s="17" t="s">
        <v>184</v>
      </c>
      <c r="BM371" s="170" t="s">
        <v>644</v>
      </c>
    </row>
    <row r="372" spans="1:65" s="2" customFormat="1" ht="21.75" customHeight="1">
      <c r="A372" s="32"/>
      <c r="B372" s="157"/>
      <c r="C372" s="158">
        <v>142</v>
      </c>
      <c r="D372" s="158" t="s">
        <v>135</v>
      </c>
      <c r="E372" s="159" t="s">
        <v>645</v>
      </c>
      <c r="F372" s="160" t="s">
        <v>646</v>
      </c>
      <c r="G372" s="161" t="s">
        <v>136</v>
      </c>
      <c r="H372" s="162">
        <v>4.9000000000000004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1.3999999999999999E-4</v>
      </c>
      <c r="R372" s="168">
        <f>Q372*H372</f>
        <v>6.8599999999999998E-4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184</v>
      </c>
      <c r="AT372" s="170" t="s">
        <v>135</v>
      </c>
      <c r="AU372" s="170" t="s">
        <v>138</v>
      </c>
      <c r="AY372" s="17" t="s">
        <v>132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138</v>
      </c>
      <c r="BK372" s="171">
        <f>ROUND(I372*H372,2)</f>
        <v>0</v>
      </c>
      <c r="BL372" s="17" t="s">
        <v>184</v>
      </c>
      <c r="BM372" s="170" t="s">
        <v>647</v>
      </c>
    </row>
    <row r="373" spans="1:65" s="15" customFormat="1">
      <c r="B373" s="189"/>
      <c r="D373" s="173" t="s">
        <v>139</v>
      </c>
      <c r="E373" s="190" t="s">
        <v>1</v>
      </c>
      <c r="F373" s="191" t="s">
        <v>648</v>
      </c>
      <c r="H373" s="190" t="s">
        <v>1</v>
      </c>
      <c r="I373" s="192"/>
      <c r="L373" s="189"/>
      <c r="M373" s="193"/>
      <c r="N373" s="194"/>
      <c r="O373" s="194"/>
      <c r="P373" s="194"/>
      <c r="Q373" s="194"/>
      <c r="R373" s="194"/>
      <c r="S373" s="194"/>
      <c r="T373" s="195"/>
      <c r="AT373" s="190" t="s">
        <v>139</v>
      </c>
      <c r="AU373" s="190" t="s">
        <v>138</v>
      </c>
      <c r="AV373" s="15" t="s">
        <v>84</v>
      </c>
      <c r="AW373" s="15" t="s">
        <v>33</v>
      </c>
      <c r="AX373" s="15" t="s">
        <v>76</v>
      </c>
      <c r="AY373" s="190" t="s">
        <v>132</v>
      </c>
    </row>
    <row r="374" spans="1:65" s="13" customFormat="1">
      <c r="B374" s="172"/>
      <c r="D374" s="173" t="s">
        <v>139</v>
      </c>
      <c r="E374" s="174" t="s">
        <v>1</v>
      </c>
      <c r="F374" s="175" t="s">
        <v>649</v>
      </c>
      <c r="H374" s="176">
        <v>4.9000000000000004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139</v>
      </c>
      <c r="AU374" s="174" t="s">
        <v>138</v>
      </c>
      <c r="AV374" s="13" t="s">
        <v>138</v>
      </c>
      <c r="AW374" s="13" t="s">
        <v>33</v>
      </c>
      <c r="AX374" s="13" t="s">
        <v>84</v>
      </c>
      <c r="AY374" s="174" t="s">
        <v>132</v>
      </c>
    </row>
    <row r="375" spans="1:65" s="2" customFormat="1" ht="21.75" customHeight="1">
      <c r="A375" s="32"/>
      <c r="B375" s="157"/>
      <c r="C375" s="158">
        <v>143</v>
      </c>
      <c r="D375" s="158" t="s">
        <v>135</v>
      </c>
      <c r="E375" s="159" t="s">
        <v>650</v>
      </c>
      <c r="F375" s="160" t="s">
        <v>651</v>
      </c>
      <c r="G375" s="161" t="s">
        <v>136</v>
      </c>
      <c r="H375" s="162">
        <v>4.9000000000000004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1.2E-4</v>
      </c>
      <c r="R375" s="168">
        <f>Q375*H375</f>
        <v>5.8800000000000009E-4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184</v>
      </c>
      <c r="AT375" s="170" t="s">
        <v>135</v>
      </c>
      <c r="AU375" s="170" t="s">
        <v>138</v>
      </c>
      <c r="AY375" s="17" t="s">
        <v>132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138</v>
      </c>
      <c r="BK375" s="171">
        <f>ROUND(I375*H375,2)</f>
        <v>0</v>
      </c>
      <c r="BL375" s="17" t="s">
        <v>184</v>
      </c>
      <c r="BM375" s="170" t="s">
        <v>652</v>
      </c>
    </row>
    <row r="376" spans="1:65" s="12" customFormat="1" ht="22.9" customHeight="1">
      <c r="B376" s="144"/>
      <c r="D376" s="145" t="s">
        <v>75</v>
      </c>
      <c r="E376" s="155" t="s">
        <v>653</v>
      </c>
      <c r="F376" s="155" t="s">
        <v>654</v>
      </c>
      <c r="I376" s="147"/>
      <c r="J376" s="156">
        <f>BK376</f>
        <v>0</v>
      </c>
      <c r="L376" s="144"/>
      <c r="M376" s="149"/>
      <c r="N376" s="150"/>
      <c r="O376" s="150"/>
      <c r="P376" s="151">
        <f>SUM(P377:P394)</f>
        <v>0</v>
      </c>
      <c r="Q376" s="150"/>
      <c r="R376" s="151">
        <f>SUM(R377:R394)</f>
        <v>2.2532480000000001E-2</v>
      </c>
      <c r="S376" s="150"/>
      <c r="T376" s="152">
        <f>SUM(T377:T394)</f>
        <v>4.4038599999999999E-3</v>
      </c>
      <c r="AR376" s="145" t="s">
        <v>138</v>
      </c>
      <c r="AT376" s="153" t="s">
        <v>75</v>
      </c>
      <c r="AU376" s="153" t="s">
        <v>84</v>
      </c>
      <c r="AY376" s="145" t="s">
        <v>132</v>
      </c>
      <c r="BK376" s="154">
        <f>SUM(BK377:BK394)</f>
        <v>0</v>
      </c>
    </row>
    <row r="377" spans="1:65" s="2" customFormat="1" ht="21.75" customHeight="1">
      <c r="A377" s="32"/>
      <c r="B377" s="157"/>
      <c r="C377" s="158">
        <v>144</v>
      </c>
      <c r="D377" s="158" t="s">
        <v>135</v>
      </c>
      <c r="E377" s="159" t="s">
        <v>189</v>
      </c>
      <c r="F377" s="160" t="s">
        <v>190</v>
      </c>
      <c r="G377" s="161" t="s">
        <v>136</v>
      </c>
      <c r="H377" s="162">
        <v>22.504000000000001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0</v>
      </c>
      <c r="R377" s="168">
        <f>Q377*H377</f>
        <v>0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184</v>
      </c>
      <c r="AT377" s="170" t="s">
        <v>135</v>
      </c>
      <c r="AU377" s="170" t="s">
        <v>138</v>
      </c>
      <c r="AY377" s="17" t="s">
        <v>132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138</v>
      </c>
      <c r="BK377" s="171">
        <f>ROUND(I377*H377,2)</f>
        <v>0</v>
      </c>
      <c r="BL377" s="17" t="s">
        <v>184</v>
      </c>
      <c r="BM377" s="170" t="s">
        <v>655</v>
      </c>
    </row>
    <row r="378" spans="1:65" s="15" customFormat="1">
      <c r="B378" s="189"/>
      <c r="D378" s="173" t="s">
        <v>139</v>
      </c>
      <c r="E378" s="190" t="s">
        <v>1</v>
      </c>
      <c r="F378" s="191" t="s">
        <v>194</v>
      </c>
      <c r="H378" s="190" t="s">
        <v>1</v>
      </c>
      <c r="I378" s="192"/>
      <c r="L378" s="189"/>
      <c r="M378" s="193"/>
      <c r="N378" s="194"/>
      <c r="O378" s="194"/>
      <c r="P378" s="194"/>
      <c r="Q378" s="194"/>
      <c r="R378" s="194"/>
      <c r="S378" s="194"/>
      <c r="T378" s="195"/>
      <c r="AT378" s="190" t="s">
        <v>139</v>
      </c>
      <c r="AU378" s="190" t="s">
        <v>138</v>
      </c>
      <c r="AV378" s="15" t="s">
        <v>84</v>
      </c>
      <c r="AW378" s="15" t="s">
        <v>33</v>
      </c>
      <c r="AX378" s="15" t="s">
        <v>76</v>
      </c>
      <c r="AY378" s="190" t="s">
        <v>132</v>
      </c>
    </row>
    <row r="379" spans="1:65" s="13" customFormat="1">
      <c r="B379" s="172"/>
      <c r="D379" s="173" t="s">
        <v>139</v>
      </c>
      <c r="E379" s="174" t="s">
        <v>1</v>
      </c>
      <c r="F379" s="175" t="s">
        <v>656</v>
      </c>
      <c r="H379" s="176">
        <v>6.51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139</v>
      </c>
      <c r="AU379" s="174" t="s">
        <v>138</v>
      </c>
      <c r="AV379" s="13" t="s">
        <v>138</v>
      </c>
      <c r="AW379" s="13" t="s">
        <v>33</v>
      </c>
      <c r="AX379" s="13" t="s">
        <v>76</v>
      </c>
      <c r="AY379" s="174" t="s">
        <v>132</v>
      </c>
    </row>
    <row r="380" spans="1:65" s="15" customFormat="1">
      <c r="B380" s="189"/>
      <c r="D380" s="173" t="s">
        <v>139</v>
      </c>
      <c r="E380" s="190" t="s">
        <v>1</v>
      </c>
      <c r="F380" s="191" t="s">
        <v>657</v>
      </c>
      <c r="H380" s="190" t="s">
        <v>1</v>
      </c>
      <c r="I380" s="192"/>
      <c r="L380" s="189"/>
      <c r="M380" s="193"/>
      <c r="N380" s="194"/>
      <c r="O380" s="194"/>
      <c r="P380" s="194"/>
      <c r="Q380" s="194"/>
      <c r="R380" s="194"/>
      <c r="S380" s="194"/>
      <c r="T380" s="195"/>
      <c r="AT380" s="190" t="s">
        <v>139</v>
      </c>
      <c r="AU380" s="190" t="s">
        <v>138</v>
      </c>
      <c r="AV380" s="15" t="s">
        <v>84</v>
      </c>
      <c r="AW380" s="15" t="s">
        <v>33</v>
      </c>
      <c r="AX380" s="15" t="s">
        <v>76</v>
      </c>
      <c r="AY380" s="190" t="s">
        <v>132</v>
      </c>
    </row>
    <row r="381" spans="1:65" s="13" customFormat="1">
      <c r="B381" s="172"/>
      <c r="D381" s="173" t="s">
        <v>139</v>
      </c>
      <c r="E381" s="174" t="s">
        <v>1</v>
      </c>
      <c r="F381" s="175" t="s">
        <v>658</v>
      </c>
      <c r="H381" s="176">
        <v>5.49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139</v>
      </c>
      <c r="AU381" s="174" t="s">
        <v>138</v>
      </c>
      <c r="AV381" s="13" t="s">
        <v>138</v>
      </c>
      <c r="AW381" s="13" t="s">
        <v>33</v>
      </c>
      <c r="AX381" s="13" t="s">
        <v>76</v>
      </c>
      <c r="AY381" s="174" t="s">
        <v>132</v>
      </c>
    </row>
    <row r="382" spans="1:65" s="15" customFormat="1">
      <c r="B382" s="189"/>
      <c r="D382" s="173" t="s">
        <v>139</v>
      </c>
      <c r="E382" s="190" t="s">
        <v>1</v>
      </c>
      <c r="F382" s="191" t="s">
        <v>659</v>
      </c>
      <c r="H382" s="190" t="s">
        <v>1</v>
      </c>
      <c r="I382" s="192"/>
      <c r="L382" s="189"/>
      <c r="M382" s="193"/>
      <c r="N382" s="194"/>
      <c r="O382" s="194"/>
      <c r="P382" s="194"/>
      <c r="Q382" s="194"/>
      <c r="R382" s="194"/>
      <c r="S382" s="194"/>
      <c r="T382" s="195"/>
      <c r="AT382" s="190" t="s">
        <v>139</v>
      </c>
      <c r="AU382" s="190" t="s">
        <v>138</v>
      </c>
      <c r="AV382" s="15" t="s">
        <v>84</v>
      </c>
      <c r="AW382" s="15" t="s">
        <v>33</v>
      </c>
      <c r="AX382" s="15" t="s">
        <v>76</v>
      </c>
      <c r="AY382" s="190" t="s">
        <v>132</v>
      </c>
    </row>
    <row r="383" spans="1:65" s="13" customFormat="1">
      <c r="B383" s="172"/>
      <c r="D383" s="173" t="s">
        <v>139</v>
      </c>
      <c r="E383" s="174" t="s">
        <v>1</v>
      </c>
      <c r="F383" s="175" t="s">
        <v>497</v>
      </c>
      <c r="H383" s="176">
        <v>10.504</v>
      </c>
      <c r="I383" s="177"/>
      <c r="L383" s="172"/>
      <c r="M383" s="178"/>
      <c r="N383" s="179"/>
      <c r="O383" s="179"/>
      <c r="P383" s="179"/>
      <c r="Q383" s="179"/>
      <c r="R383" s="179"/>
      <c r="S383" s="179"/>
      <c r="T383" s="180"/>
      <c r="AT383" s="174" t="s">
        <v>139</v>
      </c>
      <c r="AU383" s="174" t="s">
        <v>138</v>
      </c>
      <c r="AV383" s="13" t="s">
        <v>138</v>
      </c>
      <c r="AW383" s="13" t="s">
        <v>33</v>
      </c>
      <c r="AX383" s="13" t="s">
        <v>76</v>
      </c>
      <c r="AY383" s="174" t="s">
        <v>132</v>
      </c>
    </row>
    <row r="384" spans="1:65" s="14" customFormat="1">
      <c r="B384" s="181"/>
      <c r="D384" s="173" t="s">
        <v>139</v>
      </c>
      <c r="E384" s="182" t="s">
        <v>1</v>
      </c>
      <c r="F384" s="183" t="s">
        <v>141</v>
      </c>
      <c r="H384" s="184">
        <v>22.503999999999998</v>
      </c>
      <c r="I384" s="185"/>
      <c r="L384" s="181"/>
      <c r="M384" s="186"/>
      <c r="N384" s="187"/>
      <c r="O384" s="187"/>
      <c r="P384" s="187"/>
      <c r="Q384" s="187"/>
      <c r="R384" s="187"/>
      <c r="S384" s="187"/>
      <c r="T384" s="188"/>
      <c r="AT384" s="182" t="s">
        <v>139</v>
      </c>
      <c r="AU384" s="182" t="s">
        <v>138</v>
      </c>
      <c r="AV384" s="14" t="s">
        <v>137</v>
      </c>
      <c r="AW384" s="14" t="s">
        <v>33</v>
      </c>
      <c r="AX384" s="14" t="s">
        <v>84</v>
      </c>
      <c r="AY384" s="182" t="s">
        <v>132</v>
      </c>
    </row>
    <row r="385" spans="1:65" s="2" customFormat="1" ht="16.5" customHeight="1">
      <c r="A385" s="32"/>
      <c r="B385" s="157"/>
      <c r="C385" s="158">
        <v>145</v>
      </c>
      <c r="D385" s="158" t="s">
        <v>135</v>
      </c>
      <c r="E385" s="159" t="s">
        <v>660</v>
      </c>
      <c r="F385" s="160" t="s">
        <v>661</v>
      </c>
      <c r="G385" s="161" t="s">
        <v>136</v>
      </c>
      <c r="H385" s="162">
        <v>14.206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1E-3</v>
      </c>
      <c r="R385" s="168">
        <f>Q385*H385</f>
        <v>1.4206E-2</v>
      </c>
      <c r="S385" s="168">
        <v>3.1E-4</v>
      </c>
      <c r="T385" s="169">
        <f>S385*H385</f>
        <v>4.4038599999999999E-3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184</v>
      </c>
      <c r="AT385" s="170" t="s">
        <v>135</v>
      </c>
      <c r="AU385" s="170" t="s">
        <v>138</v>
      </c>
      <c r="AY385" s="17" t="s">
        <v>132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138</v>
      </c>
      <c r="BK385" s="171">
        <f>ROUND(I385*H385,2)</f>
        <v>0</v>
      </c>
      <c r="BL385" s="17" t="s">
        <v>184</v>
      </c>
      <c r="BM385" s="170" t="s">
        <v>662</v>
      </c>
    </row>
    <row r="386" spans="1:65" s="15" customFormat="1">
      <c r="B386" s="189"/>
      <c r="D386" s="173" t="s">
        <v>139</v>
      </c>
      <c r="E386" s="190" t="s">
        <v>1</v>
      </c>
      <c r="F386" s="191" t="s">
        <v>659</v>
      </c>
      <c r="H386" s="190" t="s">
        <v>1</v>
      </c>
      <c r="I386" s="192"/>
      <c r="L386" s="189"/>
      <c r="M386" s="193"/>
      <c r="N386" s="194"/>
      <c r="O386" s="194"/>
      <c r="P386" s="194"/>
      <c r="Q386" s="194"/>
      <c r="R386" s="194"/>
      <c r="S386" s="194"/>
      <c r="T386" s="195"/>
      <c r="AT386" s="190" t="s">
        <v>139</v>
      </c>
      <c r="AU386" s="190" t="s">
        <v>138</v>
      </c>
      <c r="AV386" s="15" t="s">
        <v>84</v>
      </c>
      <c r="AW386" s="15" t="s">
        <v>33</v>
      </c>
      <c r="AX386" s="15" t="s">
        <v>76</v>
      </c>
      <c r="AY386" s="190" t="s">
        <v>132</v>
      </c>
    </row>
    <row r="387" spans="1:65" s="13" customFormat="1">
      <c r="B387" s="172"/>
      <c r="D387" s="173" t="s">
        <v>139</v>
      </c>
      <c r="E387" s="174" t="s">
        <v>1</v>
      </c>
      <c r="F387" s="175" t="s">
        <v>663</v>
      </c>
      <c r="H387" s="176">
        <v>1.56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139</v>
      </c>
      <c r="AU387" s="174" t="s">
        <v>138</v>
      </c>
      <c r="AV387" s="13" t="s">
        <v>138</v>
      </c>
      <c r="AW387" s="13" t="s">
        <v>33</v>
      </c>
      <c r="AX387" s="13" t="s">
        <v>76</v>
      </c>
      <c r="AY387" s="174" t="s">
        <v>132</v>
      </c>
    </row>
    <row r="388" spans="1:65" s="15" customFormat="1">
      <c r="B388" s="189"/>
      <c r="D388" s="173" t="s">
        <v>139</v>
      </c>
      <c r="E388" s="190" t="s">
        <v>1</v>
      </c>
      <c r="F388" s="191" t="s">
        <v>664</v>
      </c>
      <c r="H388" s="190" t="s">
        <v>1</v>
      </c>
      <c r="I388" s="192"/>
      <c r="L388" s="189"/>
      <c r="M388" s="193"/>
      <c r="N388" s="194"/>
      <c r="O388" s="194"/>
      <c r="P388" s="194"/>
      <c r="Q388" s="194"/>
      <c r="R388" s="194"/>
      <c r="S388" s="194"/>
      <c r="T388" s="195"/>
      <c r="AT388" s="190" t="s">
        <v>139</v>
      </c>
      <c r="AU388" s="190" t="s">
        <v>138</v>
      </c>
      <c r="AV388" s="15" t="s">
        <v>84</v>
      </c>
      <c r="AW388" s="15" t="s">
        <v>33</v>
      </c>
      <c r="AX388" s="15" t="s">
        <v>76</v>
      </c>
      <c r="AY388" s="190" t="s">
        <v>132</v>
      </c>
    </row>
    <row r="389" spans="1:65" s="13" customFormat="1">
      <c r="B389" s="172"/>
      <c r="D389" s="173" t="s">
        <v>139</v>
      </c>
      <c r="E389" s="174" t="s">
        <v>1</v>
      </c>
      <c r="F389" s="175" t="s">
        <v>665</v>
      </c>
      <c r="H389" s="176">
        <v>9.3859999999999992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139</v>
      </c>
      <c r="AU389" s="174" t="s">
        <v>138</v>
      </c>
      <c r="AV389" s="13" t="s">
        <v>138</v>
      </c>
      <c r="AW389" s="13" t="s">
        <v>33</v>
      </c>
      <c r="AX389" s="13" t="s">
        <v>76</v>
      </c>
      <c r="AY389" s="174" t="s">
        <v>132</v>
      </c>
    </row>
    <row r="390" spans="1:65" s="15" customFormat="1">
      <c r="B390" s="189"/>
      <c r="D390" s="173" t="s">
        <v>139</v>
      </c>
      <c r="E390" s="190" t="s">
        <v>1</v>
      </c>
      <c r="F390" s="191" t="s">
        <v>666</v>
      </c>
      <c r="H390" s="190" t="s">
        <v>1</v>
      </c>
      <c r="I390" s="192"/>
      <c r="L390" s="189"/>
      <c r="M390" s="193"/>
      <c r="N390" s="194"/>
      <c r="O390" s="194"/>
      <c r="P390" s="194"/>
      <c r="Q390" s="194"/>
      <c r="R390" s="194"/>
      <c r="S390" s="194"/>
      <c r="T390" s="195"/>
      <c r="AT390" s="190" t="s">
        <v>139</v>
      </c>
      <c r="AU390" s="190" t="s">
        <v>138</v>
      </c>
      <c r="AV390" s="15" t="s">
        <v>84</v>
      </c>
      <c r="AW390" s="15" t="s">
        <v>33</v>
      </c>
      <c r="AX390" s="15" t="s">
        <v>76</v>
      </c>
      <c r="AY390" s="190" t="s">
        <v>132</v>
      </c>
    </row>
    <row r="391" spans="1:65" s="13" customFormat="1">
      <c r="B391" s="172"/>
      <c r="D391" s="173" t="s">
        <v>139</v>
      </c>
      <c r="E391" s="174" t="s">
        <v>1</v>
      </c>
      <c r="F391" s="175" t="s">
        <v>667</v>
      </c>
      <c r="H391" s="176">
        <v>3.26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139</v>
      </c>
      <c r="AU391" s="174" t="s">
        <v>138</v>
      </c>
      <c r="AV391" s="13" t="s">
        <v>138</v>
      </c>
      <c r="AW391" s="13" t="s">
        <v>33</v>
      </c>
      <c r="AX391" s="13" t="s">
        <v>76</v>
      </c>
      <c r="AY391" s="174" t="s">
        <v>132</v>
      </c>
    </row>
    <row r="392" spans="1:65" s="14" customFormat="1">
      <c r="B392" s="181"/>
      <c r="D392" s="173" t="s">
        <v>139</v>
      </c>
      <c r="E392" s="182" t="s">
        <v>1</v>
      </c>
      <c r="F392" s="183" t="s">
        <v>141</v>
      </c>
      <c r="H392" s="184">
        <v>14.206</v>
      </c>
      <c r="I392" s="185"/>
      <c r="L392" s="181"/>
      <c r="M392" s="186"/>
      <c r="N392" s="187"/>
      <c r="O392" s="187"/>
      <c r="P392" s="187"/>
      <c r="Q392" s="187"/>
      <c r="R392" s="187"/>
      <c r="S392" s="187"/>
      <c r="T392" s="188"/>
      <c r="AT392" s="182" t="s">
        <v>139</v>
      </c>
      <c r="AU392" s="182" t="s">
        <v>138</v>
      </c>
      <c r="AV392" s="14" t="s">
        <v>137</v>
      </c>
      <c r="AW392" s="14" t="s">
        <v>33</v>
      </c>
      <c r="AX392" s="14" t="s">
        <v>84</v>
      </c>
      <c r="AY392" s="182" t="s">
        <v>132</v>
      </c>
    </row>
    <row r="393" spans="1:65" s="2" customFormat="1" ht="21.75" customHeight="1">
      <c r="A393" s="32"/>
      <c r="B393" s="157"/>
      <c r="C393" s="158">
        <v>146</v>
      </c>
      <c r="D393" s="158" t="s">
        <v>135</v>
      </c>
      <c r="E393" s="159" t="s">
        <v>668</v>
      </c>
      <c r="F393" s="160" t="s">
        <v>669</v>
      </c>
      <c r="G393" s="161" t="s">
        <v>136</v>
      </c>
      <c r="H393" s="162">
        <v>22.504000000000001</v>
      </c>
      <c r="I393" s="163"/>
      <c r="J393" s="164">
        <f>ROUND(I393*H393,2)</f>
        <v>0</v>
      </c>
      <c r="K393" s="165"/>
      <c r="L393" s="33"/>
      <c r="M393" s="166" t="s">
        <v>1</v>
      </c>
      <c r="N393" s="167" t="s">
        <v>42</v>
      </c>
      <c r="O393" s="58"/>
      <c r="P393" s="168">
        <f>O393*H393</f>
        <v>0</v>
      </c>
      <c r="Q393" s="168">
        <v>2.1000000000000001E-4</v>
      </c>
      <c r="R393" s="168">
        <f>Q393*H393</f>
        <v>4.7258400000000002E-3</v>
      </c>
      <c r="S393" s="168">
        <v>0</v>
      </c>
      <c r="T393" s="169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184</v>
      </c>
      <c r="AT393" s="170" t="s">
        <v>135</v>
      </c>
      <c r="AU393" s="170" t="s">
        <v>138</v>
      </c>
      <c r="AY393" s="17" t="s">
        <v>132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138</v>
      </c>
      <c r="BK393" s="171">
        <f>ROUND(I393*H393,2)</f>
        <v>0</v>
      </c>
      <c r="BL393" s="17" t="s">
        <v>184</v>
      </c>
      <c r="BM393" s="170" t="s">
        <v>670</v>
      </c>
    </row>
    <row r="394" spans="1:65" s="2" customFormat="1" ht="21.75" customHeight="1">
      <c r="A394" s="32"/>
      <c r="B394" s="157"/>
      <c r="C394" s="158">
        <v>147</v>
      </c>
      <c r="D394" s="158" t="s">
        <v>135</v>
      </c>
      <c r="E394" s="159" t="s">
        <v>671</v>
      </c>
      <c r="F394" s="160" t="s">
        <v>672</v>
      </c>
      <c r="G394" s="161" t="s">
        <v>136</v>
      </c>
      <c r="H394" s="162">
        <v>22.504000000000001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1.6000000000000001E-4</v>
      </c>
      <c r="R394" s="168">
        <f>Q394*H394</f>
        <v>3.6006400000000004E-3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184</v>
      </c>
      <c r="AT394" s="170" t="s">
        <v>135</v>
      </c>
      <c r="AU394" s="170" t="s">
        <v>138</v>
      </c>
      <c r="AY394" s="17" t="s">
        <v>132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138</v>
      </c>
      <c r="BK394" s="171">
        <f>ROUND(I394*H394,2)</f>
        <v>0</v>
      </c>
      <c r="BL394" s="17" t="s">
        <v>184</v>
      </c>
      <c r="BM394" s="170" t="s">
        <v>673</v>
      </c>
    </row>
    <row r="395" spans="1:65" s="12" customFormat="1" ht="25.9" customHeight="1">
      <c r="B395" s="144"/>
      <c r="D395" s="145" t="s">
        <v>75</v>
      </c>
      <c r="E395" s="146" t="s">
        <v>674</v>
      </c>
      <c r="F395" s="146" t="s">
        <v>675</v>
      </c>
      <c r="I395" s="147"/>
      <c r="J395" s="148">
        <f>BK395</f>
        <v>0</v>
      </c>
      <c r="L395" s="144"/>
      <c r="M395" s="149"/>
      <c r="N395" s="150"/>
      <c r="O395" s="150"/>
      <c r="P395" s="151">
        <f>SUM(P396:P419)</f>
        <v>0</v>
      </c>
      <c r="Q395" s="150"/>
      <c r="R395" s="151">
        <f>SUM(R396:R419)</f>
        <v>0</v>
      </c>
      <c r="S395" s="150"/>
      <c r="T395" s="152">
        <f>SUM(T396:T419)</f>
        <v>0</v>
      </c>
      <c r="AR395" s="145" t="s">
        <v>137</v>
      </c>
      <c r="AT395" s="153" t="s">
        <v>75</v>
      </c>
      <c r="AU395" s="153" t="s">
        <v>76</v>
      </c>
      <c r="AY395" s="145" t="s">
        <v>132</v>
      </c>
      <c r="BK395" s="154">
        <f>SUM(BK396:BK419)</f>
        <v>0</v>
      </c>
    </row>
    <row r="396" spans="1:65" s="2" customFormat="1" ht="16.5" customHeight="1">
      <c r="A396" s="32"/>
      <c r="B396" s="157"/>
      <c r="C396" s="158">
        <v>148</v>
      </c>
      <c r="D396" s="158" t="s">
        <v>135</v>
      </c>
      <c r="E396" s="159" t="s">
        <v>676</v>
      </c>
      <c r="F396" s="160" t="s">
        <v>677</v>
      </c>
      <c r="G396" s="161" t="s">
        <v>678</v>
      </c>
      <c r="H396" s="162">
        <v>58</v>
      </c>
      <c r="I396" s="163"/>
      <c r="J396" s="164">
        <f>ROUND(I396*H396,2)</f>
        <v>0</v>
      </c>
      <c r="K396" s="165"/>
      <c r="L396" s="33"/>
      <c r="M396" s="166" t="s">
        <v>1</v>
      </c>
      <c r="N396" s="167" t="s">
        <v>42</v>
      </c>
      <c r="O396" s="58"/>
      <c r="P396" s="168">
        <f>O396*H396</f>
        <v>0</v>
      </c>
      <c r="Q396" s="168">
        <v>0</v>
      </c>
      <c r="R396" s="168">
        <f>Q396*H396</f>
        <v>0</v>
      </c>
      <c r="S396" s="168">
        <v>0</v>
      </c>
      <c r="T396" s="169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0" t="s">
        <v>679</v>
      </c>
      <c r="AT396" s="170" t="s">
        <v>135</v>
      </c>
      <c r="AU396" s="170" t="s">
        <v>84</v>
      </c>
      <c r="AY396" s="17" t="s">
        <v>132</v>
      </c>
      <c r="BE396" s="171">
        <f>IF(N396="základní",J396,0)</f>
        <v>0</v>
      </c>
      <c r="BF396" s="171">
        <f>IF(N396="snížená",J396,0)</f>
        <v>0</v>
      </c>
      <c r="BG396" s="171">
        <f>IF(N396="zákl. přenesená",J396,0)</f>
        <v>0</v>
      </c>
      <c r="BH396" s="171">
        <f>IF(N396="sníž. přenesená",J396,0)</f>
        <v>0</v>
      </c>
      <c r="BI396" s="171">
        <f>IF(N396="nulová",J396,0)</f>
        <v>0</v>
      </c>
      <c r="BJ396" s="17" t="s">
        <v>138</v>
      </c>
      <c r="BK396" s="171">
        <f>ROUND(I396*H396,2)</f>
        <v>0</v>
      </c>
      <c r="BL396" s="17" t="s">
        <v>679</v>
      </c>
      <c r="BM396" s="170" t="s">
        <v>680</v>
      </c>
    </row>
    <row r="397" spans="1:65" s="15" customFormat="1" ht="22.5">
      <c r="B397" s="189"/>
      <c r="D397" s="173" t="s">
        <v>139</v>
      </c>
      <c r="E397" s="190" t="s">
        <v>1</v>
      </c>
      <c r="F397" s="191" t="s">
        <v>681</v>
      </c>
      <c r="H397" s="190" t="s">
        <v>1</v>
      </c>
      <c r="I397" s="192"/>
      <c r="L397" s="189"/>
      <c r="M397" s="193"/>
      <c r="N397" s="194"/>
      <c r="O397" s="194"/>
      <c r="P397" s="194"/>
      <c r="Q397" s="194"/>
      <c r="R397" s="194"/>
      <c r="S397" s="194"/>
      <c r="T397" s="195"/>
      <c r="AT397" s="190" t="s">
        <v>139</v>
      </c>
      <c r="AU397" s="190" t="s">
        <v>84</v>
      </c>
      <c r="AV397" s="15" t="s">
        <v>84</v>
      </c>
      <c r="AW397" s="15" t="s">
        <v>33</v>
      </c>
      <c r="AX397" s="15" t="s">
        <v>76</v>
      </c>
      <c r="AY397" s="190" t="s">
        <v>132</v>
      </c>
    </row>
    <row r="398" spans="1:65" s="15" customFormat="1">
      <c r="B398" s="189"/>
      <c r="D398" s="173" t="s">
        <v>139</v>
      </c>
      <c r="E398" s="190" t="s">
        <v>1</v>
      </c>
      <c r="F398" s="191" t="s">
        <v>682</v>
      </c>
      <c r="H398" s="190" t="s">
        <v>1</v>
      </c>
      <c r="I398" s="192"/>
      <c r="L398" s="189"/>
      <c r="M398" s="193"/>
      <c r="N398" s="194"/>
      <c r="O398" s="194"/>
      <c r="P398" s="194"/>
      <c r="Q398" s="194"/>
      <c r="R398" s="194"/>
      <c r="S398" s="194"/>
      <c r="T398" s="195"/>
      <c r="AT398" s="190" t="s">
        <v>139</v>
      </c>
      <c r="AU398" s="190" t="s">
        <v>84</v>
      </c>
      <c r="AV398" s="15" t="s">
        <v>84</v>
      </c>
      <c r="AW398" s="15" t="s">
        <v>33</v>
      </c>
      <c r="AX398" s="15" t="s">
        <v>76</v>
      </c>
      <c r="AY398" s="190" t="s">
        <v>132</v>
      </c>
    </row>
    <row r="399" spans="1:65" s="13" customFormat="1">
      <c r="B399" s="172"/>
      <c r="D399" s="173" t="s">
        <v>139</v>
      </c>
      <c r="E399" s="174" t="s">
        <v>1</v>
      </c>
      <c r="F399" s="175" t="s">
        <v>184</v>
      </c>
      <c r="H399" s="176">
        <v>16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139</v>
      </c>
      <c r="AU399" s="174" t="s">
        <v>84</v>
      </c>
      <c r="AV399" s="13" t="s">
        <v>138</v>
      </c>
      <c r="AW399" s="13" t="s">
        <v>33</v>
      </c>
      <c r="AX399" s="13" t="s">
        <v>76</v>
      </c>
      <c r="AY399" s="174" t="s">
        <v>132</v>
      </c>
    </row>
    <row r="400" spans="1:65" s="15" customFormat="1">
      <c r="B400" s="189"/>
      <c r="D400" s="173" t="s">
        <v>139</v>
      </c>
      <c r="E400" s="190" t="s">
        <v>1</v>
      </c>
      <c r="F400" s="191" t="s">
        <v>683</v>
      </c>
      <c r="H400" s="190" t="s">
        <v>1</v>
      </c>
      <c r="I400" s="192"/>
      <c r="L400" s="189"/>
      <c r="M400" s="193"/>
      <c r="N400" s="194"/>
      <c r="O400" s="194"/>
      <c r="P400" s="194"/>
      <c r="Q400" s="194"/>
      <c r="R400" s="194"/>
      <c r="S400" s="194"/>
      <c r="T400" s="195"/>
      <c r="AT400" s="190" t="s">
        <v>139</v>
      </c>
      <c r="AU400" s="190" t="s">
        <v>84</v>
      </c>
      <c r="AV400" s="15" t="s">
        <v>84</v>
      </c>
      <c r="AW400" s="15" t="s">
        <v>33</v>
      </c>
      <c r="AX400" s="15" t="s">
        <v>76</v>
      </c>
      <c r="AY400" s="190" t="s">
        <v>132</v>
      </c>
    </row>
    <row r="401" spans="1:65" s="13" customFormat="1">
      <c r="B401" s="172"/>
      <c r="D401" s="173" t="s">
        <v>139</v>
      </c>
      <c r="E401" s="174" t="s">
        <v>1</v>
      </c>
      <c r="F401" s="175" t="s">
        <v>184</v>
      </c>
      <c r="H401" s="176">
        <v>16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139</v>
      </c>
      <c r="AU401" s="174" t="s">
        <v>84</v>
      </c>
      <c r="AV401" s="13" t="s">
        <v>138</v>
      </c>
      <c r="AW401" s="13" t="s">
        <v>33</v>
      </c>
      <c r="AX401" s="13" t="s">
        <v>76</v>
      </c>
      <c r="AY401" s="174" t="s">
        <v>132</v>
      </c>
    </row>
    <row r="402" spans="1:65" s="15" customFormat="1" ht="22.5">
      <c r="B402" s="189"/>
      <c r="D402" s="173" t="s">
        <v>139</v>
      </c>
      <c r="E402" s="190" t="s">
        <v>1</v>
      </c>
      <c r="F402" s="191" t="s">
        <v>684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139</v>
      </c>
      <c r="AU402" s="190" t="s">
        <v>84</v>
      </c>
      <c r="AV402" s="15" t="s">
        <v>84</v>
      </c>
      <c r="AW402" s="15" t="s">
        <v>33</v>
      </c>
      <c r="AX402" s="15" t="s">
        <v>76</v>
      </c>
      <c r="AY402" s="190" t="s">
        <v>132</v>
      </c>
    </row>
    <row r="403" spans="1:65" s="13" customFormat="1">
      <c r="B403" s="172"/>
      <c r="D403" s="173" t="s">
        <v>139</v>
      </c>
      <c r="E403" s="174" t="s">
        <v>1</v>
      </c>
      <c r="F403" s="175" t="s">
        <v>138</v>
      </c>
      <c r="H403" s="176">
        <v>2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139</v>
      </c>
      <c r="AU403" s="174" t="s">
        <v>84</v>
      </c>
      <c r="AV403" s="13" t="s">
        <v>138</v>
      </c>
      <c r="AW403" s="13" t="s">
        <v>33</v>
      </c>
      <c r="AX403" s="13" t="s">
        <v>76</v>
      </c>
      <c r="AY403" s="174" t="s">
        <v>132</v>
      </c>
    </row>
    <row r="404" spans="1:65" s="15" customFormat="1">
      <c r="B404" s="189"/>
      <c r="D404" s="173" t="s">
        <v>139</v>
      </c>
      <c r="E404" s="190" t="s">
        <v>1</v>
      </c>
      <c r="F404" s="191" t="s">
        <v>685</v>
      </c>
      <c r="H404" s="190" t="s">
        <v>1</v>
      </c>
      <c r="I404" s="192"/>
      <c r="L404" s="189"/>
      <c r="M404" s="193"/>
      <c r="N404" s="194"/>
      <c r="O404" s="194"/>
      <c r="P404" s="194"/>
      <c r="Q404" s="194"/>
      <c r="R404" s="194"/>
      <c r="S404" s="194"/>
      <c r="T404" s="195"/>
      <c r="AT404" s="190" t="s">
        <v>139</v>
      </c>
      <c r="AU404" s="190" t="s">
        <v>84</v>
      </c>
      <c r="AV404" s="15" t="s">
        <v>84</v>
      </c>
      <c r="AW404" s="15" t="s">
        <v>33</v>
      </c>
      <c r="AX404" s="15" t="s">
        <v>76</v>
      </c>
      <c r="AY404" s="190" t="s">
        <v>132</v>
      </c>
    </row>
    <row r="405" spans="1:65" s="13" customFormat="1">
      <c r="B405" s="172"/>
      <c r="D405" s="173" t="s">
        <v>139</v>
      </c>
      <c r="E405" s="174" t="s">
        <v>1</v>
      </c>
      <c r="F405" s="175" t="s">
        <v>154</v>
      </c>
      <c r="H405" s="176">
        <v>8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139</v>
      </c>
      <c r="AU405" s="174" t="s">
        <v>84</v>
      </c>
      <c r="AV405" s="13" t="s">
        <v>138</v>
      </c>
      <c r="AW405" s="13" t="s">
        <v>33</v>
      </c>
      <c r="AX405" s="13" t="s">
        <v>76</v>
      </c>
      <c r="AY405" s="174" t="s">
        <v>132</v>
      </c>
    </row>
    <row r="406" spans="1:65" s="15" customFormat="1">
      <c r="B406" s="189"/>
      <c r="D406" s="173" t="s">
        <v>139</v>
      </c>
      <c r="E406" s="190" t="s">
        <v>1</v>
      </c>
      <c r="F406" s="191" t="s">
        <v>686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139</v>
      </c>
      <c r="AU406" s="190" t="s">
        <v>84</v>
      </c>
      <c r="AV406" s="15" t="s">
        <v>84</v>
      </c>
      <c r="AW406" s="15" t="s">
        <v>33</v>
      </c>
      <c r="AX406" s="15" t="s">
        <v>76</v>
      </c>
      <c r="AY406" s="190" t="s">
        <v>132</v>
      </c>
    </row>
    <row r="407" spans="1:65" s="13" customFormat="1">
      <c r="B407" s="172"/>
      <c r="D407" s="173" t="s">
        <v>139</v>
      </c>
      <c r="E407" s="174" t="s">
        <v>1</v>
      </c>
      <c r="F407" s="175" t="s">
        <v>154</v>
      </c>
      <c r="H407" s="176">
        <v>8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139</v>
      </c>
      <c r="AU407" s="174" t="s">
        <v>84</v>
      </c>
      <c r="AV407" s="13" t="s">
        <v>138</v>
      </c>
      <c r="AW407" s="13" t="s">
        <v>33</v>
      </c>
      <c r="AX407" s="13" t="s">
        <v>76</v>
      </c>
      <c r="AY407" s="174" t="s">
        <v>132</v>
      </c>
    </row>
    <row r="408" spans="1:65" s="15" customFormat="1">
      <c r="B408" s="189"/>
      <c r="D408" s="173" t="s">
        <v>139</v>
      </c>
      <c r="E408" s="190" t="s">
        <v>1</v>
      </c>
      <c r="F408" s="191" t="s">
        <v>687</v>
      </c>
      <c r="H408" s="190" t="s">
        <v>1</v>
      </c>
      <c r="I408" s="192"/>
      <c r="L408" s="189"/>
      <c r="M408" s="193"/>
      <c r="N408" s="194"/>
      <c r="O408" s="194"/>
      <c r="P408" s="194"/>
      <c r="Q408" s="194"/>
      <c r="R408" s="194"/>
      <c r="S408" s="194"/>
      <c r="T408" s="195"/>
      <c r="AT408" s="190" t="s">
        <v>139</v>
      </c>
      <c r="AU408" s="190" t="s">
        <v>84</v>
      </c>
      <c r="AV408" s="15" t="s">
        <v>84</v>
      </c>
      <c r="AW408" s="15" t="s">
        <v>33</v>
      </c>
      <c r="AX408" s="15" t="s">
        <v>76</v>
      </c>
      <c r="AY408" s="190" t="s">
        <v>132</v>
      </c>
    </row>
    <row r="409" spans="1:65" s="13" customFormat="1">
      <c r="B409" s="172"/>
      <c r="D409" s="173" t="s">
        <v>139</v>
      </c>
      <c r="E409" s="174" t="s">
        <v>1</v>
      </c>
      <c r="F409" s="175" t="s">
        <v>154</v>
      </c>
      <c r="H409" s="176">
        <v>8</v>
      </c>
      <c r="I409" s="177"/>
      <c r="L409" s="172"/>
      <c r="M409" s="178"/>
      <c r="N409" s="179"/>
      <c r="O409" s="179"/>
      <c r="P409" s="179"/>
      <c r="Q409" s="179"/>
      <c r="R409" s="179"/>
      <c r="S409" s="179"/>
      <c r="T409" s="180"/>
      <c r="AT409" s="174" t="s">
        <v>139</v>
      </c>
      <c r="AU409" s="174" t="s">
        <v>84</v>
      </c>
      <c r="AV409" s="13" t="s">
        <v>138</v>
      </c>
      <c r="AW409" s="13" t="s">
        <v>33</v>
      </c>
      <c r="AX409" s="13" t="s">
        <v>76</v>
      </c>
      <c r="AY409" s="174" t="s">
        <v>132</v>
      </c>
    </row>
    <row r="410" spans="1:65" s="14" customFormat="1">
      <c r="B410" s="181"/>
      <c r="D410" s="173" t="s">
        <v>139</v>
      </c>
      <c r="E410" s="182" t="s">
        <v>1</v>
      </c>
      <c r="F410" s="183" t="s">
        <v>141</v>
      </c>
      <c r="H410" s="184">
        <v>58</v>
      </c>
      <c r="I410" s="185"/>
      <c r="L410" s="181"/>
      <c r="M410" s="186"/>
      <c r="N410" s="187"/>
      <c r="O410" s="187"/>
      <c r="P410" s="187"/>
      <c r="Q410" s="187"/>
      <c r="R410" s="187"/>
      <c r="S410" s="187"/>
      <c r="T410" s="188"/>
      <c r="AT410" s="182" t="s">
        <v>139</v>
      </c>
      <c r="AU410" s="182" t="s">
        <v>84</v>
      </c>
      <c r="AV410" s="14" t="s">
        <v>137</v>
      </c>
      <c r="AW410" s="14" t="s">
        <v>33</v>
      </c>
      <c r="AX410" s="14" t="s">
        <v>84</v>
      </c>
      <c r="AY410" s="182" t="s">
        <v>132</v>
      </c>
    </row>
    <row r="411" spans="1:65" s="2" customFormat="1" ht="16.5" customHeight="1">
      <c r="A411" s="32"/>
      <c r="B411" s="157"/>
      <c r="C411" s="158">
        <v>149</v>
      </c>
      <c r="D411" s="158" t="s">
        <v>135</v>
      </c>
      <c r="E411" s="159" t="s">
        <v>688</v>
      </c>
      <c r="F411" s="160" t="s">
        <v>689</v>
      </c>
      <c r="G411" s="161" t="s">
        <v>678</v>
      </c>
      <c r="H411" s="162">
        <v>16</v>
      </c>
      <c r="I411" s="163"/>
      <c r="J411" s="164">
        <f>ROUND(I411*H411,2)</f>
        <v>0</v>
      </c>
      <c r="K411" s="165"/>
      <c r="L411" s="33"/>
      <c r="M411" s="166" t="s">
        <v>1</v>
      </c>
      <c r="N411" s="167" t="s">
        <v>42</v>
      </c>
      <c r="O411" s="58"/>
      <c r="P411" s="168">
        <f>O411*H411</f>
        <v>0</v>
      </c>
      <c r="Q411" s="168">
        <v>0</v>
      </c>
      <c r="R411" s="168">
        <f>Q411*H411</f>
        <v>0</v>
      </c>
      <c r="S411" s="168">
        <v>0</v>
      </c>
      <c r="T411" s="169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0" t="s">
        <v>679</v>
      </c>
      <c r="AT411" s="170" t="s">
        <v>135</v>
      </c>
      <c r="AU411" s="170" t="s">
        <v>84</v>
      </c>
      <c r="AY411" s="17" t="s">
        <v>132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7" t="s">
        <v>138</v>
      </c>
      <c r="BK411" s="171">
        <f>ROUND(I411*H411,2)</f>
        <v>0</v>
      </c>
      <c r="BL411" s="17" t="s">
        <v>679</v>
      </c>
      <c r="BM411" s="170" t="s">
        <v>690</v>
      </c>
    </row>
    <row r="412" spans="1:65" s="15" customFormat="1" ht="22.5">
      <c r="B412" s="189"/>
      <c r="D412" s="173" t="s">
        <v>139</v>
      </c>
      <c r="E412" s="190" t="s">
        <v>1</v>
      </c>
      <c r="F412" s="191" t="s">
        <v>691</v>
      </c>
      <c r="H412" s="190" t="s">
        <v>1</v>
      </c>
      <c r="I412" s="192"/>
      <c r="L412" s="189"/>
      <c r="M412" s="193"/>
      <c r="N412" s="194"/>
      <c r="O412" s="194"/>
      <c r="P412" s="194"/>
      <c r="Q412" s="194"/>
      <c r="R412" s="194"/>
      <c r="S412" s="194"/>
      <c r="T412" s="195"/>
      <c r="AT412" s="190" t="s">
        <v>139</v>
      </c>
      <c r="AU412" s="190" t="s">
        <v>84</v>
      </c>
      <c r="AV412" s="15" t="s">
        <v>84</v>
      </c>
      <c r="AW412" s="15" t="s">
        <v>33</v>
      </c>
      <c r="AX412" s="15" t="s">
        <v>76</v>
      </c>
      <c r="AY412" s="190" t="s">
        <v>132</v>
      </c>
    </row>
    <row r="413" spans="1:65" s="13" customFormat="1">
      <c r="B413" s="172"/>
      <c r="D413" s="173" t="s">
        <v>139</v>
      </c>
      <c r="E413" s="174" t="s">
        <v>1</v>
      </c>
      <c r="F413" s="175" t="s">
        <v>154</v>
      </c>
      <c r="H413" s="176">
        <v>8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139</v>
      </c>
      <c r="AU413" s="174" t="s">
        <v>84</v>
      </c>
      <c r="AV413" s="13" t="s">
        <v>138</v>
      </c>
      <c r="AW413" s="13" t="s">
        <v>33</v>
      </c>
      <c r="AX413" s="13" t="s">
        <v>76</v>
      </c>
      <c r="AY413" s="174" t="s">
        <v>132</v>
      </c>
    </row>
    <row r="414" spans="1:65" s="15" customFormat="1">
      <c r="B414" s="189"/>
      <c r="D414" s="173" t="s">
        <v>139</v>
      </c>
      <c r="E414" s="190" t="s">
        <v>1</v>
      </c>
      <c r="F414" s="191" t="s">
        <v>692</v>
      </c>
      <c r="H414" s="190" t="s">
        <v>1</v>
      </c>
      <c r="I414" s="192"/>
      <c r="L414" s="189"/>
      <c r="M414" s="193"/>
      <c r="N414" s="194"/>
      <c r="O414" s="194"/>
      <c r="P414" s="194"/>
      <c r="Q414" s="194"/>
      <c r="R414" s="194"/>
      <c r="S414" s="194"/>
      <c r="T414" s="195"/>
      <c r="AT414" s="190" t="s">
        <v>139</v>
      </c>
      <c r="AU414" s="190" t="s">
        <v>84</v>
      </c>
      <c r="AV414" s="15" t="s">
        <v>84</v>
      </c>
      <c r="AW414" s="15" t="s">
        <v>33</v>
      </c>
      <c r="AX414" s="15" t="s">
        <v>76</v>
      </c>
      <c r="AY414" s="190" t="s">
        <v>132</v>
      </c>
    </row>
    <row r="415" spans="1:65" s="13" customFormat="1">
      <c r="B415" s="172"/>
      <c r="D415" s="173" t="s">
        <v>139</v>
      </c>
      <c r="E415" s="174" t="s">
        <v>1</v>
      </c>
      <c r="F415" s="175" t="s">
        <v>154</v>
      </c>
      <c r="H415" s="176">
        <v>8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139</v>
      </c>
      <c r="AU415" s="174" t="s">
        <v>84</v>
      </c>
      <c r="AV415" s="13" t="s">
        <v>138</v>
      </c>
      <c r="AW415" s="13" t="s">
        <v>33</v>
      </c>
      <c r="AX415" s="13" t="s">
        <v>76</v>
      </c>
      <c r="AY415" s="174" t="s">
        <v>132</v>
      </c>
    </row>
    <row r="416" spans="1:65" s="14" customFormat="1">
      <c r="B416" s="181"/>
      <c r="D416" s="173" t="s">
        <v>139</v>
      </c>
      <c r="E416" s="182" t="s">
        <v>1</v>
      </c>
      <c r="F416" s="183" t="s">
        <v>141</v>
      </c>
      <c r="H416" s="184">
        <v>16</v>
      </c>
      <c r="I416" s="185"/>
      <c r="L416" s="181"/>
      <c r="M416" s="186"/>
      <c r="N416" s="187"/>
      <c r="O416" s="187"/>
      <c r="P416" s="187"/>
      <c r="Q416" s="187"/>
      <c r="R416" s="187"/>
      <c r="S416" s="187"/>
      <c r="T416" s="188"/>
      <c r="AT416" s="182" t="s">
        <v>139</v>
      </c>
      <c r="AU416" s="182" t="s">
        <v>84</v>
      </c>
      <c r="AV416" s="14" t="s">
        <v>137</v>
      </c>
      <c r="AW416" s="14" t="s">
        <v>33</v>
      </c>
      <c r="AX416" s="14" t="s">
        <v>84</v>
      </c>
      <c r="AY416" s="182" t="s">
        <v>132</v>
      </c>
    </row>
    <row r="417" spans="1:65" s="2" customFormat="1" ht="16.5" customHeight="1">
      <c r="A417" s="32"/>
      <c r="B417" s="157"/>
      <c r="C417" s="158">
        <v>150</v>
      </c>
      <c r="D417" s="158" t="s">
        <v>135</v>
      </c>
      <c r="E417" s="159" t="s">
        <v>693</v>
      </c>
      <c r="F417" s="160" t="s">
        <v>694</v>
      </c>
      <c r="G417" s="161" t="s">
        <v>678</v>
      </c>
      <c r="H417" s="162">
        <v>4</v>
      </c>
      <c r="I417" s="163"/>
      <c r="J417" s="164">
        <f>ROUND(I417*H417,2)</f>
        <v>0</v>
      </c>
      <c r="K417" s="165"/>
      <c r="L417" s="33"/>
      <c r="M417" s="166" t="s">
        <v>1</v>
      </c>
      <c r="N417" s="167" t="s">
        <v>42</v>
      </c>
      <c r="O417" s="58"/>
      <c r="P417" s="168">
        <f>O417*H417</f>
        <v>0</v>
      </c>
      <c r="Q417" s="168">
        <v>0</v>
      </c>
      <c r="R417" s="168">
        <f>Q417*H417</f>
        <v>0</v>
      </c>
      <c r="S417" s="168">
        <v>0</v>
      </c>
      <c r="T417" s="169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70" t="s">
        <v>679</v>
      </c>
      <c r="AT417" s="170" t="s">
        <v>135</v>
      </c>
      <c r="AU417" s="170" t="s">
        <v>84</v>
      </c>
      <c r="AY417" s="17" t="s">
        <v>132</v>
      </c>
      <c r="BE417" s="171">
        <f>IF(N417="základní",J417,0)</f>
        <v>0</v>
      </c>
      <c r="BF417" s="171">
        <f>IF(N417="snížená",J417,0)</f>
        <v>0</v>
      </c>
      <c r="BG417" s="171">
        <f>IF(N417="zákl. přenesená",J417,0)</f>
        <v>0</v>
      </c>
      <c r="BH417" s="171">
        <f>IF(N417="sníž. přenesená",J417,0)</f>
        <v>0</v>
      </c>
      <c r="BI417" s="171">
        <f>IF(N417="nulová",J417,0)</f>
        <v>0</v>
      </c>
      <c r="BJ417" s="17" t="s">
        <v>138</v>
      </c>
      <c r="BK417" s="171">
        <f>ROUND(I417*H417,2)</f>
        <v>0</v>
      </c>
      <c r="BL417" s="17" t="s">
        <v>679</v>
      </c>
      <c r="BM417" s="170" t="s">
        <v>695</v>
      </c>
    </row>
    <row r="418" spans="1:65" s="15" customFormat="1">
      <c r="B418" s="189"/>
      <c r="D418" s="173" t="s">
        <v>139</v>
      </c>
      <c r="E418" s="190" t="s">
        <v>1</v>
      </c>
      <c r="F418" s="191" t="s">
        <v>696</v>
      </c>
      <c r="H418" s="190" t="s">
        <v>1</v>
      </c>
      <c r="I418" s="192"/>
      <c r="L418" s="189"/>
      <c r="M418" s="193"/>
      <c r="N418" s="194"/>
      <c r="O418" s="194"/>
      <c r="P418" s="194"/>
      <c r="Q418" s="194"/>
      <c r="R418" s="194"/>
      <c r="S418" s="194"/>
      <c r="T418" s="195"/>
      <c r="AT418" s="190" t="s">
        <v>139</v>
      </c>
      <c r="AU418" s="190" t="s">
        <v>84</v>
      </c>
      <c r="AV418" s="15" t="s">
        <v>84</v>
      </c>
      <c r="AW418" s="15" t="s">
        <v>33</v>
      </c>
      <c r="AX418" s="15" t="s">
        <v>76</v>
      </c>
      <c r="AY418" s="190" t="s">
        <v>132</v>
      </c>
    </row>
    <row r="419" spans="1:65" s="13" customFormat="1">
      <c r="B419" s="172"/>
      <c r="D419" s="173" t="s">
        <v>139</v>
      </c>
      <c r="E419" s="174" t="s">
        <v>1</v>
      </c>
      <c r="F419" s="175" t="s">
        <v>137</v>
      </c>
      <c r="H419" s="176">
        <v>4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139</v>
      </c>
      <c r="AU419" s="174" t="s">
        <v>84</v>
      </c>
      <c r="AV419" s="13" t="s">
        <v>138</v>
      </c>
      <c r="AW419" s="13" t="s">
        <v>33</v>
      </c>
      <c r="AX419" s="13" t="s">
        <v>84</v>
      </c>
      <c r="AY419" s="174" t="s">
        <v>132</v>
      </c>
    </row>
    <row r="420" spans="1:65" s="12" customFormat="1" ht="25.9" customHeight="1">
      <c r="B420" s="144"/>
      <c r="D420" s="145" t="s">
        <v>75</v>
      </c>
      <c r="E420" s="146" t="s">
        <v>697</v>
      </c>
      <c r="F420" s="146" t="s">
        <v>698</v>
      </c>
      <c r="I420" s="147"/>
      <c r="J420" s="148">
        <f>BK420</f>
        <v>0</v>
      </c>
      <c r="L420" s="144"/>
      <c r="M420" s="149"/>
      <c r="N420" s="150"/>
      <c r="O420" s="150"/>
      <c r="P420" s="151">
        <f>P421+P423</f>
        <v>0</v>
      </c>
      <c r="Q420" s="150"/>
      <c r="R420" s="151">
        <f>R421+R423</f>
        <v>0</v>
      </c>
      <c r="S420" s="150"/>
      <c r="T420" s="152">
        <f>T421+T423</f>
        <v>0</v>
      </c>
      <c r="AR420" s="145" t="s">
        <v>81</v>
      </c>
      <c r="AT420" s="153" t="s">
        <v>75</v>
      </c>
      <c r="AU420" s="153" t="s">
        <v>76</v>
      </c>
      <c r="AY420" s="145" t="s">
        <v>132</v>
      </c>
      <c r="BK420" s="154">
        <f>BK421+BK423</f>
        <v>0</v>
      </c>
    </row>
    <row r="421" spans="1:65" s="12" customFormat="1" ht="22.9" customHeight="1">
      <c r="B421" s="144"/>
      <c r="D421" s="145" t="s">
        <v>75</v>
      </c>
      <c r="E421" s="155" t="s">
        <v>699</v>
      </c>
      <c r="F421" s="155" t="s">
        <v>700</v>
      </c>
      <c r="I421" s="147"/>
      <c r="J421" s="156">
        <f>BK421</f>
        <v>0</v>
      </c>
      <c r="L421" s="144"/>
      <c r="M421" s="149"/>
      <c r="N421" s="150"/>
      <c r="O421" s="150"/>
      <c r="P421" s="151">
        <f>P422</f>
        <v>0</v>
      </c>
      <c r="Q421" s="150"/>
      <c r="R421" s="151">
        <f>R422</f>
        <v>0</v>
      </c>
      <c r="S421" s="150"/>
      <c r="T421" s="152">
        <f>T422</f>
        <v>0</v>
      </c>
      <c r="AR421" s="145" t="s">
        <v>81</v>
      </c>
      <c r="AT421" s="153" t="s">
        <v>75</v>
      </c>
      <c r="AU421" s="153" t="s">
        <v>84</v>
      </c>
      <c r="AY421" s="145" t="s">
        <v>132</v>
      </c>
      <c r="BK421" s="154">
        <f>BK422</f>
        <v>0</v>
      </c>
    </row>
    <row r="422" spans="1:65" s="2" customFormat="1" ht="16.5" customHeight="1">
      <c r="A422" s="32"/>
      <c r="B422" s="157"/>
      <c r="C422" s="158">
        <v>151</v>
      </c>
      <c r="D422" s="158" t="s">
        <v>135</v>
      </c>
      <c r="E422" s="159" t="s">
        <v>701</v>
      </c>
      <c r="F422" s="160" t="s">
        <v>700</v>
      </c>
      <c r="G422" s="161" t="s">
        <v>331</v>
      </c>
      <c r="H422" s="162">
        <v>1</v>
      </c>
      <c r="I422" s="163"/>
      <c r="J422" s="164">
        <f>ROUND(I422*H422,2)</f>
        <v>0</v>
      </c>
      <c r="K422" s="165"/>
      <c r="L422" s="33"/>
      <c r="M422" s="166" t="s">
        <v>1</v>
      </c>
      <c r="N422" s="167" t="s">
        <v>42</v>
      </c>
      <c r="O422" s="58"/>
      <c r="P422" s="168">
        <f>O422*H422</f>
        <v>0</v>
      </c>
      <c r="Q422" s="168">
        <v>0</v>
      </c>
      <c r="R422" s="168">
        <f>Q422*H422</f>
        <v>0</v>
      </c>
      <c r="S422" s="168">
        <v>0</v>
      </c>
      <c r="T422" s="169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70" t="s">
        <v>702</v>
      </c>
      <c r="AT422" s="170" t="s">
        <v>135</v>
      </c>
      <c r="AU422" s="170" t="s">
        <v>138</v>
      </c>
      <c r="AY422" s="17" t="s">
        <v>132</v>
      </c>
      <c r="BE422" s="171">
        <f>IF(N422="základní",J422,0)</f>
        <v>0</v>
      </c>
      <c r="BF422" s="171">
        <f>IF(N422="snížená",J422,0)</f>
        <v>0</v>
      </c>
      <c r="BG422" s="171">
        <f>IF(N422="zákl. přenesená",J422,0)</f>
        <v>0</v>
      </c>
      <c r="BH422" s="171">
        <f>IF(N422="sníž. přenesená",J422,0)</f>
        <v>0</v>
      </c>
      <c r="BI422" s="171">
        <f>IF(N422="nulová",J422,0)</f>
        <v>0</v>
      </c>
      <c r="BJ422" s="17" t="s">
        <v>138</v>
      </c>
      <c r="BK422" s="171">
        <f>ROUND(I422*H422,2)</f>
        <v>0</v>
      </c>
      <c r="BL422" s="17" t="s">
        <v>702</v>
      </c>
      <c r="BM422" s="170" t="s">
        <v>703</v>
      </c>
    </row>
    <row r="423" spans="1:65" s="12" customFormat="1" ht="22.9" customHeight="1">
      <c r="B423" s="144"/>
      <c r="D423" s="145" t="s">
        <v>75</v>
      </c>
      <c r="E423" s="155" t="s">
        <v>704</v>
      </c>
      <c r="F423" s="155" t="s">
        <v>705</v>
      </c>
      <c r="I423" s="147"/>
      <c r="J423" s="156">
        <f>BK423</f>
        <v>0</v>
      </c>
      <c r="L423" s="144"/>
      <c r="M423" s="149"/>
      <c r="N423" s="150"/>
      <c r="O423" s="150"/>
      <c r="P423" s="151">
        <f>P424</f>
        <v>0</v>
      </c>
      <c r="Q423" s="150"/>
      <c r="R423" s="151">
        <f>R424</f>
        <v>0</v>
      </c>
      <c r="S423" s="150"/>
      <c r="T423" s="152">
        <f>T424</f>
        <v>0</v>
      </c>
      <c r="AR423" s="145" t="s">
        <v>81</v>
      </c>
      <c r="AT423" s="153" t="s">
        <v>75</v>
      </c>
      <c r="AU423" s="153" t="s">
        <v>84</v>
      </c>
      <c r="AY423" s="145" t="s">
        <v>132</v>
      </c>
      <c r="BK423" s="154">
        <f>BK424</f>
        <v>0</v>
      </c>
    </row>
    <row r="424" spans="1:65" s="2" customFormat="1" ht="16.5" customHeight="1">
      <c r="A424" s="32"/>
      <c r="B424" s="157"/>
      <c r="C424" s="158">
        <v>152</v>
      </c>
      <c r="D424" s="158" t="s">
        <v>135</v>
      </c>
      <c r="E424" s="159" t="s">
        <v>706</v>
      </c>
      <c r="F424" s="160" t="s">
        <v>705</v>
      </c>
      <c r="G424" s="161" t="s">
        <v>331</v>
      </c>
      <c r="H424" s="162">
        <v>1</v>
      </c>
      <c r="I424" s="163"/>
      <c r="J424" s="164">
        <f>ROUND(I424*H424,2)</f>
        <v>0</v>
      </c>
      <c r="K424" s="165"/>
      <c r="L424" s="33"/>
      <c r="M424" s="207" t="s">
        <v>1</v>
      </c>
      <c r="N424" s="208" t="s">
        <v>42</v>
      </c>
      <c r="O424" s="209"/>
      <c r="P424" s="210">
        <f>O424*H424</f>
        <v>0</v>
      </c>
      <c r="Q424" s="210">
        <v>0</v>
      </c>
      <c r="R424" s="210">
        <f>Q424*H424</f>
        <v>0</v>
      </c>
      <c r="S424" s="210">
        <v>0</v>
      </c>
      <c r="T424" s="211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0" t="s">
        <v>702</v>
      </c>
      <c r="AT424" s="170" t="s">
        <v>135</v>
      </c>
      <c r="AU424" s="170" t="s">
        <v>138</v>
      </c>
      <c r="AY424" s="17" t="s">
        <v>132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7" t="s">
        <v>138</v>
      </c>
      <c r="BK424" s="171">
        <f>ROUND(I424*H424,2)</f>
        <v>0</v>
      </c>
      <c r="BL424" s="17" t="s">
        <v>702</v>
      </c>
      <c r="BM424" s="170" t="s">
        <v>707</v>
      </c>
    </row>
    <row r="425" spans="1:65" s="2" customFormat="1" ht="6.95" customHeight="1">
      <c r="A425" s="32"/>
      <c r="B425" s="47"/>
      <c r="C425" s="48"/>
      <c r="D425" s="48"/>
      <c r="E425" s="48"/>
      <c r="F425" s="48"/>
      <c r="G425" s="48"/>
      <c r="H425" s="48"/>
      <c r="I425" s="116"/>
      <c r="J425" s="48"/>
      <c r="K425" s="48"/>
      <c r="L425" s="33"/>
      <c r="M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</row>
  </sheetData>
  <autoFilter ref="C139:K424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2022-04-19T08:51:06Z</cp:lastPrinted>
  <dcterms:created xsi:type="dcterms:W3CDTF">2020-06-02T05:31:28Z</dcterms:created>
  <dcterms:modified xsi:type="dcterms:W3CDTF">2022-04-19T08:51:22Z</dcterms:modified>
</cp:coreProperties>
</file>