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5 - Bytová jednotka č.5" sheetId="2" r:id="rId2"/>
  </sheets>
  <definedNames>
    <definedName name="_xlnm._FilterDatabase" localSheetId="1" hidden="1">'5 - Bytová jednotka č.5'!$C$139:$K$439</definedName>
    <definedName name="_xlnm.Print_Area" localSheetId="1">'5 - Bytová jednotka č.5'!$C$4:$J$76,'5 - Bytová jednotka č.5'!$C$82:$J$121,'5 - Bytová jednotka č.5'!$C$127:$K$439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'5 - Bytová jednotka č.5'!$139:$139</definedName>
  </definedNames>
  <calcPr calcId="162913"/>
</workbook>
</file>

<file path=xl/sharedStrings.xml><?xml version="1.0" encoding="utf-8"?>
<sst xmlns="http://schemas.openxmlformats.org/spreadsheetml/2006/main" count="3697" uniqueCount="878">
  <si>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</si>
  <si>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</si>
  <si>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</si>
  <si>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</si>
  <si>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</si>
  <si>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</si>
  <si>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</si>
  <si>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</si>
  <si>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</si>
  <si>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</si>
  <si>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</si>
  <si>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</si>
  <si>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</si>
  <si>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</si>
  <si>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</si>
  <si>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</si>
  <si>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</si>
  <si>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</si>
  <si>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</si>
  <si>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</si>
  <si>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</si>
  <si>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</si>
  <si>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</si>
  <si>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</si>
  <si>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</si>
  <si>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</si>
  <si>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</si>
  <si>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</si>
  <si>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</si>
  <si>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</si>
  <si>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</si>
  <si>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</si>
  <si>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</si>
  <si>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</si>
  <si>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</si>
  <si>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</si>
  <si>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</si>
  <si>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</si>
  <si>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</si>
  <si>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</si>
  <si>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</si>
  <si>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</si>
  <si>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</si>
  <si>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</si>
  <si>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</si>
  <si>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</si>
  <si>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</si>
  <si>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</si>
  <si>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</si>
  <si>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</si>
  <si>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</si>
  <si>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</si>
  <si>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</si>
  <si>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</si>
  <si>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</si>
  <si>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</si>
  <si>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</si>
  <si>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</si>
  <si>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</si>
  <si>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</si>
  <si>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</si>
  <si>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</si>
  <si>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</si>
  <si>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</si>
  <si>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</si>
  <si>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</si>
  <si>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</si>
  <si>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</si>
  <si>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</si>
  <si>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</si>
  <si>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</si>
  <si>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</si>
  <si>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</si>
  <si>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</si>
  <si>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</si>
  <si>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</si>
  <si>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</si>
  <si>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</si>
  <si>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</si>
  <si>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</si>
  <si>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</si>
  <si>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</si>
  <si>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</si>
  <si>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</si>
  <si>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</si>
  <si>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{7a273748-1351-411e-bb4a-d5beeb11af8e}</t>
  </si>
  <si>
    <t>KRYCÍ LIST SOUPISU PRACÍ</t>
  </si>
  <si>
    <t>Objekt:</t>
  </si>
  <si>
    <t>5 - Bytová jednotka č.5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</si>
  <si>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</si>
  <si>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</si>
  <si>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</si>
  <si>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</si>
  <si>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</si>
  <si>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</si>
  <si>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</si>
  <si>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</si>
  <si>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</si>
  <si>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</si>
  <si>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</si>
  <si>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</si>
  <si>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</si>
  <si>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</si>
  <si>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</si>
  <si>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</si>
  <si>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</si>
  <si>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</si>
  <si>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</si>
  <si>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</si>
  <si>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</si>
  <si>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</si>
  <si>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</si>
  <si>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</si>
  <si>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</si>
  <si>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</si>
  <si>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</si>
  <si>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</si>
  <si>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</si>
  <si>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</si>
  <si>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</si>
  <si>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</si>
  <si>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</si>
  <si>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</si>
  <si>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</si>
  <si>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</si>
  <si>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</si>
  <si>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</si>
  <si>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</si>
  <si>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</si>
  <si>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</si>
  <si>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</si>
  <si>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</si>
  <si>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</si>
  <si>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</si>
  <si>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</si>
  <si>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</si>
  <si>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</si>
  <si>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m2</t>
  </si>
  <si>
    <t>4</t>
  </si>
  <si>
    <t>2</t>
  </si>
  <si>
    <t>530865160</t>
  </si>
  <si>
    <t>VV</t>
  </si>
  <si>
    <t>3,25</t>
  </si>
  <si>
    <t>Součet</t>
  </si>
  <si>
    <t>324282223</t>
  </si>
  <si>
    <t>3</t>
  </si>
  <si>
    <t>290043294</t>
  </si>
  <si>
    <t>2011210454</t>
  </si>
  <si>
    <t>612131121</t>
  </si>
  <si>
    <t>Penetrační disperzní nátěr vnitřních stěn nanášený ručně</t>
  </si>
  <si>
    <t>1392172552</t>
  </si>
  <si>
    <t>612142001</t>
  </si>
  <si>
    <t>Potažení vnitřních stěn sklovláknitým pletivem vtlačeným do tenkovrstvé hmoty</t>
  </si>
  <si>
    <t>-539645972</t>
  </si>
  <si>
    <t>7</t>
  </si>
  <si>
    <t>612311131</t>
  </si>
  <si>
    <t>Potažení vnitřních stěn vápenným štukem tloušťky do 3 mm</t>
  </si>
  <si>
    <t>1069203208</t>
  </si>
  <si>
    <t>(2,18+1,105)*0,6</t>
  </si>
  <si>
    <t>(0,6+2,4)*0,5</t>
  </si>
  <si>
    <t>8</t>
  </si>
  <si>
    <t>612321111</t>
  </si>
  <si>
    <t>Vápenocementová omítka hrubá jednovrstvá zatřená vnitřních stěn nanášená ručně</t>
  </si>
  <si>
    <t>-2040375668</t>
  </si>
  <si>
    <t>(1,835+4,04+1,105+0,6)*2,6</t>
  </si>
  <si>
    <t>9</t>
  </si>
  <si>
    <t>619991001</t>
  </si>
  <si>
    <t>Zakrytí podlah fólií přilepenou lepící páskou</t>
  </si>
  <si>
    <t>335687933</t>
  </si>
  <si>
    <t>4,04*2</t>
  </si>
  <si>
    <t>20</t>
  </si>
  <si>
    <t>10</t>
  </si>
  <si>
    <t>619991011</t>
  </si>
  <si>
    <t>Obalení konstrukcí a prvků fólií přilepenou lepící páskou</t>
  </si>
  <si>
    <t>-898496348</t>
  </si>
  <si>
    <t>konstrukce v blízkosti bytového jádra:</t>
  </si>
  <si>
    <t>50</t>
  </si>
  <si>
    <t>11</t>
  </si>
  <si>
    <t>631319013</t>
  </si>
  <si>
    <t>Příplatek k mazanině tl do 240 mm za přehlazení povrchu</t>
  </si>
  <si>
    <t>m3</t>
  </si>
  <si>
    <t>-1946130643</t>
  </si>
  <si>
    <t>12</t>
  </si>
  <si>
    <t>631319197</t>
  </si>
  <si>
    <t>Příplatek k mazanině tl do 240 mm za plochu do 5 m2</t>
  </si>
  <si>
    <t>1070249430</t>
  </si>
  <si>
    <t>13</t>
  </si>
  <si>
    <t>631342132</t>
  </si>
  <si>
    <t>Mazanina tl do 240 mm z betonu lehkého tepelně-izolačního polystyrenového 500 kg/m3</t>
  </si>
  <si>
    <t>-1088352833</t>
  </si>
  <si>
    <t>podbetonování sprchového koutu max. v. 150mm - vytvoření spádové vrstvy:</t>
  </si>
  <si>
    <t>0,7*1,2*0,15</t>
  </si>
  <si>
    <t>14</t>
  </si>
  <si>
    <t>632441112</t>
  </si>
  <si>
    <t>Potěr anhydritový samonivelační tl do 30 mm ze suchých směsí</t>
  </si>
  <si>
    <t>240153186</t>
  </si>
  <si>
    <t>642944121</t>
  </si>
  <si>
    <t>Osazování ocelových zárubní dodatečné pl do 2,5 m2</t>
  </si>
  <si>
    <t>kus</t>
  </si>
  <si>
    <t>-1210978925</t>
  </si>
  <si>
    <t>16</t>
  </si>
  <si>
    <t>M</t>
  </si>
  <si>
    <t>55331521</t>
  </si>
  <si>
    <t>zárubeň ocelová pro sádrokarton 100 700 L/P</t>
  </si>
  <si>
    <t>-579421320</t>
  </si>
  <si>
    <t>Ostatní konstrukce a práce, bourání</t>
  </si>
  <si>
    <t>17</t>
  </si>
  <si>
    <t>784111001</t>
  </si>
  <si>
    <t>Oprášení (ometení ) podkladu v místnostech výšky do 3,80 m</t>
  </si>
  <si>
    <t>382511728</t>
  </si>
  <si>
    <t>konstrukce po vybouraném jádru:</t>
  </si>
  <si>
    <t>(4,04+2+2)*2,6</t>
  </si>
  <si>
    <t>strop:</t>
  </si>
  <si>
    <t>18</t>
  </si>
  <si>
    <t>784111011</t>
  </si>
  <si>
    <t>Obroušení podkladu omítnutého v místnostech výšky do 3,80 m</t>
  </si>
  <si>
    <t>-1330611746</t>
  </si>
  <si>
    <t>lehké obroušení stávajícího panelu - příprava pro novou omítku:</t>
  </si>
  <si>
    <t>19</t>
  </si>
  <si>
    <t>952901111</t>
  </si>
  <si>
    <t>Vyčištění budov bytové a občanské výstavby při výšce podlaží do 4 m</t>
  </si>
  <si>
    <t>355162099</t>
  </si>
  <si>
    <t>4,04*4</t>
  </si>
  <si>
    <t>přístupová trasa do bytu-chodba:</t>
  </si>
  <si>
    <t>962084121</t>
  </si>
  <si>
    <t>Bourání příček umakartových tl do 50 mm</t>
  </si>
  <si>
    <t>-471675218</t>
  </si>
  <si>
    <t>(4,04+1,87+2,2+1,2+0,865)*2,6</t>
  </si>
  <si>
    <t>965046111</t>
  </si>
  <si>
    <t>Broušení stávajících betonových podlah úběr do 3 mm</t>
  </si>
  <si>
    <t>2028505536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</si>
  <si>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</si>
  <si>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</si>
  <si>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</si>
  <si>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</si>
  <si>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</si>
  <si>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</si>
  <si>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1688602951</t>
  </si>
  <si>
    <t>23</t>
  </si>
  <si>
    <t>997013219</t>
  </si>
  <si>
    <t>Příplatek k vnitrostaveništní dopravě suti a vybouraných hmot za zvětšenou dopravu suti ZKD 10 m</t>
  </si>
  <si>
    <t>779660564</t>
  </si>
  <si>
    <t>3,017*50 'Přepočtené koeficientem množství</t>
  </si>
  <si>
    <t>24</t>
  </si>
  <si>
    <t>997013501</t>
  </si>
  <si>
    <t>Odvoz suti a vybouraných hmot na skládku nebo meziskládku do 1 km se složením</t>
  </si>
  <si>
    <t>-2119968737</t>
  </si>
  <si>
    <t>25</t>
  </si>
  <si>
    <t>997013509</t>
  </si>
  <si>
    <t>Příplatek k odvozu suti a vybouraných hmot na skládku ZKD 1 km přes 1 km</t>
  </si>
  <si>
    <t>-41546433</t>
  </si>
  <si>
    <t>3,017*9 'Přepočtené koeficientem množství</t>
  </si>
  <si>
    <t>26</t>
  </si>
  <si>
    <t>997013831</t>
  </si>
  <si>
    <t>Poplatek za uložení na skládce (skládkovné) stavebního odpadu směsného kód odpadu 170 904</t>
  </si>
  <si>
    <t>-775260414</t>
  </si>
  <si>
    <t>998</t>
  </si>
  <si>
    <t>Přesun hmot</t>
  </si>
  <si>
    <t>27</t>
  </si>
  <si>
    <t>998011003</t>
  </si>
  <si>
    <t>Přesun hmot pro budovy zděné v do 24 m</t>
  </si>
  <si>
    <t>332293610</t>
  </si>
  <si>
    <t>28</t>
  </si>
  <si>
    <t>998011014</t>
  </si>
  <si>
    <t>Příplatek k přesunu hmot pro budovy zděné za zvětšený přesun do 500 m</t>
  </si>
  <si>
    <t>-1779270019</t>
  </si>
  <si>
    <t>29</t>
  </si>
  <si>
    <t>998017003</t>
  </si>
  <si>
    <t>Přesun hmot s omezením mechanizace pro budovy v do 24 m</t>
  </si>
  <si>
    <t>101735003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</si>
  <si>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</si>
  <si>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</si>
  <si>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</si>
  <si>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</si>
  <si>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</si>
  <si>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</si>
  <si>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vodorovné na betonu, 2 vrstvy</t>
  </si>
  <si>
    <t>277180845</t>
  </si>
  <si>
    <t>31</t>
  </si>
  <si>
    <t>711192201</t>
  </si>
  <si>
    <t>Provedení izolace proti zemní vlhkosti hydroizolační stěrkou svislé na betonu, 2 vrstvy</t>
  </si>
  <si>
    <t>-184068137</t>
  </si>
  <si>
    <t>(0,7+1,235+0,7)*2</t>
  </si>
  <si>
    <t>(1,105+2,18+1,105+0,5+0,2+0,5+0,9)*0,2</t>
  </si>
  <si>
    <t>32</t>
  </si>
  <si>
    <t>24617150</t>
  </si>
  <si>
    <t>hmota nátěrová hydroizolační elastická na beton nebo omítku</t>
  </si>
  <si>
    <t>kg</t>
  </si>
  <si>
    <t>-637078574</t>
  </si>
  <si>
    <t>spotřeba 3kg/m2, tl. 2mm</t>
  </si>
  <si>
    <t>(3,25+6,568)*3</t>
  </si>
  <si>
    <t>33</t>
  </si>
  <si>
    <t>711199095</t>
  </si>
  <si>
    <t>Příplatek k izolacím proti zemní vlhkosti za plochu do 10 m2 natěradly za studena nebo za horka</t>
  </si>
  <si>
    <t>1700889665</t>
  </si>
  <si>
    <t>3,25+6,568</t>
  </si>
  <si>
    <t>34</t>
  </si>
  <si>
    <t>711199101</t>
  </si>
  <si>
    <t>Provedení těsnícího pásu do spoje dilatační nebo styčné spáry podlaha - stěna</t>
  </si>
  <si>
    <t>m</t>
  </si>
  <si>
    <t>166188219</t>
  </si>
  <si>
    <t>1,835+2,18+1,105+0,9+0,5+0,2+0,5+0,7+1,2</t>
  </si>
  <si>
    <t>2*2</t>
  </si>
  <si>
    <t>0,2*6</t>
  </si>
  <si>
    <t>35</t>
  </si>
  <si>
    <t>711199102</t>
  </si>
  <si>
    <t>Provedení těsnícího koutu pro vnější nebo vnitřní roh spáry podlaha - stěna</t>
  </si>
  <si>
    <t>1975746015</t>
  </si>
  <si>
    <t>36</t>
  </si>
  <si>
    <t>28355020</t>
  </si>
  <si>
    <t>páska pružná těsnící š 80mm</t>
  </si>
  <si>
    <t>-157998654</t>
  </si>
  <si>
    <t>14,32*1,1</t>
  </si>
  <si>
    <t>37</t>
  </si>
  <si>
    <t>998711103</t>
  </si>
  <si>
    <t>Přesun hmot tonážní pro izolace proti vodě, vlhkosti a plynům v objektech výšky do 60 m</t>
  </si>
  <si>
    <t>-57580135</t>
  </si>
  <si>
    <t>38</t>
  </si>
  <si>
    <t>998711181</t>
  </si>
  <si>
    <t>Příplatek k přesunu hmot tonážní 711 prováděný bez použití mechanizace</t>
  </si>
  <si>
    <t>927022878</t>
  </si>
  <si>
    <t>721</t>
  </si>
  <si>
    <t>Zdravotechnika - vnitřní kanalizace</t>
  </si>
  <si>
    <t>39</t>
  </si>
  <si>
    <t>721171808</t>
  </si>
  <si>
    <t>Demontáž potrubí z PVC do D 114</t>
  </si>
  <si>
    <t>1492014250</t>
  </si>
  <si>
    <t>40</t>
  </si>
  <si>
    <t>721173706</t>
  </si>
  <si>
    <t>Potrubí kanalizační z PE odpadní DN 100</t>
  </si>
  <si>
    <t>-1512259683</t>
  </si>
  <si>
    <t>41</t>
  </si>
  <si>
    <t>721173722</t>
  </si>
  <si>
    <t>Potrubí kanalizační z PE připojovací DN 40</t>
  </si>
  <si>
    <t>1791667421</t>
  </si>
  <si>
    <t>42</t>
  </si>
  <si>
    <t>721173724</t>
  </si>
  <si>
    <t>Potrubí kanalizační z PE připojovací DN 70</t>
  </si>
  <si>
    <t>-465818085</t>
  </si>
  <si>
    <t>43</t>
  </si>
  <si>
    <t>721220801</t>
  </si>
  <si>
    <t>Demontáž uzávěrek zápachových DN 70</t>
  </si>
  <si>
    <t>1759857268</t>
  </si>
  <si>
    <t>vana,umyvadlo,pračka:</t>
  </si>
  <si>
    <t>44</t>
  </si>
  <si>
    <t>721290111</t>
  </si>
  <si>
    <t>Zkouška těsnosti potrubí kanalizace vodou do DN 125</t>
  </si>
  <si>
    <t>-1871484168</t>
  </si>
  <si>
    <t>45</t>
  </si>
  <si>
    <t>998721103</t>
  </si>
  <si>
    <t>Přesun hmot tonážní pro vnitřní kanalizace v objektech v do 24 m</t>
  </si>
  <si>
    <t>606443196</t>
  </si>
  <si>
    <t>46</t>
  </si>
  <si>
    <t>998721181</t>
  </si>
  <si>
    <t>Příplatek k přesunu hmot tonážní 721 prováděný bez použití mechanizace</t>
  </si>
  <si>
    <t>2037071721</t>
  </si>
  <si>
    <t>722</t>
  </si>
  <si>
    <t>Zdravotechnika - vnitřní vodovod</t>
  </si>
  <si>
    <t>47</t>
  </si>
  <si>
    <t>722170801</t>
  </si>
  <si>
    <t>Demontáž rozvodů vody z plastů do D 25</t>
  </si>
  <si>
    <t>-235910146</t>
  </si>
  <si>
    <t>48</t>
  </si>
  <si>
    <t>722176113</t>
  </si>
  <si>
    <t>Montáž potrubí plastové spojované svary polyfuzně do D 25 mm</t>
  </si>
  <si>
    <t>667175137</t>
  </si>
  <si>
    <t>49</t>
  </si>
  <si>
    <t>28615150</t>
  </si>
  <si>
    <t>trubka vodovodní tlaková PPR řada PN 20 D 16mm dl 4m</t>
  </si>
  <si>
    <t>-1199123119</t>
  </si>
  <si>
    <t>28615152</t>
  </si>
  <si>
    <t>trubka vodovodní tlaková PPR řada PN 20 D 20mm dl 4m</t>
  </si>
  <si>
    <t>1076346841</t>
  </si>
  <si>
    <t>51</t>
  </si>
  <si>
    <t>28615153</t>
  </si>
  <si>
    <t>trubka vodovodní tlaková PPR řada PN 20 D 25mm dl 4m</t>
  </si>
  <si>
    <t>1810904515</t>
  </si>
  <si>
    <t>52</t>
  </si>
  <si>
    <t>722179191</t>
  </si>
  <si>
    <t>Příplatek k rozvodu vody z plastů za malý rozsah prací na zakázce do 20 m</t>
  </si>
  <si>
    <t>soubor</t>
  </si>
  <si>
    <t>1015964653</t>
  </si>
  <si>
    <t>53</t>
  </si>
  <si>
    <t>722179192</t>
  </si>
  <si>
    <t>Příplatek k rozvodu vody z plastů za potrubí do D 32 mm do 15 svarů</t>
  </si>
  <si>
    <t>-225951747</t>
  </si>
  <si>
    <t>54</t>
  </si>
  <si>
    <t>722290215</t>
  </si>
  <si>
    <t>Zkouška těsnosti vodovodního potrubí hrdlového nebo přírubového do DN 100</t>
  </si>
  <si>
    <t>1786928775</t>
  </si>
  <si>
    <t>55</t>
  </si>
  <si>
    <t>722290234</t>
  </si>
  <si>
    <t>Proplach a dezinfekce vodovodního potrubí do DN 80</t>
  </si>
  <si>
    <t>1817378551</t>
  </si>
  <si>
    <t>56</t>
  </si>
  <si>
    <t>998722103</t>
  </si>
  <si>
    <t>Přesun hmot tonážní pro vnitřní vodovod v objektech v do 24 m</t>
  </si>
  <si>
    <t>-1517904910</t>
  </si>
  <si>
    <t>57</t>
  </si>
  <si>
    <t>998722181</t>
  </si>
  <si>
    <t>Příplatek k přesunu hmot tonážní 722 prováděný bez použití mechanizace</t>
  </si>
  <si>
    <t>-684376016</t>
  </si>
  <si>
    <t>725</t>
  </si>
  <si>
    <t>Zdravotechnika - zařizovací předměty</t>
  </si>
  <si>
    <t>58</t>
  </si>
  <si>
    <t>725110811</t>
  </si>
  <si>
    <t>Demontáž klozetů splachovací s nádrží</t>
  </si>
  <si>
    <t>1107913490</t>
  </si>
  <si>
    <t>210211353</t>
  </si>
  <si>
    <t>60</t>
  </si>
  <si>
    <t>725210821</t>
  </si>
  <si>
    <t>Demontáž umyvadel bez výtokových armatur</t>
  </si>
  <si>
    <t>-722823337</t>
  </si>
  <si>
    <t>61</t>
  </si>
  <si>
    <t>725211602</t>
  </si>
  <si>
    <t>Umyvadlo keramické připevněné na stěnu šrouby bílé bez krytu na sifon 550 mm</t>
  </si>
  <si>
    <t>747903297</t>
  </si>
  <si>
    <t>62</t>
  </si>
  <si>
    <t>725220841</t>
  </si>
  <si>
    <t>Demontáž van ocelová</t>
  </si>
  <si>
    <t>1808744777</t>
  </si>
  <si>
    <t>63</t>
  </si>
  <si>
    <t>725245151</t>
  </si>
  <si>
    <t>Zástěna sprchová zásuvná dvoudílná s jedním otvíravým dílem do výšky 2000 mm a šířky 1200 mm</t>
  </si>
  <si>
    <t>-1393213483</t>
  </si>
  <si>
    <t>64</t>
  </si>
  <si>
    <t>55145594</t>
  </si>
  <si>
    <t>baterie sprchová páková 150 mm chrom vč. příslušenství a držáku-tyče</t>
  </si>
  <si>
    <t>1642837872</t>
  </si>
  <si>
    <t>65</t>
  </si>
  <si>
    <t>55233200</t>
  </si>
  <si>
    <t>žlab sprchového koutu se zápachovou uzávěrkou š koutu 1000mm</t>
  </si>
  <si>
    <t>80413746</t>
  </si>
  <si>
    <t>66</t>
  </si>
  <si>
    <t>55233206</t>
  </si>
  <si>
    <t>rošt žlabu sprchového koutu š koutu 1000mm</t>
  </si>
  <si>
    <t>805611690</t>
  </si>
  <si>
    <t>67</t>
  </si>
  <si>
    <t>725810811</t>
  </si>
  <si>
    <t>Demontáž ventilů výtokových nástěnných</t>
  </si>
  <si>
    <t>-1409614251</t>
  </si>
  <si>
    <t>68</t>
  </si>
  <si>
    <t>725811115</t>
  </si>
  <si>
    <t>Ventil nástěnný pevný výtok G1/2x80 mm</t>
  </si>
  <si>
    <t>1032325261</t>
  </si>
  <si>
    <t>69</t>
  </si>
  <si>
    <t>725820801</t>
  </si>
  <si>
    <t>Demontáž baterie nástěnné do G 3 / 4</t>
  </si>
  <si>
    <t>224333423</t>
  </si>
  <si>
    <t>70</t>
  </si>
  <si>
    <t>725822611</t>
  </si>
  <si>
    <t>Baterie umyvadlová stojánková páková bez výpusti</t>
  </si>
  <si>
    <t>-204364853</t>
  </si>
  <si>
    <t>71</t>
  </si>
  <si>
    <t>725869101</t>
  </si>
  <si>
    <t>Montáž zápachových uzávěrek do DN 40</t>
  </si>
  <si>
    <t>-456866810</t>
  </si>
  <si>
    <t>72</t>
  </si>
  <si>
    <t>55161837</t>
  </si>
  <si>
    <t>uzávěrka zápachová pro pračku a myčku nástěnná PP-bílá DN 40</t>
  </si>
  <si>
    <t>598104706</t>
  </si>
  <si>
    <t>73</t>
  </si>
  <si>
    <t>ZUU</t>
  </si>
  <si>
    <t>Zápachová uzávěra - sifon pro umyvadla, provedení chrom</t>
  </si>
  <si>
    <t>561006523</t>
  </si>
  <si>
    <t>74</t>
  </si>
  <si>
    <t>998725103</t>
  </si>
  <si>
    <t>Přesun hmot tonážní pro zařizovací předměty v objektech v do 24 m</t>
  </si>
  <si>
    <t>-1910081315</t>
  </si>
  <si>
    <t>75</t>
  </si>
  <si>
    <t>998725181</t>
  </si>
  <si>
    <t>Příplatek k přesunu hmot tonážní 725 prováděný bez použití mechanizace</t>
  </si>
  <si>
    <t>554909922</t>
  </si>
  <si>
    <t>76</t>
  </si>
  <si>
    <t>OIM</t>
  </si>
  <si>
    <t>Ostatní instalační materiál nutný pro dopojení zařizovacích předmětů (pancéřové hadičky, těsnění atd...)</t>
  </si>
  <si>
    <t>kpl</t>
  </si>
  <si>
    <t>-510030226</t>
  </si>
  <si>
    <t>726</t>
  </si>
  <si>
    <t>Zdravotechnika - předstěnové instalace</t>
  </si>
  <si>
    <t>77</t>
  </si>
  <si>
    <t>726131001</t>
  </si>
  <si>
    <t>Instalační předstěna - umyvadlo do v 1120 mm se stojánkovou baterií do lehkých stěn s kovovou kcí</t>
  </si>
  <si>
    <t>726181781</t>
  </si>
  <si>
    <t>78</t>
  </si>
  <si>
    <t>998726113</t>
  </si>
  <si>
    <t>Přesun hmot tonážní pro instalační prefabrikáty v objektech v do 24 m</t>
  </si>
  <si>
    <t>2018071198</t>
  </si>
  <si>
    <t>79</t>
  </si>
  <si>
    <t>998726181</t>
  </si>
  <si>
    <t>Příplatek k přesunu hmot tonážní 726 prováděný bez použití mechanizace</t>
  </si>
  <si>
    <t>1710485898</t>
  </si>
  <si>
    <t>741</t>
  </si>
  <si>
    <t>Elektroinstalace - silnoproud</t>
  </si>
  <si>
    <t>80</t>
  </si>
  <si>
    <t>741112001</t>
  </si>
  <si>
    <t>Montáž krabice zapuštěná plastová kruhová</t>
  </si>
  <si>
    <t>1641522183</t>
  </si>
  <si>
    <t>81</t>
  </si>
  <si>
    <t>34571515</t>
  </si>
  <si>
    <t>krabice přístrojová instalační 400 V, 142x71x45mm do dutých stěn</t>
  </si>
  <si>
    <t>1605885419</t>
  </si>
  <si>
    <t>82</t>
  </si>
  <si>
    <t>741120001</t>
  </si>
  <si>
    <t>Montáž vodič Cu izolovaný plný a laněný žíla 0,35-6 mm2 pod omítku (CY)</t>
  </si>
  <si>
    <t>-1655389984</t>
  </si>
  <si>
    <t>83</t>
  </si>
  <si>
    <t>34111036</t>
  </si>
  <si>
    <t>kabel silový s Cu jádrem 1 kV 3x2,5mm2</t>
  </si>
  <si>
    <t>-603497209</t>
  </si>
  <si>
    <t>84</t>
  </si>
  <si>
    <t>34111018</t>
  </si>
  <si>
    <t>kabel silový s Cu jádrem 6mm2</t>
  </si>
  <si>
    <t>-1882763688</t>
  </si>
  <si>
    <t>85</t>
  </si>
  <si>
    <t>741210001</t>
  </si>
  <si>
    <t>Montáž rozvodnice oceloplechová nebo plastová běžná do 20 kg</t>
  </si>
  <si>
    <t>-1630493910</t>
  </si>
  <si>
    <t>86</t>
  </si>
  <si>
    <t>35713850</t>
  </si>
  <si>
    <t>rozvodnice elektroměrové s jedním 1 fázovým místem bez požární úpravy 18 pozic</t>
  </si>
  <si>
    <t>942018444</t>
  </si>
  <si>
    <t>87</t>
  </si>
  <si>
    <t>741310001</t>
  </si>
  <si>
    <t>Montáž vypínač nástěnný 1-jednopólový prostředí normální</t>
  </si>
  <si>
    <t>-1640661667</t>
  </si>
  <si>
    <t>88</t>
  </si>
  <si>
    <t>34535799</t>
  </si>
  <si>
    <t>ovladač zapínací tlačítkový 10A 3553-80289 velkoplošný</t>
  </si>
  <si>
    <t>1350451943</t>
  </si>
  <si>
    <t>89</t>
  </si>
  <si>
    <t>741313001</t>
  </si>
  <si>
    <t>Montáž zásuvka (polo)zapuštěná bezšroubové připojení 2P+PE se zapojením vodičů</t>
  </si>
  <si>
    <t>1256391964</t>
  </si>
  <si>
    <t>90</t>
  </si>
  <si>
    <t>35811077</t>
  </si>
  <si>
    <t>zásuvka nepropustná nástěnná 16A 220 V 3pólová</t>
  </si>
  <si>
    <t>-1756915355</t>
  </si>
  <si>
    <t>91</t>
  </si>
  <si>
    <t>741370002</t>
  </si>
  <si>
    <t>Montáž svítidlo žárovkové bytové stropní přisazené 1 zdroj se sklem</t>
  </si>
  <si>
    <t>-634792933</t>
  </si>
  <si>
    <t>92</t>
  </si>
  <si>
    <t>34821275</t>
  </si>
  <si>
    <t>svítidlo bytové žárovkové IP 42, max. 60 W E27</t>
  </si>
  <si>
    <t>-339151072</t>
  </si>
  <si>
    <t>93</t>
  </si>
  <si>
    <t>34823735</t>
  </si>
  <si>
    <t>svítidlo zářivkové interiérové s kompenzací, barva bílá, 18W, délka 974 mm</t>
  </si>
  <si>
    <t>1516369742</t>
  </si>
  <si>
    <t>94</t>
  </si>
  <si>
    <t>34111030</t>
  </si>
  <si>
    <t>kabel silový s Cu jádrem 1 kV 3x1,5mm2</t>
  </si>
  <si>
    <t>222816576</t>
  </si>
  <si>
    <t>95</t>
  </si>
  <si>
    <t>741810001</t>
  </si>
  <si>
    <t>Celková prohlídka elektrického rozvodu a zařízení do 100 000,- Kč</t>
  </si>
  <si>
    <t>864825378</t>
  </si>
  <si>
    <t>96</t>
  </si>
  <si>
    <t>998741103</t>
  </si>
  <si>
    <t>Přesun hmot tonážní pro silnoproud v objektech v do 24 m</t>
  </si>
  <si>
    <t>241733212</t>
  </si>
  <si>
    <t>97</t>
  </si>
  <si>
    <t>EL</t>
  </si>
  <si>
    <t>Dodávka a zapojení elektrického sporáku s elektrickou troubou</t>
  </si>
  <si>
    <t>1309808673</t>
  </si>
  <si>
    <t>98</t>
  </si>
  <si>
    <t>998741181</t>
  </si>
  <si>
    <t>Příplatek k přesunu hmot tonážní 741 prováděný bez použití mechanizace</t>
  </si>
  <si>
    <t>-1567165848</t>
  </si>
  <si>
    <t>751</t>
  </si>
  <si>
    <t>Vzduchotechnika</t>
  </si>
  <si>
    <t>99</t>
  </si>
  <si>
    <t>751111012</t>
  </si>
  <si>
    <t>Mtž vent ax ntl nástěnného základního D do 200 mm</t>
  </si>
  <si>
    <t>1776743345</t>
  </si>
  <si>
    <t>100</t>
  </si>
  <si>
    <t>V</t>
  </si>
  <si>
    <t>Axiální ventilátor max. 20x20cm, pr. 125 mm</t>
  </si>
  <si>
    <t>-1763580870</t>
  </si>
  <si>
    <t>101</t>
  </si>
  <si>
    <t>751111811</t>
  </si>
  <si>
    <t>Demontáž ventilátoru axiálního nízkotlakého kruhové potrubí D do 200 mm</t>
  </si>
  <si>
    <t>-1475826021</t>
  </si>
  <si>
    <t>102</t>
  </si>
  <si>
    <t>751377011</t>
  </si>
  <si>
    <t>Mtž odsávacího zákrytu (digestoř) bytového vestavěného</t>
  </si>
  <si>
    <t>-1765994227</t>
  </si>
  <si>
    <t>103</t>
  </si>
  <si>
    <t>Digestoř vestavná výsuvná pod skříňku</t>
  </si>
  <si>
    <t>1870917112</t>
  </si>
  <si>
    <t>104</t>
  </si>
  <si>
    <t>998751102</t>
  </si>
  <si>
    <t>Přesun hmot tonážní pro vzduchotechniku v objektech v do 24 m</t>
  </si>
  <si>
    <t>-1632170730</t>
  </si>
  <si>
    <t>105</t>
  </si>
  <si>
    <t>998751181</t>
  </si>
  <si>
    <t>Příplatek k přesunu hmot tonážní 751 prováděný bez použití mechanizace</t>
  </si>
  <si>
    <t>-171442819</t>
  </si>
  <si>
    <t>763</t>
  </si>
  <si>
    <t>Konstrukce suché výstavby</t>
  </si>
  <si>
    <t>106</t>
  </si>
  <si>
    <t>763111331</t>
  </si>
  <si>
    <t>SDK příčka tl 80 mm profil CW+UW 50 desky 1xH2 15 TI 40 mm</t>
  </si>
  <si>
    <t>1865533860</t>
  </si>
  <si>
    <t>1,835*2,6</t>
  </si>
  <si>
    <t>4,04*2,6</t>
  </si>
  <si>
    <t>1,23*2,6</t>
  </si>
  <si>
    <t>0,9*2,6</t>
  </si>
  <si>
    <t>107</t>
  </si>
  <si>
    <t>763111718</t>
  </si>
  <si>
    <t>SDK příčka úprava styku příčky a stropu/stávající stěny páskou nebo silikonováním</t>
  </si>
  <si>
    <t>-516384833</t>
  </si>
  <si>
    <t>4,04+1,775+1,835*2+1,2+1,2+0,2+0,5+0,9</t>
  </si>
  <si>
    <t>108</t>
  </si>
  <si>
    <t>763111751</t>
  </si>
  <si>
    <t>Příplatek k SDK příčce za plochu do 6 m2 jednotlivě</t>
  </si>
  <si>
    <t>2048429318</t>
  </si>
  <si>
    <t>109</t>
  </si>
  <si>
    <t>763111762</t>
  </si>
  <si>
    <t>Příplatek k SDK příčce s jednoduchou nosnou konstrukcí za zahuštění profilů na vzdálenost 41 mm</t>
  </si>
  <si>
    <t>1714851427</t>
  </si>
  <si>
    <t>110</t>
  </si>
  <si>
    <t>763111771</t>
  </si>
  <si>
    <t>Příplatek k SDK příčce za rovinnost kvality Q3</t>
  </si>
  <si>
    <t>508909671</t>
  </si>
  <si>
    <t>20,813*2</t>
  </si>
  <si>
    <t>111</t>
  </si>
  <si>
    <t>998763303</t>
  </si>
  <si>
    <t>Přesun hmot tonážní pro sádrokartonové konstrukce v objektech v do 24 m</t>
  </si>
  <si>
    <t>-1976687554</t>
  </si>
  <si>
    <t>112</t>
  </si>
  <si>
    <t>998763381</t>
  </si>
  <si>
    <t>Příplatek k přesunu hmot tonážní 763 SDK prováděný bez použití mechanizace</t>
  </si>
  <si>
    <t>1217539837</t>
  </si>
  <si>
    <t>113</t>
  </si>
  <si>
    <t>VS</t>
  </si>
  <si>
    <t>Příplatek za použití vysokopevnostního sádrokartonu tvrzeného v místě zavěšení kuchyňské linky</t>
  </si>
  <si>
    <t>1754392911</t>
  </si>
  <si>
    <t>2,4*2,6</t>
  </si>
  <si>
    <t>766</t>
  </si>
  <si>
    <t>Konstrukce truhlářské</t>
  </si>
  <si>
    <t>114</t>
  </si>
  <si>
    <t>766421812</t>
  </si>
  <si>
    <t>Demontáž truhlářského obložení podhledů z panelů plochy přes 1,5 m2</t>
  </si>
  <si>
    <t>-1602860268</t>
  </si>
  <si>
    <t>demontáž obložení stropu umakartem:</t>
  </si>
  <si>
    <t>3,11</t>
  </si>
  <si>
    <t>115</t>
  </si>
  <si>
    <t>766660001</t>
  </si>
  <si>
    <t>Montáž dveřních křídel otvíravých 1křídlových š do 0,8 m do ocelové zárubně</t>
  </si>
  <si>
    <t>375342203</t>
  </si>
  <si>
    <t>116</t>
  </si>
  <si>
    <t>61162854</t>
  </si>
  <si>
    <t>dveře vnitřní foliované plné 1křídlové 70x197 cm</t>
  </si>
  <si>
    <t>-400511483</t>
  </si>
  <si>
    <t>117</t>
  </si>
  <si>
    <t>61162857</t>
  </si>
  <si>
    <t>dveře vnitřní foliované plné 1křídlové 80x197 cm</t>
  </si>
  <si>
    <t>158639230</t>
  </si>
  <si>
    <t>118</t>
  </si>
  <si>
    <t>54914610</t>
  </si>
  <si>
    <t>kování vrchní dveřní klika včetně rozet a montážního materiál nerez PK</t>
  </si>
  <si>
    <t>1272145980</t>
  </si>
  <si>
    <t>119</t>
  </si>
  <si>
    <t>766660722</t>
  </si>
  <si>
    <t>Montáž dveřního kování - zámku</t>
  </si>
  <si>
    <t>-85293795</t>
  </si>
  <si>
    <t>120</t>
  </si>
  <si>
    <t>54925015</t>
  </si>
  <si>
    <t>zámek stavební zadlabací dozický 02-03 L Zn</t>
  </si>
  <si>
    <t>-337428087</t>
  </si>
  <si>
    <t>121</t>
  </si>
  <si>
    <t>766695212</t>
  </si>
  <si>
    <t>Montáž truhlářských prahů dveří 1křídlových šířky do 10 cm</t>
  </si>
  <si>
    <t>2047089937</t>
  </si>
  <si>
    <t>122</t>
  </si>
  <si>
    <t>61187416</t>
  </si>
  <si>
    <t>práh dveřní dřevěný bukový tl 2cm dl 92cm š 10cm</t>
  </si>
  <si>
    <t>-1127604152</t>
  </si>
  <si>
    <t>123</t>
  </si>
  <si>
    <t>766812840</t>
  </si>
  <si>
    <t>Demontáž kuchyňských linek dřevěných nebo kovových délky do 2,1 m</t>
  </si>
  <si>
    <t>1853699049</t>
  </si>
  <si>
    <t>124</t>
  </si>
  <si>
    <t>998766103</t>
  </si>
  <si>
    <t>Přesun hmot tonážní pro konstrukce truhlářské v objektech v do 24 m</t>
  </si>
  <si>
    <t>1967293205</t>
  </si>
  <si>
    <t>125</t>
  </si>
  <si>
    <t>998766181</t>
  </si>
  <si>
    <t>Příplatek k přesunu hmot tonážní 766 prováděný bez použití mechanizace</t>
  </si>
  <si>
    <t>-123365139</t>
  </si>
  <si>
    <t>126</t>
  </si>
  <si>
    <t>DV</t>
  </si>
  <si>
    <t>Dodávka a osazení SDK konstrukce dvířek za wc - pro obklad vč. úchytek a začištění</t>
  </si>
  <si>
    <t>1085587334</t>
  </si>
  <si>
    <t>127</t>
  </si>
  <si>
    <t>KL</t>
  </si>
  <si>
    <t>Kuchyňská linka dle specifikace vč. dřezu - dodávka</t>
  </si>
  <si>
    <t>750760601</t>
  </si>
  <si>
    <t>128</t>
  </si>
  <si>
    <t>MKL</t>
  </si>
  <si>
    <t>Montáž kuchyňské linky dle specifikace</t>
  </si>
  <si>
    <t>-145050429</t>
  </si>
  <si>
    <t>129</t>
  </si>
  <si>
    <t>UP</t>
  </si>
  <si>
    <t>Dodatečná úprava dveřních prahů vzhledem k výškovým rozdílům podlah</t>
  </si>
  <si>
    <t>-1293750392</t>
  </si>
  <si>
    <t>771</t>
  </si>
  <si>
    <t>Podlahy z dlaždic</t>
  </si>
  <si>
    <t>130</t>
  </si>
  <si>
    <t>771571113</t>
  </si>
  <si>
    <t>Montáž podlah z keramických dlaždic režných hladkých do malty do 12 ks/m2</t>
  </si>
  <si>
    <t>1906204315</t>
  </si>
  <si>
    <t>131</t>
  </si>
  <si>
    <t>771591111</t>
  </si>
  <si>
    <t>Podlahy penetrace podkladu</t>
  </si>
  <si>
    <t>326395775</t>
  </si>
  <si>
    <t>132</t>
  </si>
  <si>
    <t>59761408</t>
  </si>
  <si>
    <t>dlaždice keramická barevná přes 9 do 12 ks/m2</t>
  </si>
  <si>
    <t>1965433053</t>
  </si>
  <si>
    <t>3,25*1,1</t>
  </si>
  <si>
    <t>3,575*1,1 'Přepočtené koeficientem množství</t>
  </si>
  <si>
    <t>133</t>
  </si>
  <si>
    <t>998771103</t>
  </si>
  <si>
    <t>Přesun hmot tonážní pro podlahy z dlaždic v objektech v do 24 m</t>
  </si>
  <si>
    <t>1507812907</t>
  </si>
  <si>
    <t>134</t>
  </si>
  <si>
    <t>998771181</t>
  </si>
  <si>
    <t>Příplatek k přesunu hmot tonážní 771 prováděný bez použití mechanizace</t>
  </si>
  <si>
    <t>2072760357</t>
  </si>
  <si>
    <t>776</t>
  </si>
  <si>
    <t>Podlahy povlakové</t>
  </si>
  <si>
    <t>135</t>
  </si>
  <si>
    <t>776201812</t>
  </si>
  <si>
    <t>Demontáž lepených povlakových podlah s podložkou ručně</t>
  </si>
  <si>
    <t>1245463263</t>
  </si>
  <si>
    <t>demontáž nášlapné vrstvy z pvc:</t>
  </si>
  <si>
    <t>136</t>
  </si>
  <si>
    <t>776421111</t>
  </si>
  <si>
    <t>Montáž obvodových lišt lepením</t>
  </si>
  <si>
    <t>1475735501</t>
  </si>
  <si>
    <t>1,835+1,775+0,8</t>
  </si>
  <si>
    <t>137</t>
  </si>
  <si>
    <t>28411003</t>
  </si>
  <si>
    <t>lišta soklová PVC 30 x 30 mm</t>
  </si>
  <si>
    <t>-884762666</t>
  </si>
  <si>
    <t>5,04*1,02 'Přepočtené koeficientem množství</t>
  </si>
  <si>
    <t>138</t>
  </si>
  <si>
    <t>998776103</t>
  </si>
  <si>
    <t>Přesun hmot tonážní pro podlahy povlakové v objektech v do 24 m</t>
  </si>
  <si>
    <t>944388594</t>
  </si>
  <si>
    <t>139</t>
  </si>
  <si>
    <t>998776181</t>
  </si>
  <si>
    <t>Příplatek k přesunu hmot tonážní 776 prováděný bez použití mechanizace</t>
  </si>
  <si>
    <t>-1505255930</t>
  </si>
  <si>
    <t>781</t>
  </si>
  <si>
    <t>Dokončovací práce - obklady</t>
  </si>
  <si>
    <t>140</t>
  </si>
  <si>
    <t>781413212</t>
  </si>
  <si>
    <t>Montáž obkladů vnitřních z dekorů pórovinových výšky do 75 mm lepených standardním lepidlem</t>
  </si>
  <si>
    <t>-587173971</t>
  </si>
  <si>
    <t>2,18+1,105+0,9+0,5+0,2+0,5+0,7+1,2+1,835</t>
  </si>
  <si>
    <t>141</t>
  </si>
  <si>
    <t>L</t>
  </si>
  <si>
    <t>Listela - dekorovaný obklad</t>
  </si>
  <si>
    <t>-1363825612</t>
  </si>
  <si>
    <t>9,12/0,4*1,1</t>
  </si>
  <si>
    <t>142</t>
  </si>
  <si>
    <t>781471113</t>
  </si>
  <si>
    <t>Montáž obkladů vnitřních keramických hladkých do 19 ks/m2 kladených do malty</t>
  </si>
  <si>
    <t>2057015411</t>
  </si>
  <si>
    <t>(1,835+2,18+1,105+0,9+0,5+0,2+0,5+1,2)*2</t>
  </si>
  <si>
    <t>(2,4+0,6)*0,6</t>
  </si>
  <si>
    <t>143</t>
  </si>
  <si>
    <t>59761155</t>
  </si>
  <si>
    <t>dlaždice keramické koupelnové(barevné) přes 19 do 25 ks/m2</t>
  </si>
  <si>
    <t>317438784</t>
  </si>
  <si>
    <t>18,64*1,1</t>
  </si>
  <si>
    <t>144</t>
  </si>
  <si>
    <t>781495111</t>
  </si>
  <si>
    <t>Penetrace podkladu vnitřních obkladů</t>
  </si>
  <si>
    <t>27976128</t>
  </si>
  <si>
    <t>145</t>
  </si>
  <si>
    <t>998781103</t>
  </si>
  <si>
    <t>Přesun hmot tonážní pro obklady keramické v objektech v do 24 m</t>
  </si>
  <si>
    <t>-779266235</t>
  </si>
  <si>
    <t>146</t>
  </si>
  <si>
    <t>998781181</t>
  </si>
  <si>
    <t>Příplatek k přesunu hmot tonážní 781 prováděný bez použití mechanizace</t>
  </si>
  <si>
    <t>-176325598</t>
  </si>
  <si>
    <t>-1015974216</t>
  </si>
  <si>
    <t>783</t>
  </si>
  <si>
    <t>Dokončovací práce - nátěry</t>
  </si>
  <si>
    <t>148</t>
  </si>
  <si>
    <t>783301313</t>
  </si>
  <si>
    <t>Odmaštění zámečnických konstrukcí ředidlovým odmašťovačem</t>
  </si>
  <si>
    <t>-1463399896</t>
  </si>
  <si>
    <t>149</t>
  </si>
  <si>
    <t>783314101</t>
  </si>
  <si>
    <t>Základní jednonásobný syntetický nátěr zámečnických konstrukcí</t>
  </si>
  <si>
    <t>-1611697920</t>
  </si>
  <si>
    <t>zárubně:</t>
  </si>
  <si>
    <t>(2*2+0,9)*2*0,5</t>
  </si>
  <si>
    <t>150</t>
  </si>
  <si>
    <t>783317101</t>
  </si>
  <si>
    <t>Krycí jednonásobný syntetický standardní nátěr zámečnických konstrukcí</t>
  </si>
  <si>
    <t>1694069024</t>
  </si>
  <si>
    <t>784</t>
  </si>
  <si>
    <t>Dokončovací práce - malby a tapety</t>
  </si>
  <si>
    <t>151</t>
  </si>
  <si>
    <t>-998683182</t>
  </si>
  <si>
    <t>3,26+3,25</t>
  </si>
  <si>
    <t>stěny:</t>
  </si>
  <si>
    <t>(1,835+2,18+1,105+0,9+0,5+0,2+1,23+1,2)*0,6</t>
  </si>
  <si>
    <t>kuchyň:</t>
  </si>
  <si>
    <t>152</t>
  </si>
  <si>
    <t>784121001</t>
  </si>
  <si>
    <t>Oškrabání malby v mísnostech výšky do 3,80 m</t>
  </si>
  <si>
    <t>2063331627</t>
  </si>
  <si>
    <t>0,6*2,6</t>
  </si>
  <si>
    <t>chodba:</t>
  </si>
  <si>
    <t>(1,835+1,775)*2,6</t>
  </si>
  <si>
    <t>strop chodba:</t>
  </si>
  <si>
    <t>3,26</t>
  </si>
  <si>
    <t>153</t>
  </si>
  <si>
    <t>784181111</t>
  </si>
  <si>
    <t>Základní silikátová jednonásobná penetrace podkladu v místnostech výšky do 3,80m</t>
  </si>
  <si>
    <t>-1458750081</t>
  </si>
  <si>
    <t>154</t>
  </si>
  <si>
    <t>784321001</t>
  </si>
  <si>
    <t>Jednonásobné silikátové bílé malby v místnosti výšky do 3,80 m</t>
  </si>
  <si>
    <t>-1800011473</t>
  </si>
  <si>
    <t>HZS</t>
  </si>
  <si>
    <t>Hodinové zúčtovací sazby</t>
  </si>
  <si>
    <t>155</t>
  </si>
  <si>
    <t>HZS1292</t>
  </si>
  <si>
    <t>Hodinová zúčtovací sazba stavební dělník</t>
  </si>
  <si>
    <t>hod</t>
  </si>
  <si>
    <t>512</t>
  </si>
  <si>
    <t>1518222256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</si>
  <si>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</si>
  <si>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</si>
  <si>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</si>
  <si>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</si>
  <si>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</si>
  <si>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</si>
  <si>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</si>
  <si>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156</t>
  </si>
  <si>
    <t>HZS2212</t>
  </si>
  <si>
    <t>Hodinová zúčtovací sazba instalatér odborný</t>
  </si>
  <si>
    <t>1656675990</t>
  </si>
  <si>
    <t>Ostatní drobné nepecifikované práce související s rozvody vody a kanalizace bytového jádra:</t>
  </si>
  <si>
    <t>instalatérské práce při dopojení kuchyňské linky:</t>
  </si>
  <si>
    <t>157</t>
  </si>
  <si>
    <t>HZS3111</t>
  </si>
  <si>
    <t>Hodinová zúčtovací sazba montér potrubí</t>
  </si>
  <si>
    <t>1466349162</t>
  </si>
  <si>
    <t>dopojení nového ventilátoru na stávající potrubí:</t>
  </si>
  <si>
    <t>158</t>
  </si>
  <si>
    <t>HZS4212</t>
  </si>
  <si>
    <t>Hodinová zúčtovací sazba revizní technik specialista</t>
  </si>
  <si>
    <t>335862244</t>
  </si>
  <si>
    <t>revize plynu:</t>
  </si>
  <si>
    <t>VRN</t>
  </si>
  <si>
    <t>Vedlejší rozpočtové náklady</t>
  </si>
  <si>
    <t>VRN3</t>
  </si>
  <si>
    <t>Zařízení staveniště</t>
  </si>
  <si>
    <t>159</t>
  </si>
  <si>
    <t>030001000</t>
  </si>
  <si>
    <t>1024</t>
  </si>
  <si>
    <t>-806250143</t>
  </si>
  <si>
    <t>VRN7</t>
  </si>
  <si>
    <t>Provozní vlivy</t>
  </si>
  <si>
    <t>160</t>
  </si>
  <si>
    <t>070001000</t>
  </si>
  <si>
    <t>2018892847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</si>
</sst>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V. Košaře 122/1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27. 8. 2019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'5 - Bytová jednotka č.5'!J30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'5 - Bytová jednotka č.5'!P140</f>
        <v>0</v>
      </c>
      <c r="AV95" s="85">
        <f>'5 - Bytová jednotka č.5'!J33</f>
        <v>0</v>
      </c>
      <c r="AW95" s="85">
        <f>'5 - Bytová jednotka č.5'!J34</f>
        <v>0</v>
      </c>
      <c r="AX95" s="85">
        <f>'5 - Bytová jednotka č.5'!J35</f>
        <v>0</v>
      </c>
      <c r="AY95" s="85">
        <f>'5 - Bytová jednotka č.5'!J36</f>
        <v>0</v>
      </c>
      <c r="AZ95" s="85">
        <f>'5 - Bytová jednotka č.5'!F33</f>
        <v>0</v>
      </c>
      <c r="BA95" s="85">
        <f>'5 - Bytová jednotka č.5'!F34</f>
        <v>0</v>
      </c>
      <c r="BB95" s="85">
        <f>'5 - Bytová jednotka č.5'!F35</f>
        <v>0</v>
      </c>
      <c r="BC95" s="85">
        <f>'5 - Bytová jednotka č.5'!F36</f>
        <v>0</v>
      </c>
      <c r="BD95" s="87">
        <f>'5 - Bytová jednotka č.5'!F37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5 - Bytová jednotka č.5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0"/>
  <sheetViews>
    <sheetView showGridLines="0" tabSelected="1" workbookViewId="0" topLeftCell="A368">
      <selection activeCell="C381" sqref="C381:J38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V. Košaře 122/1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88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27. 8. 2019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ROUND((SUM(BE140:BE439)),2)</f>
        <v>0</v>
      </c>
      <c r="G33" s="32"/>
      <c r="H33" s="32"/>
      <c r="I33" s="103">
        <v>0.21</v>
      </c>
      <c r="J33" s="102">
        <f>ROUND(((SUM(BE140:BE439))*I33),2)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ROUND((SUM(BF140:BF439)),2)</f>
        <v>0</v>
      </c>
      <c r="G34" s="32"/>
      <c r="H34" s="32"/>
      <c r="I34" s="103">
        <v>0.15</v>
      </c>
      <c r="J34" s="102">
        <f>ROUND(((SUM(BF140:BF439))*I34),2)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ROUND((SUM(BG140:BG439)),2)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ROUND((SUM(BH140:BH439)),2)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ROUND((SUM(BI140:BI439)),2)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V. Košaře 122/1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5 - Bytová jednotka č.5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27. 8. 2019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J141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J142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J174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J195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J203</f>
        <v>0</v>
      </c>
      <c r="L101" s="127"/>
    </row>
    <row r="102" spans="2:12" s="9" customFormat="1" ht="24.95" customHeight="1">
      <c r="B102" s="122"/>
      <c r="D102" s="123" t="s">
        <v>99</v>
      </c>
      <c r="E102" s="124"/>
      <c r="F102" s="124"/>
      <c r="G102" s="124"/>
      <c r="H102" s="124"/>
      <c r="I102" s="125"/>
      <c r="J102" s="126">
        <f>J207</f>
        <v>0</v>
      </c>
      <c r="L102" s="122"/>
    </row>
    <row r="103" spans="2:12" s="10" customFormat="1" ht="19.9" customHeight="1">
      <c r="B103" s="127"/>
      <c r="D103" s="128" t="s">
        <v>100</v>
      </c>
      <c r="E103" s="129"/>
      <c r="F103" s="129"/>
      <c r="G103" s="129"/>
      <c r="H103" s="129"/>
      <c r="I103" s="130"/>
      <c r="J103" s="131">
        <f>J208</f>
        <v>0</v>
      </c>
      <c r="L103" s="127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J231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J242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J254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J274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J278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J298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J306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J325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J345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J355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J366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J382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J388</f>
        <v>0</v>
      </c>
      <c r="L116" s="127"/>
    </row>
    <row r="117" spans="2:12" s="9" customFormat="1" ht="24.95" customHeight="1">
      <c r="B117" s="122"/>
      <c r="D117" s="123" t="s">
        <v>114</v>
      </c>
      <c r="E117" s="124"/>
      <c r="F117" s="124"/>
      <c r="G117" s="124"/>
      <c r="H117" s="124"/>
      <c r="I117" s="125"/>
      <c r="J117" s="126">
        <f>J407</f>
        <v>0</v>
      </c>
      <c r="L117" s="122"/>
    </row>
    <row r="118" spans="2:12" s="9" customFormat="1" ht="24.95" customHeight="1">
      <c r="B118" s="122"/>
      <c r="D118" s="123" t="s">
        <v>115</v>
      </c>
      <c r="E118" s="124"/>
      <c r="F118" s="124"/>
      <c r="G118" s="124"/>
      <c r="H118" s="124"/>
      <c r="I118" s="125"/>
      <c r="J118" s="126">
        <f>J435</f>
        <v>0</v>
      </c>
      <c r="L118" s="122"/>
    </row>
    <row r="119" spans="2:12" s="10" customFormat="1" ht="19.9" customHeight="1">
      <c r="B119" s="127"/>
      <c r="D119" s="128" t="s">
        <v>116</v>
      </c>
      <c r="E119" s="129"/>
      <c r="F119" s="129"/>
      <c r="G119" s="129"/>
      <c r="H119" s="129"/>
      <c r="I119" s="130"/>
      <c r="J119" s="131">
        <f>J436</f>
        <v>0</v>
      </c>
      <c r="L119" s="127"/>
    </row>
    <row r="120" spans="2:12" s="10" customFormat="1" ht="19.9" customHeight="1">
      <c r="B120" s="127"/>
      <c r="D120" s="128" t="s">
        <v>117</v>
      </c>
      <c r="E120" s="129"/>
      <c r="F120" s="129"/>
      <c r="G120" s="129"/>
      <c r="H120" s="129"/>
      <c r="I120" s="130"/>
      <c r="J120" s="131">
        <f>J438</f>
        <v>0</v>
      </c>
      <c r="L120" s="127"/>
    </row>
    <row r="121" spans="1:31" s="2" customFormat="1" ht="21.75" customHeight="1">
      <c r="A121" s="32"/>
      <c r="B121" s="33"/>
      <c r="C121" s="32"/>
      <c r="D121" s="32"/>
      <c r="E121" s="32"/>
      <c r="F121" s="32"/>
      <c r="G121" s="32"/>
      <c r="H121" s="32"/>
      <c r="I121" s="9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47"/>
      <c r="C122" s="48"/>
      <c r="D122" s="48"/>
      <c r="E122" s="48"/>
      <c r="F122" s="48"/>
      <c r="G122" s="48"/>
      <c r="H122" s="48"/>
      <c r="I122" s="116"/>
      <c r="J122" s="48"/>
      <c r="K122" s="48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6" spans="1:31" s="2" customFormat="1" ht="6.95" customHeight="1">
      <c r="A126" s="32"/>
      <c r="B126" s="49"/>
      <c r="C126" s="50"/>
      <c r="D126" s="50"/>
      <c r="E126" s="50"/>
      <c r="F126" s="50"/>
      <c r="G126" s="50"/>
      <c r="H126" s="50"/>
      <c r="I126" s="117"/>
      <c r="J126" s="50"/>
      <c r="K126" s="50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4.95" customHeight="1">
      <c r="A127" s="32"/>
      <c r="B127" s="33"/>
      <c r="C127" s="21" t="s">
        <v>118</v>
      </c>
      <c r="D127" s="32"/>
      <c r="E127" s="32"/>
      <c r="F127" s="32"/>
      <c r="G127" s="32"/>
      <c r="H127" s="32"/>
      <c r="I127" s="9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16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2"/>
      <c r="D130" s="32"/>
      <c r="E130" s="251" t="str">
        <f>E7</f>
        <v>V. Košaře 122/1</v>
      </c>
      <c r="F130" s="252"/>
      <c r="G130" s="252"/>
      <c r="H130" s="25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87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31" t="str">
        <f>E9</f>
        <v>5 - Bytová jednotka č.5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2" customHeight="1">
      <c r="A134" s="32"/>
      <c r="B134" s="33"/>
      <c r="C134" s="27" t="s">
        <v>20</v>
      </c>
      <c r="D134" s="32"/>
      <c r="E134" s="32"/>
      <c r="F134" s="25" t="str">
        <f>F12</f>
        <v xml:space="preserve"> </v>
      </c>
      <c r="G134" s="32"/>
      <c r="H134" s="32"/>
      <c r="I134" s="93" t="s">
        <v>22</v>
      </c>
      <c r="J134" s="55" t="str">
        <f>IF(J12="","",J12)</f>
        <v>27. 8. 2019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25.7" customHeight="1">
      <c r="A136" s="32"/>
      <c r="B136" s="33"/>
      <c r="C136" s="27" t="s">
        <v>24</v>
      </c>
      <c r="D136" s="32"/>
      <c r="E136" s="32"/>
      <c r="F136" s="25" t="str">
        <f>E15</f>
        <v xml:space="preserve"> </v>
      </c>
      <c r="G136" s="32"/>
      <c r="H136" s="32"/>
      <c r="I136" s="93" t="s">
        <v>29</v>
      </c>
      <c r="J136" s="30" t="str">
        <f>E21</f>
        <v>Ing. Vladimír Slonka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5.2" customHeight="1">
      <c r="A137" s="32"/>
      <c r="B137" s="33"/>
      <c r="C137" s="27" t="s">
        <v>27</v>
      </c>
      <c r="D137" s="32"/>
      <c r="E137" s="32"/>
      <c r="F137" s="25" t="str">
        <f>IF(E18="","",E18)</f>
        <v>Vyplň údaj</v>
      </c>
      <c r="G137" s="32"/>
      <c r="H137" s="32"/>
      <c r="I137" s="93" t="s">
        <v>34</v>
      </c>
      <c r="J137" s="30" t="str">
        <f>E24</f>
        <v xml:space="preserve"> 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0.35" customHeight="1">
      <c r="A138" s="32"/>
      <c r="B138" s="33"/>
      <c r="C138" s="32"/>
      <c r="D138" s="32"/>
      <c r="E138" s="32"/>
      <c r="F138" s="32"/>
      <c r="G138" s="32"/>
      <c r="H138" s="32"/>
      <c r="I138" s="9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11" customFormat="1" ht="29.25" customHeight="1">
      <c r="A139" s="132"/>
      <c r="B139" s="133"/>
      <c r="C139" s="134" t="s">
        <v>119</v>
      </c>
      <c r="D139" s="135" t="s">
        <v>61</v>
      </c>
      <c r="E139" s="135" t="s">
        <v>57</v>
      </c>
      <c r="F139" s="135" t="s">
        <v>58</v>
      </c>
      <c r="G139" s="135" t="s">
        <v>120</v>
      </c>
      <c r="H139" s="135" t="s">
        <v>121</v>
      </c>
      <c r="I139" s="136" t="s">
        <v>122</v>
      </c>
      <c r="J139" s="137" t="s">
        <v>91</v>
      </c>
      <c r="K139" s="138" t="s">
        <v>123</v>
      </c>
      <c r="L139" s="139"/>
      <c r="M139" s="62" t="s">
        <v>1</v>
      </c>
      <c r="N139" s="63" t="s">
        <v>40</v>
      </c>
      <c r="O139" s="63" t="s">
        <v>124</v>
      </c>
      <c r="P139" s="63" t="s">
        <v>125</v>
      </c>
      <c r="Q139" s="63" t="s">
        <v>126</v>
      </c>
      <c r="R139" s="63" t="s">
        <v>127</v>
      </c>
      <c r="S139" s="63" t="s">
        <v>128</v>
      </c>
      <c r="T139" s="64" t="s">
        <v>129</v>
      </c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63" s="2" customFormat="1" ht="22.9" customHeight="1">
      <c r="A140" s="32"/>
      <c r="B140" s="33"/>
      <c r="C140" s="69" t="s">
        <v>130</v>
      </c>
      <c r="D140" s="32"/>
      <c r="E140" s="32"/>
      <c r="F140" s="32"/>
      <c r="G140" s="32"/>
      <c r="H140" s="32"/>
      <c r="I140" s="92"/>
      <c r="J140" s="140">
        <f>BK140</f>
        <v>0</v>
      </c>
      <c r="K140" s="32"/>
      <c r="L140" s="33"/>
      <c r="M140" s="65"/>
      <c r="N140" s="56"/>
      <c r="O140" s="66"/>
      <c r="P140" s="141">
        <f>P141+P207+P407+P435</f>
        <v>0</v>
      </c>
      <c r="Q140" s="66"/>
      <c r="R140" s="141">
        <f>R141+R207+R407+R435</f>
        <v>2.7313051699999997</v>
      </c>
      <c r="S140" s="66"/>
      <c r="T140" s="142">
        <f>T141+T207+T407+T435</f>
        <v>3.01658156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75</v>
      </c>
      <c r="AU140" s="17" t="s">
        <v>93</v>
      </c>
      <c r="BK140" s="143">
        <f>BK141+BK207+BK407+BK435</f>
        <v>0</v>
      </c>
    </row>
    <row r="141" spans="2:63" s="12" customFormat="1" ht="25.9" customHeight="1">
      <c r="B141" s="144"/>
      <c r="D141" s="145" t="s">
        <v>75</v>
      </c>
      <c r="E141" s="146" t="s">
        <v>131</v>
      </c>
      <c r="F141" s="146" t="s">
        <v>132</v>
      </c>
      <c r="I141" s="147"/>
      <c r="J141" s="148">
        <f>BK141</f>
        <v>0</v>
      </c>
      <c r="L141" s="144"/>
      <c r="M141" s="149"/>
      <c r="N141" s="150"/>
      <c r="O141" s="150"/>
      <c r="P141" s="151">
        <f>P142+P174+P195+P203</f>
        <v>0</v>
      </c>
      <c r="Q141" s="150"/>
      <c r="R141" s="151">
        <f>R142+R174+R195+R203</f>
        <v>0.80343052</v>
      </c>
      <c r="S141" s="150"/>
      <c r="T141" s="152">
        <f>T142+T174+T195+T203</f>
        <v>2.6484562</v>
      </c>
      <c r="AR141" s="145" t="s">
        <v>84</v>
      </c>
      <c r="AT141" s="153" t="s">
        <v>75</v>
      </c>
      <c r="AU141" s="153" t="s">
        <v>76</v>
      </c>
      <c r="AY141" s="145" t="s">
        <v>133</v>
      </c>
      <c r="BK141" s="154">
        <f>BK142+BK174+BK195+BK203</f>
        <v>0</v>
      </c>
    </row>
    <row r="142" spans="2:63" s="12" customFormat="1" ht="22.9" customHeight="1">
      <c r="B142" s="144"/>
      <c r="D142" s="145" t="s">
        <v>75</v>
      </c>
      <c r="E142" s="155" t="s">
        <v>134</v>
      </c>
      <c r="F142" s="155" t="s">
        <v>135</v>
      </c>
      <c r="I142" s="147"/>
      <c r="J142" s="156">
        <f>BK142</f>
        <v>0</v>
      </c>
      <c r="L142" s="144"/>
      <c r="M142" s="149"/>
      <c r="N142" s="150"/>
      <c r="O142" s="150"/>
      <c r="P142" s="151">
        <f>SUM(P143:P173)</f>
        <v>0</v>
      </c>
      <c r="Q142" s="150"/>
      <c r="R142" s="151">
        <f>SUM(R143:R173)</f>
        <v>0.80078412</v>
      </c>
      <c r="S142" s="150"/>
      <c r="T142" s="152">
        <f>SUM(T143:T173)</f>
        <v>0</v>
      </c>
      <c r="AR142" s="145" t="s">
        <v>84</v>
      </c>
      <c r="AT142" s="153" t="s">
        <v>75</v>
      </c>
      <c r="AU142" s="153" t="s">
        <v>84</v>
      </c>
      <c r="AY142" s="145" t="s">
        <v>133</v>
      </c>
      <c r="BK142" s="154">
        <f>SUM(BK143:BK173)</f>
        <v>0</v>
      </c>
    </row>
    <row r="143" spans="1:65" s="2" customFormat="1" ht="21.75" customHeight="1">
      <c r="A143" s="32"/>
      <c r="B143" s="157"/>
      <c r="C143" s="158"/>
      <c r="D143" s="158"/>
      <c r="E143" s="159"/>
      <c r="F143" s="160"/>
      <c r="G143" s="161"/>
      <c r="H143" s="162"/>
      <c r="I143" s="163"/>
      <c r="J143" s="164"/>
      <c r="K143" s="165"/>
      <c r="L143" s="33"/>
      <c r="M143" s="166" t="s">
        <v>1</v>
      </c>
      <c r="N143" s="167" t="s">
        <v>42</v>
      </c>
      <c r="O143" s="58"/>
      <c r="P143" s="168">
        <f>O143*H143</f>
        <v>0</v>
      </c>
      <c r="Q143" s="168">
        <v>0.00026</v>
      </c>
      <c r="R143" s="168">
        <f>Q143*H143</f>
        <v>0</v>
      </c>
      <c r="S143" s="168">
        <v>0</v>
      </c>
      <c r="T143" s="16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0" t="s">
        <v>138</v>
      </c>
      <c r="AT143" s="170" t="s">
        <v>136</v>
      </c>
      <c r="AU143" s="170" t="s">
        <v>139</v>
      </c>
      <c r="AY143" s="17" t="s">
        <v>133</v>
      </c>
      <c r="BE143" s="171">
        <f>IF(N143="základní",J143,0)</f>
        <v>0</v>
      </c>
      <c r="BF143" s="171">
        <f>IF(N143="snížená",J143,0)</f>
        <v>0</v>
      </c>
      <c r="BG143" s="171">
        <f>IF(N143="zákl. přenesená",J143,0)</f>
        <v>0</v>
      </c>
      <c r="BH143" s="171">
        <f>IF(N143="sníž. přenesená",J143,0)</f>
        <v>0</v>
      </c>
      <c r="BI143" s="171">
        <f>IF(N143="nulová",J143,0)</f>
        <v>0</v>
      </c>
      <c r="BJ143" s="17" t="s">
        <v>139</v>
      </c>
      <c r="BK143" s="171">
        <f>ROUND(I143*H143,2)</f>
        <v>0</v>
      </c>
      <c r="BL143" s="17" t="s">
        <v>138</v>
      </c>
      <c r="BM143" s="170" t="s">
        <v>140</v>
      </c>
    </row>
    <row r="144" spans="2:51" s="13" customFormat="1" ht="11.25">
      <c r="B144" s="172"/>
      <c r="D144" s="173"/>
      <c r="E144" s="174"/>
      <c r="F144" s="175"/>
      <c r="H144" s="176"/>
      <c r="I144" s="177"/>
      <c r="L144" s="172"/>
      <c r="M144" s="178"/>
      <c r="N144" s="179"/>
      <c r="O144" s="179"/>
      <c r="P144" s="179"/>
      <c r="Q144" s="179"/>
      <c r="R144" s="179"/>
      <c r="S144" s="179"/>
      <c r="T144" s="180"/>
      <c r="AT144" s="174" t="s">
        <v>141</v>
      </c>
      <c r="AU144" s="174" t="s">
        <v>139</v>
      </c>
      <c r="AV144" s="13" t="s">
        <v>139</v>
      </c>
      <c r="AW144" s="13" t="s">
        <v>33</v>
      </c>
      <c r="AX144" s="13" t="s">
        <v>76</v>
      </c>
      <c r="AY144" s="174" t="s">
        <v>133</v>
      </c>
    </row>
    <row r="145" spans="2:51" s="14" customFormat="1" ht="11.25">
      <c r="B145" s="181"/>
      <c r="D145" s="173"/>
      <c r="E145" s="182"/>
      <c r="F145" s="183"/>
      <c r="H145" s="184"/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2" t="s">
        <v>141</v>
      </c>
      <c r="AU145" s="182" t="s">
        <v>139</v>
      </c>
      <c r="AV145" s="14" t="s">
        <v>138</v>
      </c>
      <c r="AW145" s="14" t="s">
        <v>33</v>
      </c>
      <c r="AX145" s="14" t="s">
        <v>84</v>
      </c>
      <c r="AY145" s="182" t="s">
        <v>133</v>
      </c>
    </row>
    <row r="146" spans="1:65" s="2" customFormat="1" ht="21.75" customHeight="1">
      <c r="A146" s="32"/>
      <c r="B146" s="157"/>
      <c r="C146" s="158"/>
      <c r="D146" s="158"/>
      <c r="E146" s="159"/>
      <c r="F146" s="160"/>
      <c r="G146" s="161"/>
      <c r="H146" s="162"/>
      <c r="I146" s="163"/>
      <c r="J146" s="164"/>
      <c r="K146" s="165"/>
      <c r="L146" s="33"/>
      <c r="M146" s="166" t="s">
        <v>1</v>
      </c>
      <c r="N146" s="167" t="s">
        <v>42</v>
      </c>
      <c r="O146" s="58"/>
      <c r="P146" s="168">
        <f aca="true" t="shared" si="0" ref="P146:P151">O146*H146</f>
        <v>0</v>
      </c>
      <c r="Q146" s="168">
        <v>0.00438</v>
      </c>
      <c r="R146" s="168">
        <f aca="true" t="shared" si="1" ref="R146:R151">Q146*H146</f>
        <v>0</v>
      </c>
      <c r="S146" s="168">
        <v>0</v>
      </c>
      <c r="T146" s="169">
        <f aca="true" t="shared" si="2" ref="T146:T151"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0" t="s">
        <v>138</v>
      </c>
      <c r="AT146" s="170" t="s">
        <v>136</v>
      </c>
      <c r="AU146" s="170" t="s">
        <v>139</v>
      </c>
      <c r="AY146" s="17" t="s">
        <v>133</v>
      </c>
      <c r="BE146" s="171">
        <f aca="true" t="shared" si="3" ref="BE146:BE151">IF(N146="základní",J146,0)</f>
        <v>0</v>
      </c>
      <c r="BF146" s="171">
        <f aca="true" t="shared" si="4" ref="BF146:BF151">IF(N146="snížená",J146,0)</f>
        <v>0</v>
      </c>
      <c r="BG146" s="171">
        <f aca="true" t="shared" si="5" ref="BG146:BG151">IF(N146="zákl. přenesená",J146,0)</f>
        <v>0</v>
      </c>
      <c r="BH146" s="171">
        <f aca="true" t="shared" si="6" ref="BH146:BH151">IF(N146="sníž. přenesená",J146,0)</f>
        <v>0</v>
      </c>
      <c r="BI146" s="171">
        <f aca="true" t="shared" si="7" ref="BI146:BI151">IF(N146="nulová",J146,0)</f>
        <v>0</v>
      </c>
      <c r="BJ146" s="17" t="s">
        <v>139</v>
      </c>
      <c r="BK146" s="171">
        <f aca="true" t="shared" si="8" ref="BK146:BK151">ROUND(I146*H146,2)</f>
        <v>0</v>
      </c>
      <c r="BL146" s="17" t="s">
        <v>138</v>
      </c>
      <c r="BM146" s="170" t="s">
        <v>144</v>
      </c>
    </row>
    <row r="147" spans="1:65" s="2" customFormat="1" ht="21.75" customHeight="1">
      <c r="A147" s="32"/>
      <c r="B147" s="157"/>
      <c r="C147" s="158"/>
      <c r="D147" s="158"/>
      <c r="E147" s="159"/>
      <c r="F147" s="160"/>
      <c r="G147" s="161"/>
      <c r="H147" s="162"/>
      <c r="I147" s="163"/>
      <c r="J147" s="164"/>
      <c r="K147" s="165"/>
      <c r="L147" s="33"/>
      <c r="M147" s="166" t="s">
        <v>1</v>
      </c>
      <c r="N147" s="167" t="s">
        <v>42</v>
      </c>
      <c r="O147" s="58"/>
      <c r="P147" s="168">
        <f t="shared" si="0"/>
        <v>0</v>
      </c>
      <c r="Q147" s="168">
        <v>0.003</v>
      </c>
      <c r="R147" s="168">
        <f t="shared" si="1"/>
        <v>0</v>
      </c>
      <c r="S147" s="168">
        <v>0</v>
      </c>
      <c r="T147" s="169">
        <f t="shared" si="2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0" t="s">
        <v>138</v>
      </c>
      <c r="AT147" s="170" t="s">
        <v>136</v>
      </c>
      <c r="AU147" s="170" t="s">
        <v>139</v>
      </c>
      <c r="AY147" s="17" t="s">
        <v>133</v>
      </c>
      <c r="BE147" s="171">
        <f t="shared" si="3"/>
        <v>0</v>
      </c>
      <c r="BF147" s="171">
        <f t="shared" si="4"/>
        <v>0</v>
      </c>
      <c r="BG147" s="171">
        <f t="shared" si="5"/>
        <v>0</v>
      </c>
      <c r="BH147" s="171">
        <f t="shared" si="6"/>
        <v>0</v>
      </c>
      <c r="BI147" s="171">
        <f t="shared" si="7"/>
        <v>0</v>
      </c>
      <c r="BJ147" s="17" t="s">
        <v>139</v>
      </c>
      <c r="BK147" s="171">
        <f t="shared" si="8"/>
        <v>0</v>
      </c>
      <c r="BL147" s="17" t="s">
        <v>138</v>
      </c>
      <c r="BM147" s="170" t="s">
        <v>146</v>
      </c>
    </row>
    <row r="148" spans="1:65" s="2" customFormat="1" ht="21.75" customHeight="1">
      <c r="A148" s="32"/>
      <c r="B148" s="157"/>
      <c r="C148" s="158"/>
      <c r="D148" s="158"/>
      <c r="E148" s="159"/>
      <c r="F148" s="160"/>
      <c r="G148" s="161"/>
      <c r="H148" s="162"/>
      <c r="I148" s="163"/>
      <c r="J148" s="164"/>
      <c r="K148" s="165"/>
      <c r="L148" s="33"/>
      <c r="M148" s="166" t="s">
        <v>1</v>
      </c>
      <c r="N148" s="167" t="s">
        <v>42</v>
      </c>
      <c r="O148" s="58"/>
      <c r="P148" s="168">
        <f t="shared" si="0"/>
        <v>0</v>
      </c>
      <c r="Q148" s="168">
        <v>0.01575</v>
      </c>
      <c r="R148" s="168">
        <f t="shared" si="1"/>
        <v>0</v>
      </c>
      <c r="S148" s="168">
        <v>0</v>
      </c>
      <c r="T148" s="169">
        <f t="shared" si="2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138</v>
      </c>
      <c r="AT148" s="170" t="s">
        <v>136</v>
      </c>
      <c r="AU148" s="170" t="s">
        <v>139</v>
      </c>
      <c r="AY148" s="17" t="s">
        <v>133</v>
      </c>
      <c r="BE148" s="171">
        <f t="shared" si="3"/>
        <v>0</v>
      </c>
      <c r="BF148" s="171">
        <f t="shared" si="4"/>
        <v>0</v>
      </c>
      <c r="BG148" s="171">
        <f t="shared" si="5"/>
        <v>0</v>
      </c>
      <c r="BH148" s="171">
        <f t="shared" si="6"/>
        <v>0</v>
      </c>
      <c r="BI148" s="171">
        <f t="shared" si="7"/>
        <v>0</v>
      </c>
      <c r="BJ148" s="17" t="s">
        <v>139</v>
      </c>
      <c r="BK148" s="171">
        <f t="shared" si="8"/>
        <v>0</v>
      </c>
      <c r="BL148" s="17" t="s">
        <v>138</v>
      </c>
      <c r="BM148" s="170" t="s">
        <v>147</v>
      </c>
    </row>
    <row r="149" spans="1:65" s="2" customFormat="1" ht="21.75" customHeight="1">
      <c r="A149" s="32"/>
      <c r="B149" s="157"/>
      <c r="C149" s="158" t="s">
        <v>81</v>
      </c>
      <c r="D149" s="158" t="s">
        <v>136</v>
      </c>
      <c r="E149" s="159" t="s">
        <v>148</v>
      </c>
      <c r="F149" s="160" t="s">
        <v>149</v>
      </c>
      <c r="G149" s="161" t="s">
        <v>137</v>
      </c>
      <c r="H149" s="162">
        <v>19.708</v>
      </c>
      <c r="I149" s="163"/>
      <c r="J149" s="164">
        <f aca="true" t="shared" si="9" ref="J146:J151">ROUND(I149*H149,2)</f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0"/>
        <v>0</v>
      </c>
      <c r="Q149" s="168">
        <v>0.00026</v>
      </c>
      <c r="R149" s="168">
        <f t="shared" si="1"/>
        <v>0.005124079999999999</v>
      </c>
      <c r="S149" s="168">
        <v>0</v>
      </c>
      <c r="T149" s="169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138</v>
      </c>
      <c r="AT149" s="170" t="s">
        <v>136</v>
      </c>
      <c r="AU149" s="170" t="s">
        <v>139</v>
      </c>
      <c r="AY149" s="17" t="s">
        <v>133</v>
      </c>
      <c r="BE149" s="171">
        <f t="shared" si="3"/>
        <v>0</v>
      </c>
      <c r="BF149" s="171">
        <f t="shared" si="4"/>
        <v>0</v>
      </c>
      <c r="BG149" s="171">
        <f t="shared" si="5"/>
        <v>0</v>
      </c>
      <c r="BH149" s="171">
        <f t="shared" si="6"/>
        <v>0</v>
      </c>
      <c r="BI149" s="171">
        <f t="shared" si="7"/>
        <v>0</v>
      </c>
      <c r="BJ149" s="17" t="s">
        <v>139</v>
      </c>
      <c r="BK149" s="171">
        <f t="shared" si="8"/>
        <v>0</v>
      </c>
      <c r="BL149" s="17" t="s">
        <v>138</v>
      </c>
      <c r="BM149" s="170" t="s">
        <v>150</v>
      </c>
    </row>
    <row r="150" spans="1:65" s="2" customFormat="1" ht="21.75" customHeight="1">
      <c r="A150" s="32"/>
      <c r="B150" s="157"/>
      <c r="C150" s="158" t="s">
        <v>134</v>
      </c>
      <c r="D150" s="158" t="s">
        <v>136</v>
      </c>
      <c r="E150" s="159" t="s">
        <v>151</v>
      </c>
      <c r="F150" s="160" t="s">
        <v>152</v>
      </c>
      <c r="G150" s="161" t="s">
        <v>137</v>
      </c>
      <c r="H150" s="162">
        <v>19.708</v>
      </c>
      <c r="I150" s="163"/>
      <c r="J150" s="164">
        <f t="shared" si="9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0"/>
        <v>0</v>
      </c>
      <c r="Q150" s="168">
        <v>0.00438</v>
      </c>
      <c r="R150" s="168">
        <f t="shared" si="1"/>
        <v>0.08632104</v>
      </c>
      <c r="S150" s="168">
        <v>0</v>
      </c>
      <c r="T150" s="169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138</v>
      </c>
      <c r="AT150" s="170" t="s">
        <v>136</v>
      </c>
      <c r="AU150" s="170" t="s">
        <v>139</v>
      </c>
      <c r="AY150" s="17" t="s">
        <v>133</v>
      </c>
      <c r="BE150" s="171">
        <f t="shared" si="3"/>
        <v>0</v>
      </c>
      <c r="BF150" s="171">
        <f t="shared" si="4"/>
        <v>0</v>
      </c>
      <c r="BG150" s="171">
        <f t="shared" si="5"/>
        <v>0</v>
      </c>
      <c r="BH150" s="171">
        <f t="shared" si="6"/>
        <v>0</v>
      </c>
      <c r="BI150" s="171">
        <f t="shared" si="7"/>
        <v>0</v>
      </c>
      <c r="BJ150" s="17" t="s">
        <v>139</v>
      </c>
      <c r="BK150" s="171">
        <f t="shared" si="8"/>
        <v>0</v>
      </c>
      <c r="BL150" s="17" t="s">
        <v>138</v>
      </c>
      <c r="BM150" s="170" t="s">
        <v>153</v>
      </c>
    </row>
    <row r="151" spans="1:65" s="2" customFormat="1" ht="21.75" customHeight="1">
      <c r="A151" s="32"/>
      <c r="B151" s="157"/>
      <c r="C151" s="158" t="s">
        <v>154</v>
      </c>
      <c r="D151" s="158" t="s">
        <v>136</v>
      </c>
      <c r="E151" s="159" t="s">
        <v>155</v>
      </c>
      <c r="F151" s="160" t="s">
        <v>156</v>
      </c>
      <c r="G151" s="161" t="s">
        <v>137</v>
      </c>
      <c r="H151" s="162">
        <v>3.471</v>
      </c>
      <c r="I151" s="163"/>
      <c r="J151" s="164">
        <f t="shared" si="9"/>
        <v>0</v>
      </c>
      <c r="K151" s="165"/>
      <c r="L151" s="33"/>
      <c r="M151" s="166" t="s">
        <v>1</v>
      </c>
      <c r="N151" s="167" t="s">
        <v>42</v>
      </c>
      <c r="O151" s="58"/>
      <c r="P151" s="168">
        <f t="shared" si="0"/>
        <v>0</v>
      </c>
      <c r="Q151" s="168">
        <v>0.003</v>
      </c>
      <c r="R151" s="168">
        <f t="shared" si="1"/>
        <v>0.010413</v>
      </c>
      <c r="S151" s="168">
        <v>0</v>
      </c>
      <c r="T151" s="169">
        <f t="shared" si="2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138</v>
      </c>
      <c r="AT151" s="170" t="s">
        <v>136</v>
      </c>
      <c r="AU151" s="170" t="s">
        <v>139</v>
      </c>
      <c r="AY151" s="17" t="s">
        <v>133</v>
      </c>
      <c r="BE151" s="171">
        <f t="shared" si="3"/>
        <v>0</v>
      </c>
      <c r="BF151" s="171">
        <f t="shared" si="4"/>
        <v>0</v>
      </c>
      <c r="BG151" s="171">
        <f t="shared" si="5"/>
        <v>0</v>
      </c>
      <c r="BH151" s="171">
        <f t="shared" si="6"/>
        <v>0</v>
      </c>
      <c r="BI151" s="171">
        <f t="shared" si="7"/>
        <v>0</v>
      </c>
      <c r="BJ151" s="17" t="s">
        <v>139</v>
      </c>
      <c r="BK151" s="171">
        <f t="shared" si="8"/>
        <v>0</v>
      </c>
      <c r="BL151" s="17" t="s">
        <v>138</v>
      </c>
      <c r="BM151" s="170" t="s">
        <v>157</v>
      </c>
    </row>
    <row r="152" spans="2:51" s="13" customFormat="1" ht="11.25">
      <c r="B152" s="172"/>
      <c r="D152" s="173" t="s">
        <v>141</v>
      </c>
      <c r="E152" s="174" t="s">
        <v>1</v>
      </c>
      <c r="F152" s="175" t="s">
        <v>158</v>
      </c>
      <c r="H152" s="176">
        <v>1.971</v>
      </c>
      <c r="I152" s="177"/>
      <c r="L152" s="172"/>
      <c r="M152" s="178"/>
      <c r="N152" s="179"/>
      <c r="O152" s="179"/>
      <c r="P152" s="179"/>
      <c r="Q152" s="179"/>
      <c r="R152" s="179"/>
      <c r="S152" s="179"/>
      <c r="T152" s="180"/>
      <c r="AT152" s="174" t="s">
        <v>141</v>
      </c>
      <c r="AU152" s="174" t="s">
        <v>139</v>
      </c>
      <c r="AV152" s="13" t="s">
        <v>139</v>
      </c>
      <c r="AW152" s="13" t="s">
        <v>33</v>
      </c>
      <c r="AX152" s="13" t="s">
        <v>76</v>
      </c>
      <c r="AY152" s="174" t="s">
        <v>133</v>
      </c>
    </row>
    <row r="153" spans="2:51" s="13" customFormat="1" ht="11.25">
      <c r="B153" s="172"/>
      <c r="D153" s="173" t="s">
        <v>141</v>
      </c>
      <c r="E153" s="174" t="s">
        <v>1</v>
      </c>
      <c r="F153" s="175" t="s">
        <v>159</v>
      </c>
      <c r="H153" s="176">
        <v>1.5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74" t="s">
        <v>141</v>
      </c>
      <c r="AU153" s="174" t="s">
        <v>139</v>
      </c>
      <c r="AV153" s="13" t="s">
        <v>139</v>
      </c>
      <c r="AW153" s="13" t="s">
        <v>33</v>
      </c>
      <c r="AX153" s="13" t="s">
        <v>76</v>
      </c>
      <c r="AY153" s="174" t="s">
        <v>133</v>
      </c>
    </row>
    <row r="154" spans="2:51" s="14" customFormat="1" ht="11.25">
      <c r="B154" s="181"/>
      <c r="D154" s="173" t="s">
        <v>141</v>
      </c>
      <c r="E154" s="182" t="s">
        <v>1</v>
      </c>
      <c r="F154" s="183" t="s">
        <v>143</v>
      </c>
      <c r="H154" s="184">
        <v>3.471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2" t="s">
        <v>141</v>
      </c>
      <c r="AU154" s="182" t="s">
        <v>139</v>
      </c>
      <c r="AV154" s="14" t="s">
        <v>138</v>
      </c>
      <c r="AW154" s="14" t="s">
        <v>33</v>
      </c>
      <c r="AX154" s="14" t="s">
        <v>84</v>
      </c>
      <c r="AY154" s="182" t="s">
        <v>133</v>
      </c>
    </row>
    <row r="155" spans="1:65" s="2" customFormat="1" ht="21.75" customHeight="1">
      <c r="A155" s="32"/>
      <c r="B155" s="157"/>
      <c r="C155" s="158" t="s">
        <v>160</v>
      </c>
      <c r="D155" s="158" t="s">
        <v>136</v>
      </c>
      <c r="E155" s="159" t="s">
        <v>161</v>
      </c>
      <c r="F155" s="160" t="s">
        <v>162</v>
      </c>
      <c r="G155" s="161" t="s">
        <v>137</v>
      </c>
      <c r="H155" s="162">
        <v>19.708</v>
      </c>
      <c r="I155" s="163"/>
      <c r="J155" s="164">
        <f>ROUND(I155*H155,2)</f>
        <v>0</v>
      </c>
      <c r="K155" s="165"/>
      <c r="L155" s="33"/>
      <c r="M155" s="166" t="s">
        <v>1</v>
      </c>
      <c r="N155" s="167" t="s">
        <v>42</v>
      </c>
      <c r="O155" s="58"/>
      <c r="P155" s="168">
        <f>O155*H155</f>
        <v>0</v>
      </c>
      <c r="Q155" s="168">
        <v>0.01575</v>
      </c>
      <c r="R155" s="168">
        <f>Q155*H155</f>
        <v>0.310401</v>
      </c>
      <c r="S155" s="168">
        <v>0</v>
      </c>
      <c r="T155" s="16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138</v>
      </c>
      <c r="AT155" s="170" t="s">
        <v>136</v>
      </c>
      <c r="AU155" s="170" t="s">
        <v>139</v>
      </c>
      <c r="AY155" s="17" t="s">
        <v>133</v>
      </c>
      <c r="BE155" s="171">
        <f>IF(N155="základní",J155,0)</f>
        <v>0</v>
      </c>
      <c r="BF155" s="171">
        <f>IF(N155="snížená",J155,0)</f>
        <v>0</v>
      </c>
      <c r="BG155" s="171">
        <f>IF(N155="zákl. přenesená",J155,0)</f>
        <v>0</v>
      </c>
      <c r="BH155" s="171">
        <f>IF(N155="sníž. přenesená",J155,0)</f>
        <v>0</v>
      </c>
      <c r="BI155" s="171">
        <f>IF(N155="nulová",J155,0)</f>
        <v>0</v>
      </c>
      <c r="BJ155" s="17" t="s">
        <v>139</v>
      </c>
      <c r="BK155" s="171">
        <f>ROUND(I155*H155,2)</f>
        <v>0</v>
      </c>
      <c r="BL155" s="17" t="s">
        <v>138</v>
      </c>
      <c r="BM155" s="170" t="s">
        <v>163</v>
      </c>
    </row>
    <row r="156" spans="2:51" s="13" customFormat="1" ht="11.25">
      <c r="B156" s="172"/>
      <c r="D156" s="173" t="s">
        <v>141</v>
      </c>
      <c r="E156" s="174" t="s">
        <v>1</v>
      </c>
      <c r="F156" s="175" t="s">
        <v>164</v>
      </c>
      <c r="H156" s="176">
        <v>19.708</v>
      </c>
      <c r="I156" s="177"/>
      <c r="L156" s="172"/>
      <c r="M156" s="178"/>
      <c r="N156" s="179"/>
      <c r="O156" s="179"/>
      <c r="P156" s="179"/>
      <c r="Q156" s="179"/>
      <c r="R156" s="179"/>
      <c r="S156" s="179"/>
      <c r="T156" s="180"/>
      <c r="AT156" s="174" t="s">
        <v>141</v>
      </c>
      <c r="AU156" s="174" t="s">
        <v>139</v>
      </c>
      <c r="AV156" s="13" t="s">
        <v>139</v>
      </c>
      <c r="AW156" s="13" t="s">
        <v>33</v>
      </c>
      <c r="AX156" s="13" t="s">
        <v>84</v>
      </c>
      <c r="AY156" s="174" t="s">
        <v>133</v>
      </c>
    </row>
    <row r="157" spans="1:65" s="2" customFormat="1" ht="16.5" customHeight="1">
      <c r="A157" s="32"/>
      <c r="B157" s="157"/>
      <c r="C157" s="158" t="s">
        <v>165</v>
      </c>
      <c r="D157" s="158" t="s">
        <v>136</v>
      </c>
      <c r="E157" s="159" t="s">
        <v>166</v>
      </c>
      <c r="F157" s="160" t="s">
        <v>167</v>
      </c>
      <c r="G157" s="161" t="s">
        <v>137</v>
      </c>
      <c r="H157" s="162">
        <v>28.08</v>
      </c>
      <c r="I157" s="163"/>
      <c r="J157" s="164">
        <f>ROUND(I157*H157,2)</f>
        <v>0</v>
      </c>
      <c r="K157" s="165"/>
      <c r="L157" s="33"/>
      <c r="M157" s="166" t="s">
        <v>1</v>
      </c>
      <c r="N157" s="167" t="s">
        <v>42</v>
      </c>
      <c r="O157" s="58"/>
      <c r="P157" s="168">
        <f>O157*H157</f>
        <v>0</v>
      </c>
      <c r="Q157" s="168">
        <v>0</v>
      </c>
      <c r="R157" s="168">
        <f>Q157*H157</f>
        <v>0</v>
      </c>
      <c r="S157" s="168">
        <v>0</v>
      </c>
      <c r="T157" s="16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138</v>
      </c>
      <c r="AT157" s="170" t="s">
        <v>136</v>
      </c>
      <c r="AU157" s="170" t="s">
        <v>139</v>
      </c>
      <c r="AY157" s="17" t="s">
        <v>133</v>
      </c>
      <c r="BE157" s="171">
        <f>IF(N157="základní",J157,0)</f>
        <v>0</v>
      </c>
      <c r="BF157" s="171">
        <f>IF(N157="snížená",J157,0)</f>
        <v>0</v>
      </c>
      <c r="BG157" s="171">
        <f>IF(N157="zákl. přenesená",J157,0)</f>
        <v>0</v>
      </c>
      <c r="BH157" s="171">
        <f>IF(N157="sníž. přenesená",J157,0)</f>
        <v>0</v>
      </c>
      <c r="BI157" s="171">
        <f>IF(N157="nulová",J157,0)</f>
        <v>0</v>
      </c>
      <c r="BJ157" s="17" t="s">
        <v>139</v>
      </c>
      <c r="BK157" s="171">
        <f>ROUND(I157*H157,2)</f>
        <v>0</v>
      </c>
      <c r="BL157" s="17" t="s">
        <v>138</v>
      </c>
      <c r="BM157" s="170" t="s">
        <v>168</v>
      </c>
    </row>
    <row r="158" spans="2:51" s="13" customFormat="1" ht="11.25">
      <c r="B158" s="172"/>
      <c r="D158" s="173" t="s">
        <v>141</v>
      </c>
      <c r="E158" s="174" t="s">
        <v>1</v>
      </c>
      <c r="F158" s="175" t="s">
        <v>169</v>
      </c>
      <c r="H158" s="176">
        <v>8.08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141</v>
      </c>
      <c r="AU158" s="174" t="s">
        <v>139</v>
      </c>
      <c r="AV158" s="13" t="s">
        <v>139</v>
      </c>
      <c r="AW158" s="13" t="s">
        <v>33</v>
      </c>
      <c r="AX158" s="13" t="s">
        <v>76</v>
      </c>
      <c r="AY158" s="174" t="s">
        <v>133</v>
      </c>
    </row>
    <row r="159" spans="2:51" s="13" customFormat="1" ht="11.25">
      <c r="B159" s="172"/>
      <c r="D159" s="173" t="s">
        <v>141</v>
      </c>
      <c r="E159" s="174" t="s">
        <v>1</v>
      </c>
      <c r="F159" s="175" t="s">
        <v>170</v>
      </c>
      <c r="H159" s="176">
        <v>20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141</v>
      </c>
      <c r="AU159" s="174" t="s">
        <v>139</v>
      </c>
      <c r="AV159" s="13" t="s">
        <v>139</v>
      </c>
      <c r="AW159" s="13" t="s">
        <v>33</v>
      </c>
      <c r="AX159" s="13" t="s">
        <v>76</v>
      </c>
      <c r="AY159" s="174" t="s">
        <v>133</v>
      </c>
    </row>
    <row r="160" spans="2:51" s="14" customFormat="1" ht="11.25">
      <c r="B160" s="181"/>
      <c r="D160" s="173" t="s">
        <v>141</v>
      </c>
      <c r="E160" s="182" t="s">
        <v>1</v>
      </c>
      <c r="F160" s="183" t="s">
        <v>143</v>
      </c>
      <c r="H160" s="184">
        <v>28.08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2" t="s">
        <v>141</v>
      </c>
      <c r="AU160" s="182" t="s">
        <v>139</v>
      </c>
      <c r="AV160" s="14" t="s">
        <v>138</v>
      </c>
      <c r="AW160" s="14" t="s">
        <v>33</v>
      </c>
      <c r="AX160" s="14" t="s">
        <v>84</v>
      </c>
      <c r="AY160" s="182" t="s">
        <v>133</v>
      </c>
    </row>
    <row r="161" spans="1:65" s="2" customFormat="1" ht="21.75" customHeight="1">
      <c r="A161" s="32"/>
      <c r="B161" s="157"/>
      <c r="C161" s="158" t="s">
        <v>171</v>
      </c>
      <c r="D161" s="158" t="s">
        <v>136</v>
      </c>
      <c r="E161" s="159" t="s">
        <v>172</v>
      </c>
      <c r="F161" s="160" t="s">
        <v>173</v>
      </c>
      <c r="G161" s="161" t="s">
        <v>137</v>
      </c>
      <c r="H161" s="162">
        <v>50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</v>
      </c>
      <c r="R161" s="168">
        <f>Q161*H161</f>
        <v>0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138</v>
      </c>
      <c r="AT161" s="170" t="s">
        <v>136</v>
      </c>
      <c r="AU161" s="170" t="s">
        <v>139</v>
      </c>
      <c r="AY161" s="17" t="s">
        <v>133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139</v>
      </c>
      <c r="BK161" s="171">
        <f>ROUND(I161*H161,2)</f>
        <v>0</v>
      </c>
      <c r="BL161" s="17" t="s">
        <v>138</v>
      </c>
      <c r="BM161" s="170" t="s">
        <v>174</v>
      </c>
    </row>
    <row r="162" spans="2:51" s="15" customFormat="1" ht="11.25">
      <c r="B162" s="189"/>
      <c r="D162" s="173" t="s">
        <v>141</v>
      </c>
      <c r="E162" s="190" t="s">
        <v>1</v>
      </c>
      <c r="F162" s="191" t="s">
        <v>175</v>
      </c>
      <c r="H162" s="190" t="s">
        <v>1</v>
      </c>
      <c r="I162" s="192"/>
      <c r="L162" s="189"/>
      <c r="M162" s="193"/>
      <c r="N162" s="194"/>
      <c r="O162" s="194"/>
      <c r="P162" s="194"/>
      <c r="Q162" s="194"/>
      <c r="R162" s="194"/>
      <c r="S162" s="194"/>
      <c r="T162" s="195"/>
      <c r="AT162" s="190" t="s">
        <v>141</v>
      </c>
      <c r="AU162" s="190" t="s">
        <v>139</v>
      </c>
      <c r="AV162" s="15" t="s">
        <v>84</v>
      </c>
      <c r="AW162" s="15" t="s">
        <v>33</v>
      </c>
      <c r="AX162" s="15" t="s">
        <v>76</v>
      </c>
      <c r="AY162" s="190" t="s">
        <v>133</v>
      </c>
    </row>
    <row r="163" spans="2:51" s="13" customFormat="1" ht="11.25">
      <c r="B163" s="172"/>
      <c r="D163" s="173" t="s">
        <v>141</v>
      </c>
      <c r="E163" s="174" t="s">
        <v>1</v>
      </c>
      <c r="F163" s="175" t="s">
        <v>176</v>
      </c>
      <c r="H163" s="176">
        <v>50</v>
      </c>
      <c r="I163" s="177"/>
      <c r="L163" s="172"/>
      <c r="M163" s="178"/>
      <c r="N163" s="179"/>
      <c r="O163" s="179"/>
      <c r="P163" s="179"/>
      <c r="Q163" s="179"/>
      <c r="R163" s="179"/>
      <c r="S163" s="179"/>
      <c r="T163" s="180"/>
      <c r="AT163" s="174" t="s">
        <v>141</v>
      </c>
      <c r="AU163" s="174" t="s">
        <v>139</v>
      </c>
      <c r="AV163" s="13" t="s">
        <v>139</v>
      </c>
      <c r="AW163" s="13" t="s">
        <v>33</v>
      </c>
      <c r="AX163" s="13" t="s">
        <v>84</v>
      </c>
      <c r="AY163" s="174" t="s">
        <v>133</v>
      </c>
    </row>
    <row r="164" spans="1:65" s="2" customFormat="1" ht="21.75" customHeight="1">
      <c r="A164" s="32"/>
      <c r="B164" s="157"/>
      <c r="C164" s="158" t="s">
        <v>177</v>
      </c>
      <c r="D164" s="158" t="s">
        <v>136</v>
      </c>
      <c r="E164" s="159" t="s">
        <v>178</v>
      </c>
      <c r="F164" s="160" t="s">
        <v>179</v>
      </c>
      <c r="G164" s="161" t="s">
        <v>180</v>
      </c>
      <c r="H164" s="162">
        <v>0.126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</v>
      </c>
      <c r="R164" s="168">
        <f>Q164*H164</f>
        <v>0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138</v>
      </c>
      <c r="AT164" s="170" t="s">
        <v>136</v>
      </c>
      <c r="AU164" s="170" t="s">
        <v>139</v>
      </c>
      <c r="AY164" s="17" t="s">
        <v>133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139</v>
      </c>
      <c r="BK164" s="171">
        <f>ROUND(I164*H164,2)</f>
        <v>0</v>
      </c>
      <c r="BL164" s="17" t="s">
        <v>138</v>
      </c>
      <c r="BM164" s="170" t="s">
        <v>181</v>
      </c>
    </row>
    <row r="165" spans="1:65" s="2" customFormat="1" ht="16.5" customHeight="1">
      <c r="A165" s="32"/>
      <c r="B165" s="157"/>
      <c r="C165" s="158" t="s">
        <v>182</v>
      </c>
      <c r="D165" s="158" t="s">
        <v>136</v>
      </c>
      <c r="E165" s="159" t="s">
        <v>183</v>
      </c>
      <c r="F165" s="160" t="s">
        <v>184</v>
      </c>
      <c r="G165" s="161" t="s">
        <v>180</v>
      </c>
      <c r="H165" s="162">
        <v>0.126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</v>
      </c>
      <c r="R165" s="168">
        <f>Q165*H165</f>
        <v>0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138</v>
      </c>
      <c r="AT165" s="170" t="s">
        <v>136</v>
      </c>
      <c r="AU165" s="170" t="s">
        <v>139</v>
      </c>
      <c r="AY165" s="17" t="s">
        <v>133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139</v>
      </c>
      <c r="BK165" s="171">
        <f>ROUND(I165*H165,2)</f>
        <v>0</v>
      </c>
      <c r="BL165" s="17" t="s">
        <v>138</v>
      </c>
      <c r="BM165" s="170" t="s">
        <v>185</v>
      </c>
    </row>
    <row r="166" spans="1:65" s="2" customFormat="1" ht="21.75" customHeight="1">
      <c r="A166" s="32"/>
      <c r="B166" s="157"/>
      <c r="C166" s="158" t="s">
        <v>186</v>
      </c>
      <c r="D166" s="158" t="s">
        <v>136</v>
      </c>
      <c r="E166" s="159" t="s">
        <v>187</v>
      </c>
      <c r="F166" s="160" t="s">
        <v>188</v>
      </c>
      <c r="G166" s="161" t="s">
        <v>180</v>
      </c>
      <c r="H166" s="162">
        <v>0.126</v>
      </c>
      <c r="I166" s="163"/>
      <c r="J166" s="164">
        <f>ROUND(I166*H166,2)</f>
        <v>0</v>
      </c>
      <c r="K166" s="165"/>
      <c r="L166" s="33"/>
      <c r="M166" s="166" t="s">
        <v>1</v>
      </c>
      <c r="N166" s="167" t="s">
        <v>42</v>
      </c>
      <c r="O166" s="58"/>
      <c r="P166" s="168">
        <f>O166*H166</f>
        <v>0</v>
      </c>
      <c r="Q166" s="168">
        <v>0.505</v>
      </c>
      <c r="R166" s="168">
        <f>Q166*H166</f>
        <v>0.06363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138</v>
      </c>
      <c r="AT166" s="170" t="s">
        <v>136</v>
      </c>
      <c r="AU166" s="170" t="s">
        <v>139</v>
      </c>
      <c r="AY166" s="17" t="s">
        <v>133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139</v>
      </c>
      <c r="BK166" s="171">
        <f>ROUND(I166*H166,2)</f>
        <v>0</v>
      </c>
      <c r="BL166" s="17" t="s">
        <v>138</v>
      </c>
      <c r="BM166" s="170" t="s">
        <v>189</v>
      </c>
    </row>
    <row r="167" spans="2:51" s="15" customFormat="1" ht="22.5">
      <c r="B167" s="189"/>
      <c r="D167" s="173" t="s">
        <v>141</v>
      </c>
      <c r="E167" s="190" t="s">
        <v>1</v>
      </c>
      <c r="F167" s="191" t="s">
        <v>190</v>
      </c>
      <c r="H167" s="190" t="s">
        <v>1</v>
      </c>
      <c r="I167" s="192"/>
      <c r="L167" s="189"/>
      <c r="M167" s="193"/>
      <c r="N167" s="194"/>
      <c r="O167" s="194"/>
      <c r="P167" s="194"/>
      <c r="Q167" s="194"/>
      <c r="R167" s="194"/>
      <c r="S167" s="194"/>
      <c r="T167" s="195"/>
      <c r="AT167" s="190" t="s">
        <v>141</v>
      </c>
      <c r="AU167" s="190" t="s">
        <v>139</v>
      </c>
      <c r="AV167" s="15" t="s">
        <v>84</v>
      </c>
      <c r="AW167" s="15" t="s">
        <v>33</v>
      </c>
      <c r="AX167" s="15" t="s">
        <v>76</v>
      </c>
      <c r="AY167" s="190" t="s">
        <v>133</v>
      </c>
    </row>
    <row r="168" spans="2:51" s="13" customFormat="1" ht="11.25">
      <c r="B168" s="172"/>
      <c r="D168" s="173" t="s">
        <v>141</v>
      </c>
      <c r="E168" s="174" t="s">
        <v>1</v>
      </c>
      <c r="F168" s="175" t="s">
        <v>191</v>
      </c>
      <c r="H168" s="176">
        <v>0.126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141</v>
      </c>
      <c r="AU168" s="174" t="s">
        <v>139</v>
      </c>
      <c r="AV168" s="13" t="s">
        <v>139</v>
      </c>
      <c r="AW168" s="13" t="s">
        <v>33</v>
      </c>
      <c r="AX168" s="13" t="s">
        <v>84</v>
      </c>
      <c r="AY168" s="174" t="s">
        <v>133</v>
      </c>
    </row>
    <row r="169" spans="1:65" s="2" customFormat="1" ht="21.75" customHeight="1">
      <c r="A169" s="32"/>
      <c r="B169" s="157"/>
      <c r="C169" s="158" t="s">
        <v>192</v>
      </c>
      <c r="D169" s="158" t="s">
        <v>136</v>
      </c>
      <c r="E169" s="159" t="s">
        <v>193</v>
      </c>
      <c r="F169" s="160" t="s">
        <v>194</v>
      </c>
      <c r="G169" s="161" t="s">
        <v>137</v>
      </c>
      <c r="H169" s="162">
        <v>3.25</v>
      </c>
      <c r="I169" s="163"/>
      <c r="J169" s="164">
        <f>ROUND(I169*H169,2)</f>
        <v>0</v>
      </c>
      <c r="K169" s="165"/>
      <c r="L169" s="33"/>
      <c r="M169" s="166" t="s">
        <v>1</v>
      </c>
      <c r="N169" s="167" t="s">
        <v>42</v>
      </c>
      <c r="O169" s="58"/>
      <c r="P169" s="168">
        <f>O169*H169</f>
        <v>0</v>
      </c>
      <c r="Q169" s="168">
        <v>0.0567</v>
      </c>
      <c r="R169" s="168">
        <f>Q169*H169</f>
        <v>0.184275</v>
      </c>
      <c r="S169" s="168">
        <v>0</v>
      </c>
      <c r="T169" s="16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0" t="s">
        <v>138</v>
      </c>
      <c r="AT169" s="170" t="s">
        <v>136</v>
      </c>
      <c r="AU169" s="170" t="s">
        <v>139</v>
      </c>
      <c r="AY169" s="17" t="s">
        <v>133</v>
      </c>
      <c r="BE169" s="171">
        <f>IF(N169="základní",J169,0)</f>
        <v>0</v>
      </c>
      <c r="BF169" s="171">
        <f>IF(N169="snížená",J169,0)</f>
        <v>0</v>
      </c>
      <c r="BG169" s="171">
        <f>IF(N169="zákl. přenesená",J169,0)</f>
        <v>0</v>
      </c>
      <c r="BH169" s="171">
        <f>IF(N169="sníž. přenesená",J169,0)</f>
        <v>0</v>
      </c>
      <c r="BI169" s="171">
        <f>IF(N169="nulová",J169,0)</f>
        <v>0</v>
      </c>
      <c r="BJ169" s="17" t="s">
        <v>139</v>
      </c>
      <c r="BK169" s="171">
        <f>ROUND(I169*H169,2)</f>
        <v>0</v>
      </c>
      <c r="BL169" s="17" t="s">
        <v>138</v>
      </c>
      <c r="BM169" s="170" t="s">
        <v>195</v>
      </c>
    </row>
    <row r="170" spans="2:51" s="13" customFormat="1" ht="11.25">
      <c r="B170" s="172"/>
      <c r="D170" s="173" t="s">
        <v>141</v>
      </c>
      <c r="E170" s="174" t="s">
        <v>1</v>
      </c>
      <c r="F170" s="175" t="s">
        <v>142</v>
      </c>
      <c r="H170" s="176">
        <v>3.25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141</v>
      </c>
      <c r="AU170" s="174" t="s">
        <v>139</v>
      </c>
      <c r="AV170" s="13" t="s">
        <v>139</v>
      </c>
      <c r="AW170" s="13" t="s">
        <v>33</v>
      </c>
      <c r="AX170" s="13" t="s">
        <v>76</v>
      </c>
      <c r="AY170" s="174" t="s">
        <v>133</v>
      </c>
    </row>
    <row r="171" spans="2:51" s="14" customFormat="1" ht="11.25">
      <c r="B171" s="181"/>
      <c r="D171" s="173" t="s">
        <v>141</v>
      </c>
      <c r="E171" s="182" t="s">
        <v>1</v>
      </c>
      <c r="F171" s="183" t="s">
        <v>143</v>
      </c>
      <c r="H171" s="184">
        <v>3.25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141</v>
      </c>
      <c r="AU171" s="182" t="s">
        <v>139</v>
      </c>
      <c r="AV171" s="14" t="s">
        <v>138</v>
      </c>
      <c r="AW171" s="14" t="s">
        <v>33</v>
      </c>
      <c r="AX171" s="14" t="s">
        <v>84</v>
      </c>
      <c r="AY171" s="182" t="s">
        <v>133</v>
      </c>
    </row>
    <row r="172" spans="1:65" s="2" customFormat="1" ht="16.5" customHeight="1">
      <c r="A172" s="32"/>
      <c r="B172" s="157"/>
      <c r="C172" s="158" t="s">
        <v>8</v>
      </c>
      <c r="D172" s="158" t="s">
        <v>136</v>
      </c>
      <c r="E172" s="159" t="s">
        <v>196</v>
      </c>
      <c r="F172" s="160" t="s">
        <v>197</v>
      </c>
      <c r="G172" s="161" t="s">
        <v>198</v>
      </c>
      <c r="H172" s="162">
        <v>2</v>
      </c>
      <c r="I172" s="163"/>
      <c r="J172" s="164">
        <f>ROUND(I172*H172,2)</f>
        <v>0</v>
      </c>
      <c r="K172" s="165"/>
      <c r="L172" s="33"/>
      <c r="M172" s="166" t="s">
        <v>1</v>
      </c>
      <c r="N172" s="167" t="s">
        <v>42</v>
      </c>
      <c r="O172" s="58"/>
      <c r="P172" s="168">
        <f>O172*H172</f>
        <v>0</v>
      </c>
      <c r="Q172" s="168">
        <v>0.04684</v>
      </c>
      <c r="R172" s="168">
        <f>Q172*H172</f>
        <v>0.09368</v>
      </c>
      <c r="S172" s="168">
        <v>0</v>
      </c>
      <c r="T172" s="16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0" t="s">
        <v>138</v>
      </c>
      <c r="AT172" s="170" t="s">
        <v>136</v>
      </c>
      <c r="AU172" s="170" t="s">
        <v>139</v>
      </c>
      <c r="AY172" s="17" t="s">
        <v>133</v>
      </c>
      <c r="BE172" s="171">
        <f>IF(N172="základní",J172,0)</f>
        <v>0</v>
      </c>
      <c r="BF172" s="171">
        <f>IF(N172="snížená",J172,0)</f>
        <v>0</v>
      </c>
      <c r="BG172" s="171">
        <f>IF(N172="zákl. přenesená",J172,0)</f>
        <v>0</v>
      </c>
      <c r="BH172" s="171">
        <f>IF(N172="sníž. přenesená",J172,0)</f>
        <v>0</v>
      </c>
      <c r="BI172" s="171">
        <f>IF(N172="nulová",J172,0)</f>
        <v>0</v>
      </c>
      <c r="BJ172" s="17" t="s">
        <v>139</v>
      </c>
      <c r="BK172" s="171">
        <f>ROUND(I172*H172,2)</f>
        <v>0</v>
      </c>
      <c r="BL172" s="17" t="s">
        <v>138</v>
      </c>
      <c r="BM172" s="170" t="s">
        <v>199</v>
      </c>
    </row>
    <row r="173" spans="1:65" s="2" customFormat="1" ht="16.5" customHeight="1">
      <c r="A173" s="32"/>
      <c r="B173" s="157"/>
      <c r="C173" s="196" t="s">
        <v>200</v>
      </c>
      <c r="D173" s="196" t="s">
        <v>201</v>
      </c>
      <c r="E173" s="197" t="s">
        <v>202</v>
      </c>
      <c r="F173" s="198" t="s">
        <v>203</v>
      </c>
      <c r="G173" s="199" t="s">
        <v>198</v>
      </c>
      <c r="H173" s="200">
        <v>2</v>
      </c>
      <c r="I173" s="201"/>
      <c r="J173" s="202">
        <f>ROUND(I173*H173,2)</f>
        <v>0</v>
      </c>
      <c r="K173" s="203"/>
      <c r="L173" s="204"/>
      <c r="M173" s="205" t="s">
        <v>1</v>
      </c>
      <c r="N173" s="206" t="s">
        <v>42</v>
      </c>
      <c r="O173" s="58"/>
      <c r="P173" s="168">
        <f>O173*H173</f>
        <v>0</v>
      </c>
      <c r="Q173" s="168">
        <v>0.02347</v>
      </c>
      <c r="R173" s="168">
        <f>Q173*H173</f>
        <v>0.04694</v>
      </c>
      <c r="S173" s="168">
        <v>0</v>
      </c>
      <c r="T173" s="16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0" t="s">
        <v>160</v>
      </c>
      <c r="AT173" s="170" t="s">
        <v>201</v>
      </c>
      <c r="AU173" s="170" t="s">
        <v>139</v>
      </c>
      <c r="AY173" s="17" t="s">
        <v>133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17" t="s">
        <v>139</v>
      </c>
      <c r="BK173" s="171">
        <f>ROUND(I173*H173,2)</f>
        <v>0</v>
      </c>
      <c r="BL173" s="17" t="s">
        <v>138</v>
      </c>
      <c r="BM173" s="170" t="s">
        <v>204</v>
      </c>
    </row>
    <row r="174" spans="2:63" s="12" customFormat="1" ht="22.9" customHeight="1">
      <c r="B174" s="144"/>
      <c r="D174" s="145" t="s">
        <v>75</v>
      </c>
      <c r="E174" s="155" t="s">
        <v>165</v>
      </c>
      <c r="F174" s="155" t="s">
        <v>205</v>
      </c>
      <c r="I174" s="147"/>
      <c r="J174" s="156">
        <f>BK174</f>
        <v>0</v>
      </c>
      <c r="L174" s="144"/>
      <c r="M174" s="149"/>
      <c r="N174" s="150"/>
      <c r="O174" s="150"/>
      <c r="P174" s="151">
        <f>SUM(P175:P194)</f>
        <v>0</v>
      </c>
      <c r="Q174" s="150"/>
      <c r="R174" s="151">
        <f>SUM(R175:R194)</f>
        <v>0.0026464</v>
      </c>
      <c r="S174" s="150"/>
      <c r="T174" s="152">
        <f>SUM(T175:T194)</f>
        <v>2.6484562</v>
      </c>
      <c r="AR174" s="145" t="s">
        <v>84</v>
      </c>
      <c r="AT174" s="153" t="s">
        <v>75</v>
      </c>
      <c r="AU174" s="153" t="s">
        <v>84</v>
      </c>
      <c r="AY174" s="145" t="s">
        <v>133</v>
      </c>
      <c r="BK174" s="154">
        <f>SUM(BK175:BK194)</f>
        <v>0</v>
      </c>
    </row>
    <row r="175" spans="1:65" s="2" customFormat="1" ht="21.75" customHeight="1">
      <c r="A175" s="32"/>
      <c r="B175" s="157"/>
      <c r="C175" s="158" t="s">
        <v>206</v>
      </c>
      <c r="D175" s="158" t="s">
        <v>136</v>
      </c>
      <c r="E175" s="159" t="s">
        <v>207</v>
      </c>
      <c r="F175" s="160" t="s">
        <v>208</v>
      </c>
      <c r="G175" s="161" t="s">
        <v>137</v>
      </c>
      <c r="H175" s="162">
        <v>28.984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0</v>
      </c>
      <c r="R175" s="168">
        <f>Q175*H175</f>
        <v>0</v>
      </c>
      <c r="S175" s="168">
        <v>0</v>
      </c>
      <c r="T175" s="16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200</v>
      </c>
      <c r="AT175" s="170" t="s">
        <v>136</v>
      </c>
      <c r="AU175" s="170" t="s">
        <v>139</v>
      </c>
      <c r="AY175" s="17" t="s">
        <v>133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139</v>
      </c>
      <c r="BK175" s="171">
        <f>ROUND(I175*H175,2)</f>
        <v>0</v>
      </c>
      <c r="BL175" s="17" t="s">
        <v>200</v>
      </c>
      <c r="BM175" s="170" t="s">
        <v>209</v>
      </c>
    </row>
    <row r="176" spans="2:51" s="15" customFormat="1" ht="11.25">
      <c r="B176" s="189"/>
      <c r="D176" s="173" t="s">
        <v>141</v>
      </c>
      <c r="E176" s="190" t="s">
        <v>1</v>
      </c>
      <c r="F176" s="191" t="s">
        <v>210</v>
      </c>
      <c r="H176" s="190" t="s">
        <v>1</v>
      </c>
      <c r="I176" s="192"/>
      <c r="L176" s="189"/>
      <c r="M176" s="193"/>
      <c r="N176" s="194"/>
      <c r="O176" s="194"/>
      <c r="P176" s="194"/>
      <c r="Q176" s="194"/>
      <c r="R176" s="194"/>
      <c r="S176" s="194"/>
      <c r="T176" s="195"/>
      <c r="AT176" s="190" t="s">
        <v>141</v>
      </c>
      <c r="AU176" s="190" t="s">
        <v>139</v>
      </c>
      <c r="AV176" s="15" t="s">
        <v>84</v>
      </c>
      <c r="AW176" s="15" t="s">
        <v>33</v>
      </c>
      <c r="AX176" s="15" t="s">
        <v>76</v>
      </c>
      <c r="AY176" s="190" t="s">
        <v>133</v>
      </c>
    </row>
    <row r="177" spans="2:51" s="13" customFormat="1" ht="11.25">
      <c r="B177" s="172"/>
      <c r="D177" s="173" t="s">
        <v>141</v>
      </c>
      <c r="E177" s="174" t="s">
        <v>1</v>
      </c>
      <c r="F177" s="175" t="s">
        <v>211</v>
      </c>
      <c r="H177" s="176">
        <v>20.904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141</v>
      </c>
      <c r="AU177" s="174" t="s">
        <v>139</v>
      </c>
      <c r="AV177" s="13" t="s">
        <v>139</v>
      </c>
      <c r="AW177" s="13" t="s">
        <v>33</v>
      </c>
      <c r="AX177" s="13" t="s">
        <v>76</v>
      </c>
      <c r="AY177" s="174" t="s">
        <v>133</v>
      </c>
    </row>
    <row r="178" spans="2:51" s="15" customFormat="1" ht="11.25">
      <c r="B178" s="189"/>
      <c r="D178" s="173" t="s">
        <v>141</v>
      </c>
      <c r="E178" s="190" t="s">
        <v>1</v>
      </c>
      <c r="F178" s="191" t="s">
        <v>212</v>
      </c>
      <c r="H178" s="190" t="s">
        <v>1</v>
      </c>
      <c r="I178" s="192"/>
      <c r="L178" s="189"/>
      <c r="M178" s="193"/>
      <c r="N178" s="194"/>
      <c r="O178" s="194"/>
      <c r="P178" s="194"/>
      <c r="Q178" s="194"/>
      <c r="R178" s="194"/>
      <c r="S178" s="194"/>
      <c r="T178" s="195"/>
      <c r="AT178" s="190" t="s">
        <v>141</v>
      </c>
      <c r="AU178" s="190" t="s">
        <v>139</v>
      </c>
      <c r="AV178" s="15" t="s">
        <v>84</v>
      </c>
      <c r="AW178" s="15" t="s">
        <v>33</v>
      </c>
      <c r="AX178" s="15" t="s">
        <v>76</v>
      </c>
      <c r="AY178" s="190" t="s">
        <v>133</v>
      </c>
    </row>
    <row r="179" spans="2:51" s="13" customFormat="1" ht="11.25">
      <c r="B179" s="172"/>
      <c r="D179" s="173" t="s">
        <v>141</v>
      </c>
      <c r="E179" s="174" t="s">
        <v>1</v>
      </c>
      <c r="F179" s="175" t="s">
        <v>169</v>
      </c>
      <c r="H179" s="176">
        <v>8.08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141</v>
      </c>
      <c r="AU179" s="174" t="s">
        <v>139</v>
      </c>
      <c r="AV179" s="13" t="s">
        <v>139</v>
      </c>
      <c r="AW179" s="13" t="s">
        <v>33</v>
      </c>
      <c r="AX179" s="13" t="s">
        <v>76</v>
      </c>
      <c r="AY179" s="174" t="s">
        <v>133</v>
      </c>
    </row>
    <row r="180" spans="2:51" s="14" customFormat="1" ht="11.25">
      <c r="B180" s="181"/>
      <c r="D180" s="173" t="s">
        <v>141</v>
      </c>
      <c r="E180" s="182" t="s">
        <v>1</v>
      </c>
      <c r="F180" s="183" t="s">
        <v>143</v>
      </c>
      <c r="H180" s="184">
        <v>28.984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2" t="s">
        <v>141</v>
      </c>
      <c r="AU180" s="182" t="s">
        <v>139</v>
      </c>
      <c r="AV180" s="14" t="s">
        <v>138</v>
      </c>
      <c r="AW180" s="14" t="s">
        <v>33</v>
      </c>
      <c r="AX180" s="14" t="s">
        <v>84</v>
      </c>
      <c r="AY180" s="182" t="s">
        <v>133</v>
      </c>
    </row>
    <row r="181" spans="1:65" s="2" customFormat="1" ht="21.75" customHeight="1">
      <c r="A181" s="32"/>
      <c r="B181" s="157"/>
      <c r="C181" s="158" t="s">
        <v>213</v>
      </c>
      <c r="D181" s="158" t="s">
        <v>136</v>
      </c>
      <c r="E181" s="159" t="s">
        <v>214</v>
      </c>
      <c r="F181" s="160" t="s">
        <v>215</v>
      </c>
      <c r="G181" s="161" t="s">
        <v>137</v>
      </c>
      <c r="H181" s="162">
        <v>19.708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0.00015</v>
      </c>
      <c r="T181" s="169">
        <f>S181*H181</f>
        <v>0.0029561999999999995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200</v>
      </c>
      <c r="AT181" s="170" t="s">
        <v>136</v>
      </c>
      <c r="AU181" s="170" t="s">
        <v>139</v>
      </c>
      <c r="AY181" s="17" t="s">
        <v>133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139</v>
      </c>
      <c r="BK181" s="171">
        <f>ROUND(I181*H181,2)</f>
        <v>0</v>
      </c>
      <c r="BL181" s="17" t="s">
        <v>200</v>
      </c>
      <c r="BM181" s="170" t="s">
        <v>216</v>
      </c>
    </row>
    <row r="182" spans="2:51" s="15" customFormat="1" ht="22.5">
      <c r="B182" s="189"/>
      <c r="D182" s="173" t="s">
        <v>141</v>
      </c>
      <c r="E182" s="190" t="s">
        <v>1</v>
      </c>
      <c r="F182" s="191" t="s">
        <v>217</v>
      </c>
      <c r="H182" s="190" t="s">
        <v>1</v>
      </c>
      <c r="I182" s="192"/>
      <c r="L182" s="189"/>
      <c r="M182" s="193"/>
      <c r="N182" s="194"/>
      <c r="O182" s="194"/>
      <c r="P182" s="194"/>
      <c r="Q182" s="194"/>
      <c r="R182" s="194"/>
      <c r="S182" s="194"/>
      <c r="T182" s="195"/>
      <c r="AT182" s="190" t="s">
        <v>141</v>
      </c>
      <c r="AU182" s="190" t="s">
        <v>139</v>
      </c>
      <c r="AV182" s="15" t="s">
        <v>84</v>
      </c>
      <c r="AW182" s="15" t="s">
        <v>33</v>
      </c>
      <c r="AX182" s="15" t="s">
        <v>76</v>
      </c>
      <c r="AY182" s="190" t="s">
        <v>133</v>
      </c>
    </row>
    <row r="183" spans="2:51" s="13" customFormat="1" ht="11.25">
      <c r="B183" s="172"/>
      <c r="D183" s="173" t="s">
        <v>141</v>
      </c>
      <c r="E183" s="174" t="s">
        <v>1</v>
      </c>
      <c r="F183" s="175" t="s">
        <v>164</v>
      </c>
      <c r="H183" s="176">
        <v>19.708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141</v>
      </c>
      <c r="AU183" s="174" t="s">
        <v>139</v>
      </c>
      <c r="AV183" s="13" t="s">
        <v>139</v>
      </c>
      <c r="AW183" s="13" t="s">
        <v>33</v>
      </c>
      <c r="AX183" s="13" t="s">
        <v>76</v>
      </c>
      <c r="AY183" s="174" t="s">
        <v>133</v>
      </c>
    </row>
    <row r="184" spans="2:51" s="14" customFormat="1" ht="11.25">
      <c r="B184" s="181"/>
      <c r="D184" s="173" t="s">
        <v>141</v>
      </c>
      <c r="E184" s="182" t="s">
        <v>1</v>
      </c>
      <c r="F184" s="183" t="s">
        <v>143</v>
      </c>
      <c r="H184" s="184">
        <v>19.708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2" t="s">
        <v>141</v>
      </c>
      <c r="AU184" s="182" t="s">
        <v>139</v>
      </c>
      <c r="AV184" s="14" t="s">
        <v>138</v>
      </c>
      <c r="AW184" s="14" t="s">
        <v>33</v>
      </c>
      <c r="AX184" s="14" t="s">
        <v>84</v>
      </c>
      <c r="AY184" s="182" t="s">
        <v>133</v>
      </c>
    </row>
    <row r="185" spans="1:65" s="2" customFormat="1" ht="21.75" customHeight="1">
      <c r="A185" s="32"/>
      <c r="B185" s="157"/>
      <c r="C185" s="158" t="s">
        <v>218</v>
      </c>
      <c r="D185" s="158" t="s">
        <v>136</v>
      </c>
      <c r="E185" s="159" t="s">
        <v>219</v>
      </c>
      <c r="F185" s="160" t="s">
        <v>220</v>
      </c>
      <c r="G185" s="161" t="s">
        <v>137</v>
      </c>
      <c r="H185" s="162">
        <v>66.16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4E-05</v>
      </c>
      <c r="R185" s="168">
        <f>Q185*H185</f>
        <v>0.0026464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138</v>
      </c>
      <c r="AT185" s="170" t="s">
        <v>136</v>
      </c>
      <c r="AU185" s="170" t="s">
        <v>139</v>
      </c>
      <c r="AY185" s="17" t="s">
        <v>133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139</v>
      </c>
      <c r="BK185" s="171">
        <f>ROUND(I185*H185,2)</f>
        <v>0</v>
      </c>
      <c r="BL185" s="17" t="s">
        <v>138</v>
      </c>
      <c r="BM185" s="170" t="s">
        <v>221</v>
      </c>
    </row>
    <row r="186" spans="2:51" s="13" customFormat="1" ht="11.25">
      <c r="B186" s="172"/>
      <c r="D186" s="173" t="s">
        <v>141</v>
      </c>
      <c r="E186" s="174" t="s">
        <v>1</v>
      </c>
      <c r="F186" s="175" t="s">
        <v>222</v>
      </c>
      <c r="H186" s="176">
        <v>16.16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141</v>
      </c>
      <c r="AU186" s="174" t="s">
        <v>139</v>
      </c>
      <c r="AV186" s="13" t="s">
        <v>139</v>
      </c>
      <c r="AW186" s="13" t="s">
        <v>33</v>
      </c>
      <c r="AX186" s="13" t="s">
        <v>76</v>
      </c>
      <c r="AY186" s="174" t="s">
        <v>133</v>
      </c>
    </row>
    <row r="187" spans="2:51" s="15" customFormat="1" ht="11.25">
      <c r="B187" s="189"/>
      <c r="D187" s="173" t="s">
        <v>141</v>
      </c>
      <c r="E187" s="190" t="s">
        <v>1</v>
      </c>
      <c r="F187" s="191" t="s">
        <v>223</v>
      </c>
      <c r="H187" s="190" t="s">
        <v>1</v>
      </c>
      <c r="I187" s="192"/>
      <c r="L187" s="189"/>
      <c r="M187" s="193"/>
      <c r="N187" s="194"/>
      <c r="O187" s="194"/>
      <c r="P187" s="194"/>
      <c r="Q187" s="194"/>
      <c r="R187" s="194"/>
      <c r="S187" s="194"/>
      <c r="T187" s="195"/>
      <c r="AT187" s="190" t="s">
        <v>141</v>
      </c>
      <c r="AU187" s="190" t="s">
        <v>139</v>
      </c>
      <c r="AV187" s="15" t="s">
        <v>84</v>
      </c>
      <c r="AW187" s="15" t="s">
        <v>33</v>
      </c>
      <c r="AX187" s="15" t="s">
        <v>76</v>
      </c>
      <c r="AY187" s="190" t="s">
        <v>133</v>
      </c>
    </row>
    <row r="188" spans="2:51" s="13" customFormat="1" ht="11.25">
      <c r="B188" s="172"/>
      <c r="D188" s="173" t="s">
        <v>141</v>
      </c>
      <c r="E188" s="174" t="s">
        <v>1</v>
      </c>
      <c r="F188" s="175" t="s">
        <v>176</v>
      </c>
      <c r="H188" s="176">
        <v>50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141</v>
      </c>
      <c r="AU188" s="174" t="s">
        <v>139</v>
      </c>
      <c r="AV188" s="13" t="s">
        <v>139</v>
      </c>
      <c r="AW188" s="13" t="s">
        <v>33</v>
      </c>
      <c r="AX188" s="13" t="s">
        <v>76</v>
      </c>
      <c r="AY188" s="174" t="s">
        <v>133</v>
      </c>
    </row>
    <row r="189" spans="2:51" s="14" customFormat="1" ht="11.25">
      <c r="B189" s="181"/>
      <c r="D189" s="173" t="s">
        <v>141</v>
      </c>
      <c r="E189" s="182" t="s">
        <v>1</v>
      </c>
      <c r="F189" s="183" t="s">
        <v>143</v>
      </c>
      <c r="H189" s="184">
        <v>66.16</v>
      </c>
      <c r="I189" s="185"/>
      <c r="L189" s="181"/>
      <c r="M189" s="186"/>
      <c r="N189" s="187"/>
      <c r="O189" s="187"/>
      <c r="P189" s="187"/>
      <c r="Q189" s="187"/>
      <c r="R189" s="187"/>
      <c r="S189" s="187"/>
      <c r="T189" s="188"/>
      <c r="AT189" s="182" t="s">
        <v>141</v>
      </c>
      <c r="AU189" s="182" t="s">
        <v>139</v>
      </c>
      <c r="AV189" s="14" t="s">
        <v>138</v>
      </c>
      <c r="AW189" s="14" t="s">
        <v>33</v>
      </c>
      <c r="AX189" s="14" t="s">
        <v>84</v>
      </c>
      <c r="AY189" s="182" t="s">
        <v>133</v>
      </c>
    </row>
    <row r="190" spans="1:65" s="2" customFormat="1" ht="16.5" customHeight="1">
      <c r="A190" s="32"/>
      <c r="B190" s="157"/>
      <c r="C190" s="158" t="s">
        <v>170</v>
      </c>
      <c r="D190" s="158" t="s">
        <v>136</v>
      </c>
      <c r="E190" s="159" t="s">
        <v>224</v>
      </c>
      <c r="F190" s="160" t="s">
        <v>225</v>
      </c>
      <c r="G190" s="161" t="s">
        <v>137</v>
      </c>
      <c r="H190" s="162">
        <v>26.455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0.1</v>
      </c>
      <c r="T190" s="169">
        <f>S190*H190</f>
        <v>2.6455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138</v>
      </c>
      <c r="AT190" s="170" t="s">
        <v>136</v>
      </c>
      <c r="AU190" s="170" t="s">
        <v>139</v>
      </c>
      <c r="AY190" s="17" t="s">
        <v>133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139</v>
      </c>
      <c r="BK190" s="171">
        <f>ROUND(I190*H190,2)</f>
        <v>0</v>
      </c>
      <c r="BL190" s="17" t="s">
        <v>138</v>
      </c>
      <c r="BM190" s="170" t="s">
        <v>226</v>
      </c>
    </row>
    <row r="191" spans="2:51" s="13" customFormat="1" ht="11.25">
      <c r="B191" s="172"/>
      <c r="D191" s="173" t="s">
        <v>141</v>
      </c>
      <c r="E191" s="174" t="s">
        <v>1</v>
      </c>
      <c r="F191" s="175" t="s">
        <v>227</v>
      </c>
      <c r="H191" s="176">
        <v>26.455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141</v>
      </c>
      <c r="AU191" s="174" t="s">
        <v>139</v>
      </c>
      <c r="AV191" s="13" t="s">
        <v>139</v>
      </c>
      <c r="AW191" s="13" t="s">
        <v>33</v>
      </c>
      <c r="AX191" s="13" t="s">
        <v>84</v>
      </c>
      <c r="AY191" s="174" t="s">
        <v>133</v>
      </c>
    </row>
    <row r="192" spans="1:65" s="2" customFormat="1" ht="16.5" customHeight="1">
      <c r="A192" s="32"/>
      <c r="B192" s="157"/>
      <c r="C192" s="158" t="s">
        <v>7</v>
      </c>
      <c r="D192" s="158" t="s">
        <v>136</v>
      </c>
      <c r="E192" s="159" t="s">
        <v>228</v>
      </c>
      <c r="F192" s="160" t="s">
        <v>229</v>
      </c>
      <c r="G192" s="161" t="s">
        <v>137</v>
      </c>
      <c r="H192" s="162">
        <v>3.25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138</v>
      </c>
      <c r="AT192" s="170" t="s">
        <v>136</v>
      </c>
      <c r="AU192" s="170" t="s">
        <v>139</v>
      </c>
      <c r="AY192" s="17" t="s">
        <v>133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139</v>
      </c>
      <c r="BK192" s="171">
        <f>ROUND(I192*H192,2)</f>
        <v>0</v>
      </c>
      <c r="BL192" s="17" t="s">
        <v>138</v>
      </c>
      <c r="BM192" s="170" t="s">
        <v>230</v>
      </c>
    </row>
    <row r="193" spans="2:51" s="13" customFormat="1" ht="11.25">
      <c r="B193" s="172"/>
      <c r="D193" s="173" t="s">
        <v>141</v>
      </c>
      <c r="E193" s="174" t="s">
        <v>1</v>
      </c>
      <c r="F193" s="175" t="s">
        <v>142</v>
      </c>
      <c r="H193" s="176">
        <v>3.25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141</v>
      </c>
      <c r="AU193" s="174" t="s">
        <v>139</v>
      </c>
      <c r="AV193" s="13" t="s">
        <v>139</v>
      </c>
      <c r="AW193" s="13" t="s">
        <v>33</v>
      </c>
      <c r="AX193" s="13" t="s">
        <v>76</v>
      </c>
      <c r="AY193" s="174" t="s">
        <v>133</v>
      </c>
    </row>
    <row r="194" spans="2:51" s="14" customFormat="1" ht="11.25">
      <c r="B194" s="181"/>
      <c r="D194" s="173" t="s">
        <v>141</v>
      </c>
      <c r="E194" s="182" t="s">
        <v>1</v>
      </c>
      <c r="F194" s="183" t="s">
        <v>143</v>
      </c>
      <c r="H194" s="184">
        <v>3.25</v>
      </c>
      <c r="I194" s="185"/>
      <c r="L194" s="181"/>
      <c r="M194" s="186"/>
      <c r="N194" s="187"/>
      <c r="O194" s="187"/>
      <c r="P194" s="187"/>
      <c r="Q194" s="187"/>
      <c r="R194" s="187"/>
      <c r="S194" s="187"/>
      <c r="T194" s="188"/>
      <c r="AT194" s="182" t="s">
        <v>141</v>
      </c>
      <c r="AU194" s="182" t="s">
        <v>139</v>
      </c>
      <c r="AV194" s="14" t="s">
        <v>138</v>
      </c>
      <c r="AW194" s="14" t="s">
        <v>33</v>
      </c>
      <c r="AX194" s="14" t="s">
        <v>84</v>
      </c>
      <c r="AY194" s="182" t="s">
        <v>133</v>
      </c>
    </row>
    <row r="195" spans="2:63" s="12" customFormat="1" ht="22.9" customHeight="1">
      <c r="B195" s="144"/>
      <c r="D195" s="145" t="s">
        <v>75</v>
      </c>
      <c r="E195" s="155" t="s">
        <v>231</v>
      </c>
      <c r="F195" s="155" t="s">
        <v>232</v>
      </c>
      <c r="I195" s="147"/>
      <c r="J195" s="156">
        <f>BK195</f>
        <v>0</v>
      </c>
      <c r="L195" s="144"/>
      <c r="M195" s="149"/>
      <c r="N195" s="150"/>
      <c r="O195" s="150"/>
      <c r="P195" s="151">
        <f>SUM(P196:P202)</f>
        <v>0</v>
      </c>
      <c r="Q195" s="150"/>
      <c r="R195" s="151">
        <f>SUM(R196:R202)</f>
        <v>0</v>
      </c>
      <c r="S195" s="150"/>
      <c r="T195" s="152">
        <f>SUM(T196:T202)</f>
        <v>0</v>
      </c>
      <c r="AR195" s="145" t="s">
        <v>84</v>
      </c>
      <c r="AT195" s="153" t="s">
        <v>75</v>
      </c>
      <c r="AU195" s="153" t="s">
        <v>84</v>
      </c>
      <c r="AY195" s="145" t="s">
        <v>133</v>
      </c>
      <c r="BK195" s="154">
        <f>SUM(BK196:BK202)</f>
        <v>0</v>
      </c>
    </row>
    <row r="196" spans="1:65" s="2" customFormat="1" ht="21.75" customHeight="1">
      <c r="A196" s="32"/>
      <c r="B196" s="157"/>
      <c r="C196" s="158" t="s">
        <v>233</v>
      </c>
      <c r="D196" s="158" t="s">
        <v>136</v>
      </c>
      <c r="E196" s="159" t="s">
        <v>234</v>
      </c>
      <c r="F196" s="160" t="s">
        <v>235</v>
      </c>
      <c r="G196" s="161" t="s">
        <v>236</v>
      </c>
      <c r="H196" s="162">
        <v>3.017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138</v>
      </c>
      <c r="AT196" s="170" t="s">
        <v>136</v>
      </c>
      <c r="AU196" s="170" t="s">
        <v>139</v>
      </c>
      <c r="AY196" s="17" t="s">
        <v>133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139</v>
      </c>
      <c r="BK196" s="171">
        <f>ROUND(I196*H196,2)</f>
        <v>0</v>
      </c>
      <c r="BL196" s="17" t="s">
        <v>138</v>
      </c>
      <c r="BM196" s="170" t="s">
        <v>237</v>
      </c>
    </row>
    <row r="197" spans="1:65" s="2" customFormat="1" ht="21.75" customHeight="1">
      <c r="A197" s="32"/>
      <c r="B197" s="157"/>
      <c r="C197" s="158" t="s">
        <v>238</v>
      </c>
      <c r="D197" s="158" t="s">
        <v>136</v>
      </c>
      <c r="E197" s="159" t="s">
        <v>239</v>
      </c>
      <c r="F197" s="160" t="s">
        <v>240</v>
      </c>
      <c r="G197" s="161" t="s">
        <v>236</v>
      </c>
      <c r="H197" s="162">
        <v>150.85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138</v>
      </c>
      <c r="AT197" s="170" t="s">
        <v>136</v>
      </c>
      <c r="AU197" s="170" t="s">
        <v>139</v>
      </c>
      <c r="AY197" s="17" t="s">
        <v>133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139</v>
      </c>
      <c r="BK197" s="171">
        <f>ROUND(I197*H197,2)</f>
        <v>0</v>
      </c>
      <c r="BL197" s="17" t="s">
        <v>138</v>
      </c>
      <c r="BM197" s="170" t="s">
        <v>241</v>
      </c>
    </row>
    <row r="198" spans="2:51" s="13" customFormat="1" ht="11.25">
      <c r="B198" s="172"/>
      <c r="D198" s="173" t="s">
        <v>141</v>
      </c>
      <c r="F198" s="175" t="s">
        <v>242</v>
      </c>
      <c r="H198" s="176">
        <v>150.85</v>
      </c>
      <c r="I198" s="177"/>
      <c r="L198" s="172"/>
      <c r="M198" s="178"/>
      <c r="N198" s="179"/>
      <c r="O198" s="179"/>
      <c r="P198" s="179"/>
      <c r="Q198" s="179"/>
      <c r="R198" s="179"/>
      <c r="S198" s="179"/>
      <c r="T198" s="180"/>
      <c r="AT198" s="174" t="s">
        <v>141</v>
      </c>
      <c r="AU198" s="174" t="s">
        <v>139</v>
      </c>
      <c r="AV198" s="13" t="s">
        <v>139</v>
      </c>
      <c r="AW198" s="13" t="s">
        <v>3</v>
      </c>
      <c r="AX198" s="13" t="s">
        <v>84</v>
      </c>
      <c r="AY198" s="174" t="s">
        <v>133</v>
      </c>
    </row>
    <row r="199" spans="1:65" s="2" customFormat="1" ht="21.75" customHeight="1">
      <c r="A199" s="32"/>
      <c r="B199" s="157"/>
      <c r="C199" s="158" t="s">
        <v>243</v>
      </c>
      <c r="D199" s="158" t="s">
        <v>136</v>
      </c>
      <c r="E199" s="159" t="s">
        <v>244</v>
      </c>
      <c r="F199" s="160" t="s">
        <v>245</v>
      </c>
      <c r="G199" s="161" t="s">
        <v>236</v>
      </c>
      <c r="H199" s="162">
        <v>3.017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138</v>
      </c>
      <c r="AT199" s="170" t="s">
        <v>136</v>
      </c>
      <c r="AU199" s="170" t="s">
        <v>139</v>
      </c>
      <c r="AY199" s="17" t="s">
        <v>133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139</v>
      </c>
      <c r="BK199" s="171">
        <f>ROUND(I199*H199,2)</f>
        <v>0</v>
      </c>
      <c r="BL199" s="17" t="s">
        <v>138</v>
      </c>
      <c r="BM199" s="170" t="s">
        <v>246</v>
      </c>
    </row>
    <row r="200" spans="1:65" s="2" customFormat="1" ht="21.75" customHeight="1">
      <c r="A200" s="32"/>
      <c r="B200" s="157"/>
      <c r="C200" s="158" t="s">
        <v>247</v>
      </c>
      <c r="D200" s="158" t="s">
        <v>136</v>
      </c>
      <c r="E200" s="159" t="s">
        <v>248</v>
      </c>
      <c r="F200" s="160" t="s">
        <v>249</v>
      </c>
      <c r="G200" s="161" t="s">
        <v>236</v>
      </c>
      <c r="H200" s="162">
        <v>27.153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138</v>
      </c>
      <c r="AT200" s="170" t="s">
        <v>136</v>
      </c>
      <c r="AU200" s="170" t="s">
        <v>139</v>
      </c>
      <c r="AY200" s="17" t="s">
        <v>133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139</v>
      </c>
      <c r="BK200" s="171">
        <f>ROUND(I200*H200,2)</f>
        <v>0</v>
      </c>
      <c r="BL200" s="17" t="s">
        <v>138</v>
      </c>
      <c r="BM200" s="170" t="s">
        <v>250</v>
      </c>
    </row>
    <row r="201" spans="2:51" s="13" customFormat="1" ht="11.25">
      <c r="B201" s="172"/>
      <c r="D201" s="173" t="s">
        <v>141</v>
      </c>
      <c r="F201" s="175" t="s">
        <v>251</v>
      </c>
      <c r="H201" s="176">
        <v>27.153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141</v>
      </c>
      <c r="AU201" s="174" t="s">
        <v>139</v>
      </c>
      <c r="AV201" s="13" t="s">
        <v>139</v>
      </c>
      <c r="AW201" s="13" t="s">
        <v>3</v>
      </c>
      <c r="AX201" s="13" t="s">
        <v>84</v>
      </c>
      <c r="AY201" s="174" t="s">
        <v>133</v>
      </c>
    </row>
    <row r="202" spans="1:65" s="2" customFormat="1" ht="21.75" customHeight="1">
      <c r="A202" s="32"/>
      <c r="B202" s="157"/>
      <c r="C202" s="158" t="s">
        <v>252</v>
      </c>
      <c r="D202" s="158" t="s">
        <v>136</v>
      </c>
      <c r="E202" s="159" t="s">
        <v>253</v>
      </c>
      <c r="F202" s="160" t="s">
        <v>254</v>
      </c>
      <c r="G202" s="161" t="s">
        <v>236</v>
      </c>
      <c r="H202" s="162">
        <v>3.017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138</v>
      </c>
      <c r="AT202" s="170" t="s">
        <v>136</v>
      </c>
      <c r="AU202" s="170" t="s">
        <v>139</v>
      </c>
      <c r="AY202" s="17" t="s">
        <v>133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139</v>
      </c>
      <c r="BK202" s="171">
        <f>ROUND(I202*H202,2)</f>
        <v>0</v>
      </c>
      <c r="BL202" s="17" t="s">
        <v>138</v>
      </c>
      <c r="BM202" s="170" t="s">
        <v>255</v>
      </c>
    </row>
    <row r="203" spans="2:63" s="12" customFormat="1" ht="22.9" customHeight="1">
      <c r="B203" s="144"/>
      <c r="D203" s="145" t="s">
        <v>75</v>
      </c>
      <c r="E203" s="155" t="s">
        <v>256</v>
      </c>
      <c r="F203" s="155" t="s">
        <v>257</v>
      </c>
      <c r="I203" s="147"/>
      <c r="J203" s="156">
        <f>BK203</f>
        <v>0</v>
      </c>
      <c r="L203" s="144"/>
      <c r="M203" s="149"/>
      <c r="N203" s="150"/>
      <c r="O203" s="150"/>
      <c r="P203" s="151">
        <f>SUM(P204:P206)</f>
        <v>0</v>
      </c>
      <c r="Q203" s="150"/>
      <c r="R203" s="151">
        <f>SUM(R204:R206)</f>
        <v>0</v>
      </c>
      <c r="S203" s="150"/>
      <c r="T203" s="152">
        <f>SUM(T204:T206)</f>
        <v>0</v>
      </c>
      <c r="AR203" s="145" t="s">
        <v>84</v>
      </c>
      <c r="AT203" s="153" t="s">
        <v>75</v>
      </c>
      <c r="AU203" s="153" t="s">
        <v>84</v>
      </c>
      <c r="AY203" s="145" t="s">
        <v>133</v>
      </c>
      <c r="BK203" s="154">
        <f>SUM(BK204:BK206)</f>
        <v>0</v>
      </c>
    </row>
    <row r="204" spans="1:65" s="2" customFormat="1" ht="16.5" customHeight="1">
      <c r="A204" s="32"/>
      <c r="B204" s="157"/>
      <c r="C204" s="158" t="s">
        <v>258</v>
      </c>
      <c r="D204" s="158" t="s">
        <v>136</v>
      </c>
      <c r="E204" s="159" t="s">
        <v>259</v>
      </c>
      <c r="F204" s="160" t="s">
        <v>260</v>
      </c>
      <c r="G204" s="161" t="s">
        <v>236</v>
      </c>
      <c r="H204" s="162">
        <v>0.879</v>
      </c>
      <c r="I204" s="163"/>
      <c r="J204" s="164">
        <f>ROUND(I204*H204,2)</f>
        <v>0</v>
      </c>
      <c r="K204" s="165"/>
      <c r="L204" s="33"/>
      <c r="M204" s="166" t="s">
        <v>1</v>
      </c>
      <c r="N204" s="167" t="s">
        <v>42</v>
      </c>
      <c r="O204" s="58"/>
      <c r="P204" s="168">
        <f>O204*H204</f>
        <v>0</v>
      </c>
      <c r="Q204" s="168">
        <v>0</v>
      </c>
      <c r="R204" s="168">
        <f>Q204*H204</f>
        <v>0</v>
      </c>
      <c r="S204" s="168">
        <v>0</v>
      </c>
      <c r="T204" s="16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0" t="s">
        <v>138</v>
      </c>
      <c r="AT204" s="170" t="s">
        <v>136</v>
      </c>
      <c r="AU204" s="170" t="s">
        <v>139</v>
      </c>
      <c r="AY204" s="17" t="s">
        <v>133</v>
      </c>
      <c r="BE204" s="171">
        <f>IF(N204="základní",J204,0)</f>
        <v>0</v>
      </c>
      <c r="BF204" s="171">
        <f>IF(N204="snížená",J204,0)</f>
        <v>0</v>
      </c>
      <c r="BG204" s="171">
        <f>IF(N204="zákl. přenesená",J204,0)</f>
        <v>0</v>
      </c>
      <c r="BH204" s="171">
        <f>IF(N204="sníž. přenesená",J204,0)</f>
        <v>0</v>
      </c>
      <c r="BI204" s="171">
        <f>IF(N204="nulová",J204,0)</f>
        <v>0</v>
      </c>
      <c r="BJ204" s="17" t="s">
        <v>139</v>
      </c>
      <c r="BK204" s="171">
        <f>ROUND(I204*H204,2)</f>
        <v>0</v>
      </c>
      <c r="BL204" s="17" t="s">
        <v>138</v>
      </c>
      <c r="BM204" s="170" t="s">
        <v>261</v>
      </c>
    </row>
    <row r="205" spans="1:65" s="2" customFormat="1" ht="21.75" customHeight="1">
      <c r="A205" s="32"/>
      <c r="B205" s="157"/>
      <c r="C205" s="158" t="s">
        <v>262</v>
      </c>
      <c r="D205" s="158" t="s">
        <v>136</v>
      </c>
      <c r="E205" s="159" t="s">
        <v>263</v>
      </c>
      <c r="F205" s="160" t="s">
        <v>264</v>
      </c>
      <c r="G205" s="161" t="s">
        <v>236</v>
      </c>
      <c r="H205" s="162">
        <v>0.879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138</v>
      </c>
      <c r="AT205" s="170" t="s">
        <v>136</v>
      </c>
      <c r="AU205" s="170" t="s">
        <v>139</v>
      </c>
      <c r="AY205" s="17" t="s">
        <v>133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139</v>
      </c>
      <c r="BK205" s="171">
        <f>ROUND(I205*H205,2)</f>
        <v>0</v>
      </c>
      <c r="BL205" s="17" t="s">
        <v>138</v>
      </c>
      <c r="BM205" s="170" t="s">
        <v>265</v>
      </c>
    </row>
    <row r="206" spans="1:65" s="2" customFormat="1" ht="21.75" customHeight="1">
      <c r="A206" s="32"/>
      <c r="B206" s="157"/>
      <c r="C206" s="158" t="s">
        <v>266</v>
      </c>
      <c r="D206" s="158" t="s">
        <v>136</v>
      </c>
      <c r="E206" s="159" t="s">
        <v>267</v>
      </c>
      <c r="F206" s="160" t="s">
        <v>268</v>
      </c>
      <c r="G206" s="161" t="s">
        <v>236</v>
      </c>
      <c r="H206" s="162">
        <v>0.879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</v>
      </c>
      <c r="T206" s="16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138</v>
      </c>
      <c r="AT206" s="170" t="s">
        <v>136</v>
      </c>
      <c r="AU206" s="170" t="s">
        <v>139</v>
      </c>
      <c r="AY206" s="17" t="s">
        <v>133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139</v>
      </c>
      <c r="BK206" s="171">
        <f>ROUND(I206*H206,2)</f>
        <v>0</v>
      </c>
      <c r="BL206" s="17" t="s">
        <v>138</v>
      </c>
      <c r="BM206" s="170" t="s">
        <v>269</v>
      </c>
    </row>
    <row r="207" spans="2:63" s="12" customFormat="1" ht="25.9" customHeight="1">
      <c r="B207" s="144"/>
      <c r="D207" s="145" t="s">
        <v>75</v>
      </c>
      <c r="E207" s="146" t="s">
        <v>270</v>
      </c>
      <c r="F207" s="146" t="s">
        <v>271</v>
      </c>
      <c r="I207" s="147"/>
      <c r="J207" s="148">
        <f>BK207</f>
        <v>0</v>
      </c>
      <c r="L207" s="144"/>
      <c r="M207" s="149"/>
      <c r="N207" s="150"/>
      <c r="O207" s="150"/>
      <c r="P207" s="151">
        <f>P208+P231+P242+P254+P274+P278+P298+P306+P325+P345+P355+P366+P382+P388</f>
        <v>0</v>
      </c>
      <c r="Q207" s="150"/>
      <c r="R207" s="151">
        <f>R208+R231+R242+R254+R274+R278+R298+R306+R325+R345+R355+R366+R382+R388</f>
        <v>1.92787465</v>
      </c>
      <c r="S207" s="150"/>
      <c r="T207" s="152">
        <f>T208+T231+T242+T254+T274+T278+T298+T306+T325+T345+T355+T366+T382+T388</f>
        <v>0.36812535999999996</v>
      </c>
      <c r="AR207" s="145" t="s">
        <v>139</v>
      </c>
      <c r="AT207" s="153" t="s">
        <v>75</v>
      </c>
      <c r="AU207" s="153" t="s">
        <v>76</v>
      </c>
      <c r="AY207" s="145" t="s">
        <v>133</v>
      </c>
      <c r="BK207" s="154">
        <f>BK208+BK231+BK242+BK254+BK274+BK278+BK298+BK306+BK325+BK345+BK355+BK366+BK382+BK388</f>
        <v>0</v>
      </c>
    </row>
    <row r="208" spans="2:63" s="12" customFormat="1" ht="22.9" customHeight="1">
      <c r="B208" s="144"/>
      <c r="D208" s="145" t="s">
        <v>75</v>
      </c>
      <c r="E208" s="155" t="s">
        <v>272</v>
      </c>
      <c r="F208" s="155" t="s">
        <v>273</v>
      </c>
      <c r="I208" s="147"/>
      <c r="J208" s="156">
        <f>BK208</f>
        <v>0</v>
      </c>
      <c r="L208" s="144"/>
      <c r="M208" s="149"/>
      <c r="N208" s="150"/>
      <c r="O208" s="150"/>
      <c r="P208" s="151">
        <f>SUM(P209:P230)</f>
        <v>0</v>
      </c>
      <c r="Q208" s="150"/>
      <c r="R208" s="151">
        <f>SUM(R209:R230)</f>
        <v>0.03039912</v>
      </c>
      <c r="S208" s="150"/>
      <c r="T208" s="152">
        <f>SUM(T209:T230)</f>
        <v>0</v>
      </c>
      <c r="AR208" s="145" t="s">
        <v>139</v>
      </c>
      <c r="AT208" s="153" t="s">
        <v>75</v>
      </c>
      <c r="AU208" s="153" t="s">
        <v>84</v>
      </c>
      <c r="AY208" s="145" t="s">
        <v>133</v>
      </c>
      <c r="BK208" s="154">
        <f>SUM(BK209:BK230)</f>
        <v>0</v>
      </c>
    </row>
    <row r="209" spans="1:65" s="2" customFormat="1" ht="21.75" customHeight="1">
      <c r="A209" s="32"/>
      <c r="B209" s="157"/>
      <c r="C209" s="158" t="s">
        <v>274</v>
      </c>
      <c r="D209" s="158" t="s">
        <v>136</v>
      </c>
      <c r="E209" s="159" t="s">
        <v>275</v>
      </c>
      <c r="F209" s="160" t="s">
        <v>276</v>
      </c>
      <c r="G209" s="161" t="s">
        <v>137</v>
      </c>
      <c r="H209" s="162">
        <v>3.25</v>
      </c>
      <c r="I209" s="163"/>
      <c r="J209" s="164">
        <f>ROUND(I209*H209,2)</f>
        <v>0</v>
      </c>
      <c r="K209" s="165"/>
      <c r="L209" s="33"/>
      <c r="M209" s="166" t="s">
        <v>1</v>
      </c>
      <c r="N209" s="167" t="s">
        <v>42</v>
      </c>
      <c r="O209" s="58"/>
      <c r="P209" s="168">
        <f>O209*H209</f>
        <v>0</v>
      </c>
      <c r="Q209" s="168">
        <v>0</v>
      </c>
      <c r="R209" s="168">
        <f>Q209*H209</f>
        <v>0</v>
      </c>
      <c r="S209" s="168">
        <v>0</v>
      </c>
      <c r="T209" s="16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0" t="s">
        <v>200</v>
      </c>
      <c r="AT209" s="170" t="s">
        <v>136</v>
      </c>
      <c r="AU209" s="170" t="s">
        <v>139</v>
      </c>
      <c r="AY209" s="17" t="s">
        <v>133</v>
      </c>
      <c r="BE209" s="171">
        <f>IF(N209="základní",J209,0)</f>
        <v>0</v>
      </c>
      <c r="BF209" s="171">
        <f>IF(N209="snížená",J209,0)</f>
        <v>0</v>
      </c>
      <c r="BG209" s="171">
        <f>IF(N209="zákl. přenesená",J209,0)</f>
        <v>0</v>
      </c>
      <c r="BH209" s="171">
        <f>IF(N209="sníž. přenesená",J209,0)</f>
        <v>0</v>
      </c>
      <c r="BI209" s="171">
        <f>IF(N209="nulová",J209,0)</f>
        <v>0</v>
      </c>
      <c r="BJ209" s="17" t="s">
        <v>139</v>
      </c>
      <c r="BK209" s="171">
        <f>ROUND(I209*H209,2)</f>
        <v>0</v>
      </c>
      <c r="BL209" s="17" t="s">
        <v>200</v>
      </c>
      <c r="BM209" s="170" t="s">
        <v>277</v>
      </c>
    </row>
    <row r="210" spans="2:51" s="13" customFormat="1" ht="11.25">
      <c r="B210" s="172"/>
      <c r="D210" s="173" t="s">
        <v>141</v>
      </c>
      <c r="E210" s="174" t="s">
        <v>1</v>
      </c>
      <c r="F210" s="175" t="s">
        <v>142</v>
      </c>
      <c r="H210" s="176">
        <v>3.25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141</v>
      </c>
      <c r="AU210" s="174" t="s">
        <v>139</v>
      </c>
      <c r="AV210" s="13" t="s">
        <v>139</v>
      </c>
      <c r="AW210" s="13" t="s">
        <v>33</v>
      </c>
      <c r="AX210" s="13" t="s">
        <v>76</v>
      </c>
      <c r="AY210" s="174" t="s">
        <v>133</v>
      </c>
    </row>
    <row r="211" spans="2:51" s="14" customFormat="1" ht="11.25">
      <c r="B211" s="181"/>
      <c r="D211" s="173" t="s">
        <v>141</v>
      </c>
      <c r="E211" s="182" t="s">
        <v>1</v>
      </c>
      <c r="F211" s="183" t="s">
        <v>143</v>
      </c>
      <c r="H211" s="184">
        <v>3.25</v>
      </c>
      <c r="I211" s="185"/>
      <c r="L211" s="181"/>
      <c r="M211" s="186"/>
      <c r="N211" s="187"/>
      <c r="O211" s="187"/>
      <c r="P211" s="187"/>
      <c r="Q211" s="187"/>
      <c r="R211" s="187"/>
      <c r="S211" s="187"/>
      <c r="T211" s="188"/>
      <c r="AT211" s="182" t="s">
        <v>141</v>
      </c>
      <c r="AU211" s="182" t="s">
        <v>139</v>
      </c>
      <c r="AV211" s="14" t="s">
        <v>138</v>
      </c>
      <c r="AW211" s="14" t="s">
        <v>33</v>
      </c>
      <c r="AX211" s="14" t="s">
        <v>84</v>
      </c>
      <c r="AY211" s="182" t="s">
        <v>133</v>
      </c>
    </row>
    <row r="212" spans="1:65" s="2" customFormat="1" ht="21.75" customHeight="1">
      <c r="A212" s="32"/>
      <c r="B212" s="157"/>
      <c r="C212" s="158" t="s">
        <v>278</v>
      </c>
      <c r="D212" s="158" t="s">
        <v>136</v>
      </c>
      <c r="E212" s="159" t="s">
        <v>279</v>
      </c>
      <c r="F212" s="160" t="s">
        <v>280</v>
      </c>
      <c r="G212" s="161" t="s">
        <v>137</v>
      </c>
      <c r="H212" s="162">
        <v>6.568</v>
      </c>
      <c r="I212" s="163"/>
      <c r="J212" s="164">
        <f>ROUND(I212*H212,2)</f>
        <v>0</v>
      </c>
      <c r="K212" s="165"/>
      <c r="L212" s="33"/>
      <c r="M212" s="166" t="s">
        <v>1</v>
      </c>
      <c r="N212" s="167" t="s">
        <v>42</v>
      </c>
      <c r="O212" s="58"/>
      <c r="P212" s="168">
        <f>O212*H212</f>
        <v>0</v>
      </c>
      <c r="Q212" s="168">
        <v>0</v>
      </c>
      <c r="R212" s="168">
        <f>Q212*H212</f>
        <v>0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200</v>
      </c>
      <c r="AT212" s="170" t="s">
        <v>136</v>
      </c>
      <c r="AU212" s="170" t="s">
        <v>139</v>
      </c>
      <c r="AY212" s="17" t="s">
        <v>133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139</v>
      </c>
      <c r="BK212" s="171">
        <f>ROUND(I212*H212,2)</f>
        <v>0</v>
      </c>
      <c r="BL212" s="17" t="s">
        <v>200</v>
      </c>
      <c r="BM212" s="170" t="s">
        <v>281</v>
      </c>
    </row>
    <row r="213" spans="2:51" s="13" customFormat="1" ht="11.25">
      <c r="B213" s="172"/>
      <c r="D213" s="173" t="s">
        <v>141</v>
      </c>
      <c r="E213" s="174" t="s">
        <v>1</v>
      </c>
      <c r="F213" s="175" t="s">
        <v>282</v>
      </c>
      <c r="H213" s="176">
        <v>5.27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141</v>
      </c>
      <c r="AU213" s="174" t="s">
        <v>139</v>
      </c>
      <c r="AV213" s="13" t="s">
        <v>139</v>
      </c>
      <c r="AW213" s="13" t="s">
        <v>33</v>
      </c>
      <c r="AX213" s="13" t="s">
        <v>76</v>
      </c>
      <c r="AY213" s="174" t="s">
        <v>133</v>
      </c>
    </row>
    <row r="214" spans="2:51" s="13" customFormat="1" ht="11.25">
      <c r="B214" s="172"/>
      <c r="D214" s="173" t="s">
        <v>141</v>
      </c>
      <c r="E214" s="174" t="s">
        <v>1</v>
      </c>
      <c r="F214" s="175" t="s">
        <v>283</v>
      </c>
      <c r="H214" s="176">
        <v>1.298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141</v>
      </c>
      <c r="AU214" s="174" t="s">
        <v>139</v>
      </c>
      <c r="AV214" s="13" t="s">
        <v>139</v>
      </c>
      <c r="AW214" s="13" t="s">
        <v>33</v>
      </c>
      <c r="AX214" s="13" t="s">
        <v>76</v>
      </c>
      <c r="AY214" s="174" t="s">
        <v>133</v>
      </c>
    </row>
    <row r="215" spans="2:51" s="14" customFormat="1" ht="11.25">
      <c r="B215" s="181"/>
      <c r="D215" s="173" t="s">
        <v>141</v>
      </c>
      <c r="E215" s="182" t="s">
        <v>1</v>
      </c>
      <c r="F215" s="183" t="s">
        <v>143</v>
      </c>
      <c r="H215" s="184">
        <v>6.568</v>
      </c>
      <c r="I215" s="185"/>
      <c r="L215" s="181"/>
      <c r="M215" s="186"/>
      <c r="N215" s="187"/>
      <c r="O215" s="187"/>
      <c r="P215" s="187"/>
      <c r="Q215" s="187"/>
      <c r="R215" s="187"/>
      <c r="S215" s="187"/>
      <c r="T215" s="188"/>
      <c r="AT215" s="182" t="s">
        <v>141</v>
      </c>
      <c r="AU215" s="182" t="s">
        <v>139</v>
      </c>
      <c r="AV215" s="14" t="s">
        <v>138</v>
      </c>
      <c r="AW215" s="14" t="s">
        <v>33</v>
      </c>
      <c r="AX215" s="14" t="s">
        <v>84</v>
      </c>
      <c r="AY215" s="182" t="s">
        <v>133</v>
      </c>
    </row>
    <row r="216" spans="1:65" s="2" customFormat="1" ht="21.75" customHeight="1">
      <c r="A216" s="32"/>
      <c r="B216" s="157"/>
      <c r="C216" s="196" t="s">
        <v>284</v>
      </c>
      <c r="D216" s="196" t="s">
        <v>201</v>
      </c>
      <c r="E216" s="197" t="s">
        <v>285</v>
      </c>
      <c r="F216" s="198" t="s">
        <v>286</v>
      </c>
      <c r="G216" s="199" t="s">
        <v>287</v>
      </c>
      <c r="H216" s="200">
        <v>29.454</v>
      </c>
      <c r="I216" s="201"/>
      <c r="J216" s="202">
        <f>ROUND(I216*H216,2)</f>
        <v>0</v>
      </c>
      <c r="K216" s="203"/>
      <c r="L216" s="204"/>
      <c r="M216" s="205" t="s">
        <v>1</v>
      </c>
      <c r="N216" s="206" t="s">
        <v>42</v>
      </c>
      <c r="O216" s="58"/>
      <c r="P216" s="168">
        <f>O216*H216</f>
        <v>0</v>
      </c>
      <c r="Q216" s="168">
        <v>0.001</v>
      </c>
      <c r="R216" s="168">
        <f>Q216*H216</f>
        <v>0.029454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284</v>
      </c>
      <c r="AT216" s="170" t="s">
        <v>201</v>
      </c>
      <c r="AU216" s="170" t="s">
        <v>139</v>
      </c>
      <c r="AY216" s="17" t="s">
        <v>133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139</v>
      </c>
      <c r="BK216" s="171">
        <f>ROUND(I216*H216,2)</f>
        <v>0</v>
      </c>
      <c r="BL216" s="17" t="s">
        <v>200</v>
      </c>
      <c r="BM216" s="170" t="s">
        <v>288</v>
      </c>
    </row>
    <row r="217" spans="2:51" s="15" customFormat="1" ht="11.25">
      <c r="B217" s="189"/>
      <c r="D217" s="173" t="s">
        <v>141</v>
      </c>
      <c r="E217" s="190" t="s">
        <v>1</v>
      </c>
      <c r="F217" s="191" t="s">
        <v>289</v>
      </c>
      <c r="H217" s="190" t="s">
        <v>1</v>
      </c>
      <c r="I217" s="192"/>
      <c r="L217" s="189"/>
      <c r="M217" s="193"/>
      <c r="N217" s="194"/>
      <c r="O217" s="194"/>
      <c r="P217" s="194"/>
      <c r="Q217" s="194"/>
      <c r="R217" s="194"/>
      <c r="S217" s="194"/>
      <c r="T217" s="195"/>
      <c r="AT217" s="190" t="s">
        <v>141</v>
      </c>
      <c r="AU217" s="190" t="s">
        <v>139</v>
      </c>
      <c r="AV217" s="15" t="s">
        <v>84</v>
      </c>
      <c r="AW217" s="15" t="s">
        <v>33</v>
      </c>
      <c r="AX217" s="15" t="s">
        <v>76</v>
      </c>
      <c r="AY217" s="190" t="s">
        <v>133</v>
      </c>
    </row>
    <row r="218" spans="2:51" s="13" customFormat="1" ht="11.25">
      <c r="B218" s="172"/>
      <c r="D218" s="173" t="s">
        <v>141</v>
      </c>
      <c r="E218" s="174" t="s">
        <v>1</v>
      </c>
      <c r="F218" s="175" t="s">
        <v>290</v>
      </c>
      <c r="H218" s="176">
        <v>29.454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141</v>
      </c>
      <c r="AU218" s="174" t="s">
        <v>139</v>
      </c>
      <c r="AV218" s="13" t="s">
        <v>139</v>
      </c>
      <c r="AW218" s="13" t="s">
        <v>33</v>
      </c>
      <c r="AX218" s="13" t="s">
        <v>84</v>
      </c>
      <c r="AY218" s="174" t="s">
        <v>133</v>
      </c>
    </row>
    <row r="219" spans="1:65" s="2" customFormat="1" ht="21.75" customHeight="1">
      <c r="A219" s="32"/>
      <c r="B219" s="157"/>
      <c r="C219" s="158" t="s">
        <v>291</v>
      </c>
      <c r="D219" s="158" t="s">
        <v>136</v>
      </c>
      <c r="E219" s="159" t="s">
        <v>292</v>
      </c>
      <c r="F219" s="160" t="s">
        <v>293</v>
      </c>
      <c r="G219" s="161" t="s">
        <v>137</v>
      </c>
      <c r="H219" s="162">
        <v>9.818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200</v>
      </c>
      <c r="AT219" s="170" t="s">
        <v>136</v>
      </c>
      <c r="AU219" s="170" t="s">
        <v>139</v>
      </c>
      <c r="AY219" s="17" t="s">
        <v>133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139</v>
      </c>
      <c r="BK219" s="171">
        <f>ROUND(I219*H219,2)</f>
        <v>0</v>
      </c>
      <c r="BL219" s="17" t="s">
        <v>200</v>
      </c>
      <c r="BM219" s="170" t="s">
        <v>294</v>
      </c>
    </row>
    <row r="220" spans="2:51" s="13" customFormat="1" ht="11.25">
      <c r="B220" s="172"/>
      <c r="D220" s="173" t="s">
        <v>141</v>
      </c>
      <c r="E220" s="174" t="s">
        <v>1</v>
      </c>
      <c r="F220" s="175" t="s">
        <v>295</v>
      </c>
      <c r="H220" s="176">
        <v>9.818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141</v>
      </c>
      <c r="AU220" s="174" t="s">
        <v>139</v>
      </c>
      <c r="AV220" s="13" t="s">
        <v>139</v>
      </c>
      <c r="AW220" s="13" t="s">
        <v>33</v>
      </c>
      <c r="AX220" s="13" t="s">
        <v>84</v>
      </c>
      <c r="AY220" s="174" t="s">
        <v>133</v>
      </c>
    </row>
    <row r="221" spans="1:65" s="2" customFormat="1" ht="21.75" customHeight="1">
      <c r="A221" s="32"/>
      <c r="B221" s="157"/>
      <c r="C221" s="158" t="s">
        <v>296</v>
      </c>
      <c r="D221" s="158" t="s">
        <v>136</v>
      </c>
      <c r="E221" s="159" t="s">
        <v>297</v>
      </c>
      <c r="F221" s="160" t="s">
        <v>298</v>
      </c>
      <c r="G221" s="161" t="s">
        <v>299</v>
      </c>
      <c r="H221" s="162">
        <v>14.32</v>
      </c>
      <c r="I221" s="163"/>
      <c r="J221" s="164">
        <f>ROUND(I221*H221,2)</f>
        <v>0</v>
      </c>
      <c r="K221" s="165"/>
      <c r="L221" s="33"/>
      <c r="M221" s="166" t="s">
        <v>1</v>
      </c>
      <c r="N221" s="167" t="s">
        <v>42</v>
      </c>
      <c r="O221" s="58"/>
      <c r="P221" s="168">
        <f>O221*H221</f>
        <v>0</v>
      </c>
      <c r="Q221" s="168">
        <v>0</v>
      </c>
      <c r="R221" s="168">
        <f>Q221*H221</f>
        <v>0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200</v>
      </c>
      <c r="AT221" s="170" t="s">
        <v>136</v>
      </c>
      <c r="AU221" s="170" t="s">
        <v>139</v>
      </c>
      <c r="AY221" s="17" t="s">
        <v>133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139</v>
      </c>
      <c r="BK221" s="171">
        <f>ROUND(I221*H221,2)</f>
        <v>0</v>
      </c>
      <c r="BL221" s="17" t="s">
        <v>200</v>
      </c>
      <c r="BM221" s="170" t="s">
        <v>300</v>
      </c>
    </row>
    <row r="222" spans="2:51" s="13" customFormat="1" ht="11.25">
      <c r="B222" s="172"/>
      <c r="D222" s="173" t="s">
        <v>141</v>
      </c>
      <c r="E222" s="174" t="s">
        <v>1</v>
      </c>
      <c r="F222" s="175" t="s">
        <v>301</v>
      </c>
      <c r="H222" s="176">
        <v>9.12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141</v>
      </c>
      <c r="AU222" s="174" t="s">
        <v>139</v>
      </c>
      <c r="AV222" s="13" t="s">
        <v>139</v>
      </c>
      <c r="AW222" s="13" t="s">
        <v>33</v>
      </c>
      <c r="AX222" s="13" t="s">
        <v>76</v>
      </c>
      <c r="AY222" s="174" t="s">
        <v>133</v>
      </c>
    </row>
    <row r="223" spans="2:51" s="13" customFormat="1" ht="11.25">
      <c r="B223" s="172"/>
      <c r="D223" s="173" t="s">
        <v>141</v>
      </c>
      <c r="E223" s="174" t="s">
        <v>1</v>
      </c>
      <c r="F223" s="175" t="s">
        <v>302</v>
      </c>
      <c r="H223" s="176">
        <v>4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141</v>
      </c>
      <c r="AU223" s="174" t="s">
        <v>139</v>
      </c>
      <c r="AV223" s="13" t="s">
        <v>139</v>
      </c>
      <c r="AW223" s="13" t="s">
        <v>33</v>
      </c>
      <c r="AX223" s="13" t="s">
        <v>76</v>
      </c>
      <c r="AY223" s="174" t="s">
        <v>133</v>
      </c>
    </row>
    <row r="224" spans="2:51" s="13" customFormat="1" ht="11.25">
      <c r="B224" s="172"/>
      <c r="D224" s="173" t="s">
        <v>141</v>
      </c>
      <c r="E224" s="174" t="s">
        <v>1</v>
      </c>
      <c r="F224" s="175" t="s">
        <v>303</v>
      </c>
      <c r="H224" s="176">
        <v>1.2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141</v>
      </c>
      <c r="AU224" s="174" t="s">
        <v>139</v>
      </c>
      <c r="AV224" s="13" t="s">
        <v>139</v>
      </c>
      <c r="AW224" s="13" t="s">
        <v>33</v>
      </c>
      <c r="AX224" s="13" t="s">
        <v>76</v>
      </c>
      <c r="AY224" s="174" t="s">
        <v>133</v>
      </c>
    </row>
    <row r="225" spans="2:51" s="14" customFormat="1" ht="11.25">
      <c r="B225" s="181"/>
      <c r="D225" s="173" t="s">
        <v>141</v>
      </c>
      <c r="E225" s="182" t="s">
        <v>1</v>
      </c>
      <c r="F225" s="183" t="s">
        <v>143</v>
      </c>
      <c r="H225" s="184">
        <v>14.319999999999999</v>
      </c>
      <c r="I225" s="185"/>
      <c r="L225" s="181"/>
      <c r="M225" s="186"/>
      <c r="N225" s="187"/>
      <c r="O225" s="187"/>
      <c r="P225" s="187"/>
      <c r="Q225" s="187"/>
      <c r="R225" s="187"/>
      <c r="S225" s="187"/>
      <c r="T225" s="188"/>
      <c r="AT225" s="182" t="s">
        <v>141</v>
      </c>
      <c r="AU225" s="182" t="s">
        <v>139</v>
      </c>
      <c r="AV225" s="14" t="s">
        <v>138</v>
      </c>
      <c r="AW225" s="14" t="s">
        <v>33</v>
      </c>
      <c r="AX225" s="14" t="s">
        <v>84</v>
      </c>
      <c r="AY225" s="182" t="s">
        <v>133</v>
      </c>
    </row>
    <row r="226" spans="1:65" s="2" customFormat="1" ht="21.75" customHeight="1">
      <c r="A226" s="32"/>
      <c r="B226" s="157"/>
      <c r="C226" s="158" t="s">
        <v>304</v>
      </c>
      <c r="D226" s="158" t="s">
        <v>136</v>
      </c>
      <c r="E226" s="159" t="s">
        <v>305</v>
      </c>
      <c r="F226" s="160" t="s">
        <v>306</v>
      </c>
      <c r="G226" s="161" t="s">
        <v>198</v>
      </c>
      <c r="H226" s="162">
        <v>6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200</v>
      </c>
      <c r="AT226" s="170" t="s">
        <v>136</v>
      </c>
      <c r="AU226" s="170" t="s">
        <v>139</v>
      </c>
      <c r="AY226" s="17" t="s">
        <v>133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139</v>
      </c>
      <c r="BK226" s="171">
        <f>ROUND(I226*H226,2)</f>
        <v>0</v>
      </c>
      <c r="BL226" s="17" t="s">
        <v>200</v>
      </c>
      <c r="BM226" s="170" t="s">
        <v>307</v>
      </c>
    </row>
    <row r="227" spans="1:65" s="2" customFormat="1" ht="16.5" customHeight="1">
      <c r="A227" s="32"/>
      <c r="B227" s="157"/>
      <c r="C227" s="196" t="s">
        <v>308</v>
      </c>
      <c r="D227" s="196" t="s">
        <v>201</v>
      </c>
      <c r="E227" s="197" t="s">
        <v>309</v>
      </c>
      <c r="F227" s="198" t="s">
        <v>310</v>
      </c>
      <c r="G227" s="199" t="s">
        <v>299</v>
      </c>
      <c r="H227" s="200">
        <v>15.752</v>
      </c>
      <c r="I227" s="201"/>
      <c r="J227" s="202">
        <f>ROUND(I227*H227,2)</f>
        <v>0</v>
      </c>
      <c r="K227" s="203"/>
      <c r="L227" s="204"/>
      <c r="M227" s="205" t="s">
        <v>1</v>
      </c>
      <c r="N227" s="206" t="s">
        <v>42</v>
      </c>
      <c r="O227" s="58"/>
      <c r="P227" s="168">
        <f>O227*H227</f>
        <v>0</v>
      </c>
      <c r="Q227" s="168">
        <v>6E-05</v>
      </c>
      <c r="R227" s="168">
        <f>Q227*H227</f>
        <v>0.00094512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284</v>
      </c>
      <c r="AT227" s="170" t="s">
        <v>201</v>
      </c>
      <c r="AU227" s="170" t="s">
        <v>139</v>
      </c>
      <c r="AY227" s="17" t="s">
        <v>133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139</v>
      </c>
      <c r="BK227" s="171">
        <f>ROUND(I227*H227,2)</f>
        <v>0</v>
      </c>
      <c r="BL227" s="17" t="s">
        <v>200</v>
      </c>
      <c r="BM227" s="170" t="s">
        <v>311</v>
      </c>
    </row>
    <row r="228" spans="2:51" s="13" customFormat="1" ht="11.25">
      <c r="B228" s="172"/>
      <c r="D228" s="173" t="s">
        <v>141</v>
      </c>
      <c r="E228" s="174" t="s">
        <v>1</v>
      </c>
      <c r="F228" s="175" t="s">
        <v>312</v>
      </c>
      <c r="H228" s="176">
        <v>15.752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141</v>
      </c>
      <c r="AU228" s="174" t="s">
        <v>139</v>
      </c>
      <c r="AV228" s="13" t="s">
        <v>139</v>
      </c>
      <c r="AW228" s="13" t="s">
        <v>33</v>
      </c>
      <c r="AX228" s="13" t="s">
        <v>84</v>
      </c>
      <c r="AY228" s="174" t="s">
        <v>133</v>
      </c>
    </row>
    <row r="229" spans="1:65" s="2" customFormat="1" ht="21.75" customHeight="1">
      <c r="A229" s="32"/>
      <c r="B229" s="157"/>
      <c r="C229" s="158" t="s">
        <v>313</v>
      </c>
      <c r="D229" s="158" t="s">
        <v>136</v>
      </c>
      <c r="E229" s="159" t="s">
        <v>314</v>
      </c>
      <c r="F229" s="160" t="s">
        <v>315</v>
      </c>
      <c r="G229" s="161" t="s">
        <v>236</v>
      </c>
      <c r="H229" s="162">
        <v>0.03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</v>
      </c>
      <c r="T229" s="16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200</v>
      </c>
      <c r="AT229" s="170" t="s">
        <v>136</v>
      </c>
      <c r="AU229" s="170" t="s">
        <v>139</v>
      </c>
      <c r="AY229" s="17" t="s">
        <v>133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139</v>
      </c>
      <c r="BK229" s="171">
        <f>ROUND(I229*H229,2)</f>
        <v>0</v>
      </c>
      <c r="BL229" s="17" t="s">
        <v>200</v>
      </c>
      <c r="BM229" s="170" t="s">
        <v>316</v>
      </c>
    </row>
    <row r="230" spans="1:65" s="2" customFormat="1" ht="21.75" customHeight="1">
      <c r="A230" s="32"/>
      <c r="B230" s="157"/>
      <c r="C230" s="158" t="s">
        <v>317</v>
      </c>
      <c r="D230" s="158" t="s">
        <v>136</v>
      </c>
      <c r="E230" s="159" t="s">
        <v>318</v>
      </c>
      <c r="F230" s="160" t="s">
        <v>319</v>
      </c>
      <c r="G230" s="161" t="s">
        <v>236</v>
      </c>
      <c r="H230" s="162">
        <v>0.03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200</v>
      </c>
      <c r="AT230" s="170" t="s">
        <v>136</v>
      </c>
      <c r="AU230" s="170" t="s">
        <v>139</v>
      </c>
      <c r="AY230" s="17" t="s">
        <v>133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139</v>
      </c>
      <c r="BK230" s="171">
        <f>ROUND(I230*H230,2)</f>
        <v>0</v>
      </c>
      <c r="BL230" s="17" t="s">
        <v>200</v>
      </c>
      <c r="BM230" s="170" t="s">
        <v>320</v>
      </c>
    </row>
    <row r="231" spans="2:63" s="12" customFormat="1" ht="22.9" customHeight="1">
      <c r="B231" s="144"/>
      <c r="D231" s="145" t="s">
        <v>75</v>
      </c>
      <c r="E231" s="155" t="s">
        <v>321</v>
      </c>
      <c r="F231" s="155" t="s">
        <v>322</v>
      </c>
      <c r="I231" s="147"/>
      <c r="J231" s="156">
        <f>BK231</f>
        <v>0</v>
      </c>
      <c r="L231" s="144"/>
      <c r="M231" s="149"/>
      <c r="N231" s="150"/>
      <c r="O231" s="150"/>
      <c r="P231" s="151">
        <f>SUM(P232:P241)</f>
        <v>0</v>
      </c>
      <c r="Q231" s="150"/>
      <c r="R231" s="151">
        <f>SUM(R232:R241)</f>
        <v>0.0083</v>
      </c>
      <c r="S231" s="150"/>
      <c r="T231" s="152">
        <f>SUM(T232:T241)</f>
        <v>0.021179999999999997</v>
      </c>
      <c r="AR231" s="145" t="s">
        <v>139</v>
      </c>
      <c r="AT231" s="153" t="s">
        <v>75</v>
      </c>
      <c r="AU231" s="153" t="s">
        <v>84</v>
      </c>
      <c r="AY231" s="145" t="s">
        <v>133</v>
      </c>
      <c r="BK231" s="154">
        <f>SUM(BK232:BK241)</f>
        <v>0</v>
      </c>
    </row>
    <row r="232" spans="1:65" s="2" customFormat="1" ht="16.5" customHeight="1">
      <c r="A232" s="32"/>
      <c r="B232" s="157"/>
      <c r="C232" s="158" t="s">
        <v>323</v>
      </c>
      <c r="D232" s="158" t="s">
        <v>136</v>
      </c>
      <c r="E232" s="159" t="s">
        <v>324</v>
      </c>
      <c r="F232" s="160" t="s">
        <v>325</v>
      </c>
      <c r="G232" s="161" t="s">
        <v>299</v>
      </c>
      <c r="H232" s="162">
        <v>6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</v>
      </c>
      <c r="R232" s="168">
        <f>Q232*H232</f>
        <v>0</v>
      </c>
      <c r="S232" s="168">
        <v>0.00198</v>
      </c>
      <c r="T232" s="169">
        <f>S232*H232</f>
        <v>0.01188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200</v>
      </c>
      <c r="AT232" s="170" t="s">
        <v>136</v>
      </c>
      <c r="AU232" s="170" t="s">
        <v>139</v>
      </c>
      <c r="AY232" s="17" t="s">
        <v>133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139</v>
      </c>
      <c r="BK232" s="171">
        <f>ROUND(I232*H232,2)</f>
        <v>0</v>
      </c>
      <c r="BL232" s="17" t="s">
        <v>200</v>
      </c>
      <c r="BM232" s="170" t="s">
        <v>326</v>
      </c>
    </row>
    <row r="233" spans="1:65" s="2" customFormat="1" ht="16.5" customHeight="1">
      <c r="A233" s="32"/>
      <c r="B233" s="157"/>
      <c r="C233" s="158" t="s">
        <v>327</v>
      </c>
      <c r="D233" s="158" t="s">
        <v>136</v>
      </c>
      <c r="E233" s="159" t="s">
        <v>328</v>
      </c>
      <c r="F233" s="160" t="s">
        <v>329</v>
      </c>
      <c r="G233" s="161" t="s">
        <v>299</v>
      </c>
      <c r="H233" s="162">
        <v>2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0.00177</v>
      </c>
      <c r="R233" s="168">
        <f>Q233*H233</f>
        <v>0.00354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200</v>
      </c>
      <c r="AT233" s="170" t="s">
        <v>136</v>
      </c>
      <c r="AU233" s="170" t="s">
        <v>139</v>
      </c>
      <c r="AY233" s="17" t="s">
        <v>133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139</v>
      </c>
      <c r="BK233" s="171">
        <f>ROUND(I233*H233,2)</f>
        <v>0</v>
      </c>
      <c r="BL233" s="17" t="s">
        <v>200</v>
      </c>
      <c r="BM233" s="170" t="s">
        <v>330</v>
      </c>
    </row>
    <row r="234" spans="1:65" s="2" customFormat="1" ht="16.5" customHeight="1">
      <c r="A234" s="32"/>
      <c r="B234" s="157"/>
      <c r="C234" s="158" t="s">
        <v>331</v>
      </c>
      <c r="D234" s="158" t="s">
        <v>136</v>
      </c>
      <c r="E234" s="159" t="s">
        <v>332</v>
      </c>
      <c r="F234" s="160" t="s">
        <v>333</v>
      </c>
      <c r="G234" s="161" t="s">
        <v>299</v>
      </c>
      <c r="H234" s="162">
        <v>7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0.00046</v>
      </c>
      <c r="R234" s="168">
        <f>Q234*H234</f>
        <v>0.00322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200</v>
      </c>
      <c r="AT234" s="170" t="s">
        <v>136</v>
      </c>
      <c r="AU234" s="170" t="s">
        <v>139</v>
      </c>
      <c r="AY234" s="17" t="s">
        <v>133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139</v>
      </c>
      <c r="BK234" s="171">
        <f>ROUND(I234*H234,2)</f>
        <v>0</v>
      </c>
      <c r="BL234" s="17" t="s">
        <v>200</v>
      </c>
      <c r="BM234" s="170" t="s">
        <v>334</v>
      </c>
    </row>
    <row r="235" spans="1:65" s="2" customFormat="1" ht="16.5" customHeight="1">
      <c r="A235" s="32"/>
      <c r="B235" s="157"/>
      <c r="C235" s="158" t="s">
        <v>335</v>
      </c>
      <c r="D235" s="158" t="s">
        <v>136</v>
      </c>
      <c r="E235" s="159" t="s">
        <v>336</v>
      </c>
      <c r="F235" s="160" t="s">
        <v>337</v>
      </c>
      <c r="G235" s="161" t="s">
        <v>299</v>
      </c>
      <c r="H235" s="162">
        <v>2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0.00077</v>
      </c>
      <c r="R235" s="168">
        <f>Q235*H235</f>
        <v>0.00154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200</v>
      </c>
      <c r="AT235" s="170" t="s">
        <v>136</v>
      </c>
      <c r="AU235" s="170" t="s">
        <v>139</v>
      </c>
      <c r="AY235" s="17" t="s">
        <v>133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139</v>
      </c>
      <c r="BK235" s="171">
        <f>ROUND(I235*H235,2)</f>
        <v>0</v>
      </c>
      <c r="BL235" s="17" t="s">
        <v>200</v>
      </c>
      <c r="BM235" s="170" t="s">
        <v>338</v>
      </c>
    </row>
    <row r="236" spans="1:65" s="2" customFormat="1" ht="16.5" customHeight="1">
      <c r="A236" s="32"/>
      <c r="B236" s="157"/>
      <c r="C236" s="158" t="s">
        <v>339</v>
      </c>
      <c r="D236" s="158" t="s">
        <v>136</v>
      </c>
      <c r="E236" s="159" t="s">
        <v>340</v>
      </c>
      <c r="F236" s="160" t="s">
        <v>341</v>
      </c>
      <c r="G236" s="161" t="s">
        <v>198</v>
      </c>
      <c r="H236" s="162">
        <v>3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0.0031</v>
      </c>
      <c r="T236" s="169">
        <f>S236*H236</f>
        <v>0.0093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200</v>
      </c>
      <c r="AT236" s="170" t="s">
        <v>136</v>
      </c>
      <c r="AU236" s="170" t="s">
        <v>139</v>
      </c>
      <c r="AY236" s="17" t="s">
        <v>133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139</v>
      </c>
      <c r="BK236" s="171">
        <f>ROUND(I236*H236,2)</f>
        <v>0</v>
      </c>
      <c r="BL236" s="17" t="s">
        <v>200</v>
      </c>
      <c r="BM236" s="170" t="s">
        <v>342</v>
      </c>
    </row>
    <row r="237" spans="2:51" s="15" customFormat="1" ht="11.25">
      <c r="B237" s="189"/>
      <c r="D237" s="173" t="s">
        <v>141</v>
      </c>
      <c r="E237" s="190" t="s">
        <v>1</v>
      </c>
      <c r="F237" s="191" t="s">
        <v>343</v>
      </c>
      <c r="H237" s="190" t="s">
        <v>1</v>
      </c>
      <c r="I237" s="192"/>
      <c r="L237" s="189"/>
      <c r="M237" s="193"/>
      <c r="N237" s="194"/>
      <c r="O237" s="194"/>
      <c r="P237" s="194"/>
      <c r="Q237" s="194"/>
      <c r="R237" s="194"/>
      <c r="S237" s="194"/>
      <c r="T237" s="195"/>
      <c r="AT237" s="190" t="s">
        <v>141</v>
      </c>
      <c r="AU237" s="190" t="s">
        <v>139</v>
      </c>
      <c r="AV237" s="15" t="s">
        <v>84</v>
      </c>
      <c r="AW237" s="15" t="s">
        <v>33</v>
      </c>
      <c r="AX237" s="15" t="s">
        <v>76</v>
      </c>
      <c r="AY237" s="190" t="s">
        <v>133</v>
      </c>
    </row>
    <row r="238" spans="2:51" s="13" customFormat="1" ht="11.25">
      <c r="B238" s="172"/>
      <c r="D238" s="173" t="s">
        <v>141</v>
      </c>
      <c r="E238" s="174" t="s">
        <v>1</v>
      </c>
      <c r="F238" s="175" t="s">
        <v>145</v>
      </c>
      <c r="H238" s="176">
        <v>3</v>
      </c>
      <c r="I238" s="177"/>
      <c r="L238" s="172"/>
      <c r="M238" s="178"/>
      <c r="N238" s="179"/>
      <c r="O238" s="179"/>
      <c r="P238" s="179"/>
      <c r="Q238" s="179"/>
      <c r="R238" s="179"/>
      <c r="S238" s="179"/>
      <c r="T238" s="180"/>
      <c r="AT238" s="174" t="s">
        <v>141</v>
      </c>
      <c r="AU238" s="174" t="s">
        <v>139</v>
      </c>
      <c r="AV238" s="13" t="s">
        <v>139</v>
      </c>
      <c r="AW238" s="13" t="s">
        <v>33</v>
      </c>
      <c r="AX238" s="13" t="s">
        <v>84</v>
      </c>
      <c r="AY238" s="174" t="s">
        <v>133</v>
      </c>
    </row>
    <row r="239" spans="1:65" s="2" customFormat="1" ht="16.5" customHeight="1">
      <c r="A239" s="32"/>
      <c r="B239" s="157"/>
      <c r="C239" s="158" t="s">
        <v>344</v>
      </c>
      <c r="D239" s="158" t="s">
        <v>136</v>
      </c>
      <c r="E239" s="159" t="s">
        <v>345</v>
      </c>
      <c r="F239" s="160" t="s">
        <v>346</v>
      </c>
      <c r="G239" s="161" t="s">
        <v>299</v>
      </c>
      <c r="H239" s="162">
        <v>11</v>
      </c>
      <c r="I239" s="163"/>
      <c r="J239" s="164">
        <f>ROUND(I239*H239,2)</f>
        <v>0</v>
      </c>
      <c r="K239" s="165"/>
      <c r="L239" s="33"/>
      <c r="M239" s="166" t="s">
        <v>1</v>
      </c>
      <c r="N239" s="167" t="s">
        <v>42</v>
      </c>
      <c r="O239" s="58"/>
      <c r="P239" s="168">
        <f>O239*H239</f>
        <v>0</v>
      </c>
      <c r="Q239" s="168">
        <v>0</v>
      </c>
      <c r="R239" s="168">
        <f>Q239*H239</f>
        <v>0</v>
      </c>
      <c r="S239" s="168">
        <v>0</v>
      </c>
      <c r="T239" s="16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200</v>
      </c>
      <c r="AT239" s="170" t="s">
        <v>136</v>
      </c>
      <c r="AU239" s="170" t="s">
        <v>139</v>
      </c>
      <c r="AY239" s="17" t="s">
        <v>133</v>
      </c>
      <c r="BE239" s="171">
        <f>IF(N239="základní",J239,0)</f>
        <v>0</v>
      </c>
      <c r="BF239" s="171">
        <f>IF(N239="snížená",J239,0)</f>
        <v>0</v>
      </c>
      <c r="BG239" s="171">
        <f>IF(N239="zákl. přenesená",J239,0)</f>
        <v>0</v>
      </c>
      <c r="BH239" s="171">
        <f>IF(N239="sníž. přenesená",J239,0)</f>
        <v>0</v>
      </c>
      <c r="BI239" s="171">
        <f>IF(N239="nulová",J239,0)</f>
        <v>0</v>
      </c>
      <c r="BJ239" s="17" t="s">
        <v>139</v>
      </c>
      <c r="BK239" s="171">
        <f>ROUND(I239*H239,2)</f>
        <v>0</v>
      </c>
      <c r="BL239" s="17" t="s">
        <v>200</v>
      </c>
      <c r="BM239" s="170" t="s">
        <v>347</v>
      </c>
    </row>
    <row r="240" spans="1:65" s="2" customFormat="1" ht="21.75" customHeight="1">
      <c r="A240" s="32"/>
      <c r="B240" s="157"/>
      <c r="C240" s="158" t="s">
        <v>348</v>
      </c>
      <c r="D240" s="158" t="s">
        <v>136</v>
      </c>
      <c r="E240" s="159" t="s">
        <v>349</v>
      </c>
      <c r="F240" s="160" t="s">
        <v>350</v>
      </c>
      <c r="G240" s="161" t="s">
        <v>236</v>
      </c>
      <c r="H240" s="162">
        <v>0.008</v>
      </c>
      <c r="I240" s="163"/>
      <c r="J240" s="164">
        <f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>O240*H240</f>
        <v>0</v>
      </c>
      <c r="Q240" s="168">
        <v>0</v>
      </c>
      <c r="R240" s="168">
        <f>Q240*H240</f>
        <v>0</v>
      </c>
      <c r="S240" s="168">
        <v>0</v>
      </c>
      <c r="T240" s="16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200</v>
      </c>
      <c r="AT240" s="170" t="s">
        <v>136</v>
      </c>
      <c r="AU240" s="170" t="s">
        <v>139</v>
      </c>
      <c r="AY240" s="17" t="s">
        <v>133</v>
      </c>
      <c r="BE240" s="171">
        <f>IF(N240="základní",J240,0)</f>
        <v>0</v>
      </c>
      <c r="BF240" s="171">
        <f>IF(N240="snížená",J240,0)</f>
        <v>0</v>
      </c>
      <c r="BG240" s="171">
        <f>IF(N240="zákl. přenesená",J240,0)</f>
        <v>0</v>
      </c>
      <c r="BH240" s="171">
        <f>IF(N240="sníž. přenesená",J240,0)</f>
        <v>0</v>
      </c>
      <c r="BI240" s="171">
        <f>IF(N240="nulová",J240,0)</f>
        <v>0</v>
      </c>
      <c r="BJ240" s="17" t="s">
        <v>139</v>
      </c>
      <c r="BK240" s="171">
        <f>ROUND(I240*H240,2)</f>
        <v>0</v>
      </c>
      <c r="BL240" s="17" t="s">
        <v>200</v>
      </c>
      <c r="BM240" s="170" t="s">
        <v>351</v>
      </c>
    </row>
    <row r="241" spans="1:65" s="2" customFormat="1" ht="21.75" customHeight="1">
      <c r="A241" s="32"/>
      <c r="B241" s="157"/>
      <c r="C241" s="158" t="s">
        <v>352</v>
      </c>
      <c r="D241" s="158" t="s">
        <v>136</v>
      </c>
      <c r="E241" s="159" t="s">
        <v>353</v>
      </c>
      <c r="F241" s="160" t="s">
        <v>354</v>
      </c>
      <c r="G241" s="161" t="s">
        <v>236</v>
      </c>
      <c r="H241" s="162">
        <v>0.008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</v>
      </c>
      <c r="R241" s="168">
        <f>Q241*H241</f>
        <v>0</v>
      </c>
      <c r="S241" s="168">
        <v>0</v>
      </c>
      <c r="T241" s="16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200</v>
      </c>
      <c r="AT241" s="170" t="s">
        <v>136</v>
      </c>
      <c r="AU241" s="170" t="s">
        <v>139</v>
      </c>
      <c r="AY241" s="17" t="s">
        <v>133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139</v>
      </c>
      <c r="BK241" s="171">
        <f>ROUND(I241*H241,2)</f>
        <v>0</v>
      </c>
      <c r="BL241" s="17" t="s">
        <v>200</v>
      </c>
      <c r="BM241" s="170" t="s">
        <v>355</v>
      </c>
    </row>
    <row r="242" spans="2:63" s="12" customFormat="1" ht="22.9" customHeight="1">
      <c r="B242" s="144"/>
      <c r="D242" s="145" t="s">
        <v>75</v>
      </c>
      <c r="E242" s="155" t="s">
        <v>356</v>
      </c>
      <c r="F242" s="155" t="s">
        <v>357</v>
      </c>
      <c r="I242" s="147"/>
      <c r="J242" s="156">
        <f>BK242</f>
        <v>0</v>
      </c>
      <c r="L242" s="144"/>
      <c r="M242" s="149"/>
      <c r="N242" s="150"/>
      <c r="O242" s="150"/>
      <c r="P242" s="151">
        <f>SUM(P243:P253)</f>
        <v>0</v>
      </c>
      <c r="Q242" s="150"/>
      <c r="R242" s="151">
        <f>SUM(R243:R253)</f>
        <v>0.02018</v>
      </c>
      <c r="S242" s="150"/>
      <c r="T242" s="152">
        <f>SUM(T243:T253)</f>
        <v>0.0027999999999999995</v>
      </c>
      <c r="AR242" s="145" t="s">
        <v>139</v>
      </c>
      <c r="AT242" s="153" t="s">
        <v>75</v>
      </c>
      <c r="AU242" s="153" t="s">
        <v>84</v>
      </c>
      <c r="AY242" s="145" t="s">
        <v>133</v>
      </c>
      <c r="BK242" s="154">
        <f>SUM(BK243:BK253)</f>
        <v>0</v>
      </c>
    </row>
    <row r="243" spans="1:65" s="2" customFormat="1" ht="16.5" customHeight="1">
      <c r="A243" s="32"/>
      <c r="B243" s="157"/>
      <c r="C243" s="158" t="s">
        <v>358</v>
      </c>
      <c r="D243" s="158" t="s">
        <v>136</v>
      </c>
      <c r="E243" s="159" t="s">
        <v>359</v>
      </c>
      <c r="F243" s="160" t="s">
        <v>360</v>
      </c>
      <c r="G243" s="161" t="s">
        <v>299</v>
      </c>
      <c r="H243" s="162">
        <v>10</v>
      </c>
      <c r="I243" s="163"/>
      <c r="J243" s="164">
        <f aca="true" t="shared" si="10" ref="J243:J253">ROUND(I243*H243,2)</f>
        <v>0</v>
      </c>
      <c r="K243" s="165"/>
      <c r="L243" s="33"/>
      <c r="M243" s="166" t="s">
        <v>1</v>
      </c>
      <c r="N243" s="167" t="s">
        <v>42</v>
      </c>
      <c r="O243" s="58"/>
      <c r="P243" s="168">
        <f aca="true" t="shared" si="11" ref="P243:P253">O243*H243</f>
        <v>0</v>
      </c>
      <c r="Q243" s="168">
        <v>0</v>
      </c>
      <c r="R243" s="168">
        <f aca="true" t="shared" si="12" ref="R243:R253">Q243*H243</f>
        <v>0</v>
      </c>
      <c r="S243" s="168">
        <v>0.00028</v>
      </c>
      <c r="T243" s="169">
        <f aca="true" t="shared" si="13" ref="T243:T253">S243*H243</f>
        <v>0.0027999999999999995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200</v>
      </c>
      <c r="AT243" s="170" t="s">
        <v>136</v>
      </c>
      <c r="AU243" s="170" t="s">
        <v>139</v>
      </c>
      <c r="AY243" s="17" t="s">
        <v>133</v>
      </c>
      <c r="BE243" s="171">
        <f aca="true" t="shared" si="14" ref="BE243:BE253">IF(N243="základní",J243,0)</f>
        <v>0</v>
      </c>
      <c r="BF243" s="171">
        <f aca="true" t="shared" si="15" ref="BF243:BF253">IF(N243="snížená",J243,0)</f>
        <v>0</v>
      </c>
      <c r="BG243" s="171">
        <f aca="true" t="shared" si="16" ref="BG243:BG253">IF(N243="zákl. přenesená",J243,0)</f>
        <v>0</v>
      </c>
      <c r="BH243" s="171">
        <f aca="true" t="shared" si="17" ref="BH243:BH253">IF(N243="sníž. přenesená",J243,0)</f>
        <v>0</v>
      </c>
      <c r="BI243" s="171">
        <f aca="true" t="shared" si="18" ref="BI243:BI253">IF(N243="nulová",J243,0)</f>
        <v>0</v>
      </c>
      <c r="BJ243" s="17" t="s">
        <v>139</v>
      </c>
      <c r="BK243" s="171">
        <f aca="true" t="shared" si="19" ref="BK243:BK253">ROUND(I243*H243,2)</f>
        <v>0</v>
      </c>
      <c r="BL243" s="17" t="s">
        <v>200</v>
      </c>
      <c r="BM243" s="170" t="s">
        <v>361</v>
      </c>
    </row>
    <row r="244" spans="1:65" s="2" customFormat="1" ht="21.75" customHeight="1">
      <c r="A244" s="32"/>
      <c r="B244" s="157"/>
      <c r="C244" s="158" t="s">
        <v>362</v>
      </c>
      <c r="D244" s="158" t="s">
        <v>136</v>
      </c>
      <c r="E244" s="159" t="s">
        <v>363</v>
      </c>
      <c r="F244" s="160" t="s">
        <v>364</v>
      </c>
      <c r="G244" s="161" t="s">
        <v>299</v>
      </c>
      <c r="H244" s="162">
        <v>20</v>
      </c>
      <c r="I244" s="163"/>
      <c r="J244" s="164">
        <f t="shared" si="1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11"/>
        <v>0</v>
      </c>
      <c r="Q244" s="168">
        <v>0.00042</v>
      </c>
      <c r="R244" s="168">
        <f t="shared" si="12"/>
        <v>0.008400000000000001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200</v>
      </c>
      <c r="AT244" s="170" t="s">
        <v>136</v>
      </c>
      <c r="AU244" s="170" t="s">
        <v>139</v>
      </c>
      <c r="AY244" s="17" t="s">
        <v>133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139</v>
      </c>
      <c r="BK244" s="171">
        <f t="shared" si="19"/>
        <v>0</v>
      </c>
      <c r="BL244" s="17" t="s">
        <v>200</v>
      </c>
      <c r="BM244" s="170" t="s">
        <v>365</v>
      </c>
    </row>
    <row r="245" spans="1:65" s="2" customFormat="1" ht="21.75" customHeight="1">
      <c r="A245" s="32"/>
      <c r="B245" s="157"/>
      <c r="C245" s="196" t="s">
        <v>366</v>
      </c>
      <c r="D245" s="196" t="s">
        <v>201</v>
      </c>
      <c r="E245" s="197" t="s">
        <v>367</v>
      </c>
      <c r="F245" s="198" t="s">
        <v>368</v>
      </c>
      <c r="G245" s="199" t="s">
        <v>299</v>
      </c>
      <c r="H245" s="200">
        <v>7</v>
      </c>
      <c r="I245" s="201"/>
      <c r="J245" s="202">
        <f t="shared" si="10"/>
        <v>0</v>
      </c>
      <c r="K245" s="203"/>
      <c r="L245" s="204"/>
      <c r="M245" s="205" t="s">
        <v>1</v>
      </c>
      <c r="N245" s="206" t="s">
        <v>42</v>
      </c>
      <c r="O245" s="58"/>
      <c r="P245" s="168">
        <f t="shared" si="11"/>
        <v>0</v>
      </c>
      <c r="Q245" s="168">
        <v>0.00011</v>
      </c>
      <c r="R245" s="168">
        <f t="shared" si="12"/>
        <v>0.0007700000000000001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284</v>
      </c>
      <c r="AT245" s="170" t="s">
        <v>201</v>
      </c>
      <c r="AU245" s="170" t="s">
        <v>139</v>
      </c>
      <c r="AY245" s="17" t="s">
        <v>133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139</v>
      </c>
      <c r="BK245" s="171">
        <f t="shared" si="19"/>
        <v>0</v>
      </c>
      <c r="BL245" s="17" t="s">
        <v>200</v>
      </c>
      <c r="BM245" s="170" t="s">
        <v>369</v>
      </c>
    </row>
    <row r="246" spans="1:65" s="2" customFormat="1" ht="21.75" customHeight="1">
      <c r="A246" s="32"/>
      <c r="B246" s="157"/>
      <c r="C246" s="196" t="s">
        <v>176</v>
      </c>
      <c r="D246" s="196" t="s">
        <v>201</v>
      </c>
      <c r="E246" s="197" t="s">
        <v>370</v>
      </c>
      <c r="F246" s="198" t="s">
        <v>371</v>
      </c>
      <c r="G246" s="199" t="s">
        <v>299</v>
      </c>
      <c r="H246" s="200">
        <v>7</v>
      </c>
      <c r="I246" s="201"/>
      <c r="J246" s="202">
        <f t="shared" si="10"/>
        <v>0</v>
      </c>
      <c r="K246" s="203"/>
      <c r="L246" s="204"/>
      <c r="M246" s="205" t="s">
        <v>1</v>
      </c>
      <c r="N246" s="206" t="s">
        <v>42</v>
      </c>
      <c r="O246" s="58"/>
      <c r="P246" s="168">
        <f t="shared" si="11"/>
        <v>0</v>
      </c>
      <c r="Q246" s="168">
        <v>0.00017</v>
      </c>
      <c r="R246" s="168">
        <f t="shared" si="12"/>
        <v>0.00119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284</v>
      </c>
      <c r="AT246" s="170" t="s">
        <v>201</v>
      </c>
      <c r="AU246" s="170" t="s">
        <v>139</v>
      </c>
      <c r="AY246" s="17" t="s">
        <v>133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139</v>
      </c>
      <c r="BK246" s="171">
        <f t="shared" si="19"/>
        <v>0</v>
      </c>
      <c r="BL246" s="17" t="s">
        <v>200</v>
      </c>
      <c r="BM246" s="170" t="s">
        <v>372</v>
      </c>
    </row>
    <row r="247" spans="1:65" s="2" customFormat="1" ht="21.75" customHeight="1">
      <c r="A247" s="32"/>
      <c r="B247" s="157"/>
      <c r="C247" s="196" t="s">
        <v>373</v>
      </c>
      <c r="D247" s="196" t="s">
        <v>201</v>
      </c>
      <c r="E247" s="197" t="s">
        <v>374</v>
      </c>
      <c r="F247" s="198" t="s">
        <v>375</v>
      </c>
      <c r="G247" s="199" t="s">
        <v>299</v>
      </c>
      <c r="H247" s="200">
        <v>6</v>
      </c>
      <c r="I247" s="201"/>
      <c r="J247" s="202">
        <f t="shared" si="10"/>
        <v>0</v>
      </c>
      <c r="K247" s="203"/>
      <c r="L247" s="204"/>
      <c r="M247" s="205" t="s">
        <v>1</v>
      </c>
      <c r="N247" s="206" t="s">
        <v>42</v>
      </c>
      <c r="O247" s="58"/>
      <c r="P247" s="168">
        <f t="shared" si="11"/>
        <v>0</v>
      </c>
      <c r="Q247" s="168">
        <v>0.00027</v>
      </c>
      <c r="R247" s="168">
        <f t="shared" si="12"/>
        <v>0.00162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284</v>
      </c>
      <c r="AT247" s="170" t="s">
        <v>201</v>
      </c>
      <c r="AU247" s="170" t="s">
        <v>139</v>
      </c>
      <c r="AY247" s="17" t="s">
        <v>133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139</v>
      </c>
      <c r="BK247" s="171">
        <f t="shared" si="19"/>
        <v>0</v>
      </c>
      <c r="BL247" s="17" t="s">
        <v>200</v>
      </c>
      <c r="BM247" s="170" t="s">
        <v>376</v>
      </c>
    </row>
    <row r="248" spans="1:65" s="2" customFormat="1" ht="21.75" customHeight="1">
      <c r="A248" s="32"/>
      <c r="B248" s="157"/>
      <c r="C248" s="158" t="s">
        <v>377</v>
      </c>
      <c r="D248" s="158" t="s">
        <v>136</v>
      </c>
      <c r="E248" s="159" t="s">
        <v>378</v>
      </c>
      <c r="F248" s="160" t="s">
        <v>379</v>
      </c>
      <c r="G248" s="161" t="s">
        <v>380</v>
      </c>
      <c r="H248" s="162">
        <v>1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0</v>
      </c>
      <c r="R248" s="168">
        <f t="shared" si="12"/>
        <v>0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200</v>
      </c>
      <c r="AT248" s="170" t="s">
        <v>136</v>
      </c>
      <c r="AU248" s="170" t="s">
        <v>139</v>
      </c>
      <c r="AY248" s="17" t="s">
        <v>133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139</v>
      </c>
      <c r="BK248" s="171">
        <f t="shared" si="19"/>
        <v>0</v>
      </c>
      <c r="BL248" s="17" t="s">
        <v>200</v>
      </c>
      <c r="BM248" s="170" t="s">
        <v>381</v>
      </c>
    </row>
    <row r="249" spans="1:65" s="2" customFormat="1" ht="21.75" customHeight="1">
      <c r="A249" s="32"/>
      <c r="B249" s="157"/>
      <c r="C249" s="158" t="s">
        <v>382</v>
      </c>
      <c r="D249" s="158" t="s">
        <v>136</v>
      </c>
      <c r="E249" s="159" t="s">
        <v>383</v>
      </c>
      <c r="F249" s="160" t="s">
        <v>384</v>
      </c>
      <c r="G249" s="161" t="s">
        <v>380</v>
      </c>
      <c r="H249" s="162">
        <v>1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200</v>
      </c>
      <c r="AT249" s="170" t="s">
        <v>136</v>
      </c>
      <c r="AU249" s="170" t="s">
        <v>139</v>
      </c>
      <c r="AY249" s="17" t="s">
        <v>133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139</v>
      </c>
      <c r="BK249" s="171">
        <f t="shared" si="19"/>
        <v>0</v>
      </c>
      <c r="BL249" s="17" t="s">
        <v>200</v>
      </c>
      <c r="BM249" s="170" t="s">
        <v>385</v>
      </c>
    </row>
    <row r="250" spans="1:65" s="2" customFormat="1" ht="21.75" customHeight="1">
      <c r="A250" s="32"/>
      <c r="B250" s="157"/>
      <c r="C250" s="158" t="s">
        <v>386</v>
      </c>
      <c r="D250" s="158" t="s">
        <v>136</v>
      </c>
      <c r="E250" s="159" t="s">
        <v>387</v>
      </c>
      <c r="F250" s="160" t="s">
        <v>388</v>
      </c>
      <c r="G250" s="161" t="s">
        <v>299</v>
      </c>
      <c r="H250" s="162">
        <v>20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0.0004</v>
      </c>
      <c r="R250" s="168">
        <f t="shared" si="12"/>
        <v>0.008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200</v>
      </c>
      <c r="AT250" s="170" t="s">
        <v>136</v>
      </c>
      <c r="AU250" s="170" t="s">
        <v>139</v>
      </c>
      <c r="AY250" s="17" t="s">
        <v>133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139</v>
      </c>
      <c r="BK250" s="171">
        <f t="shared" si="19"/>
        <v>0</v>
      </c>
      <c r="BL250" s="17" t="s">
        <v>200</v>
      </c>
      <c r="BM250" s="170" t="s">
        <v>389</v>
      </c>
    </row>
    <row r="251" spans="1:65" s="2" customFormat="1" ht="16.5" customHeight="1">
      <c r="A251" s="32"/>
      <c r="B251" s="157"/>
      <c r="C251" s="158" t="s">
        <v>390</v>
      </c>
      <c r="D251" s="158" t="s">
        <v>136</v>
      </c>
      <c r="E251" s="159" t="s">
        <v>391</v>
      </c>
      <c r="F251" s="160" t="s">
        <v>392</v>
      </c>
      <c r="G251" s="161" t="s">
        <v>299</v>
      </c>
      <c r="H251" s="162">
        <v>20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1E-05</v>
      </c>
      <c r="R251" s="168">
        <f t="shared" si="12"/>
        <v>0.0002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200</v>
      </c>
      <c r="AT251" s="170" t="s">
        <v>136</v>
      </c>
      <c r="AU251" s="170" t="s">
        <v>139</v>
      </c>
      <c r="AY251" s="17" t="s">
        <v>133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139</v>
      </c>
      <c r="BK251" s="171">
        <f t="shared" si="19"/>
        <v>0</v>
      </c>
      <c r="BL251" s="17" t="s">
        <v>200</v>
      </c>
      <c r="BM251" s="170" t="s">
        <v>393</v>
      </c>
    </row>
    <row r="252" spans="1:65" s="2" customFormat="1" ht="21.75" customHeight="1">
      <c r="A252" s="32"/>
      <c r="B252" s="157"/>
      <c r="C252" s="158" t="s">
        <v>394</v>
      </c>
      <c r="D252" s="158" t="s">
        <v>136</v>
      </c>
      <c r="E252" s="159" t="s">
        <v>395</v>
      </c>
      <c r="F252" s="160" t="s">
        <v>396</v>
      </c>
      <c r="G252" s="161" t="s">
        <v>236</v>
      </c>
      <c r="H252" s="162">
        <v>0.02</v>
      </c>
      <c r="I252" s="163"/>
      <c r="J252" s="164">
        <f t="shared" si="1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11"/>
        <v>0</v>
      </c>
      <c r="Q252" s="168">
        <v>0</v>
      </c>
      <c r="R252" s="168">
        <f t="shared" si="12"/>
        <v>0</v>
      </c>
      <c r="S252" s="168">
        <v>0</v>
      </c>
      <c r="T252" s="169">
        <f t="shared" si="1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200</v>
      </c>
      <c r="AT252" s="170" t="s">
        <v>136</v>
      </c>
      <c r="AU252" s="170" t="s">
        <v>139</v>
      </c>
      <c r="AY252" s="17" t="s">
        <v>133</v>
      </c>
      <c r="BE252" s="171">
        <f t="shared" si="14"/>
        <v>0</v>
      </c>
      <c r="BF252" s="171">
        <f t="shared" si="15"/>
        <v>0</v>
      </c>
      <c r="BG252" s="171">
        <f t="shared" si="16"/>
        <v>0</v>
      </c>
      <c r="BH252" s="171">
        <f t="shared" si="17"/>
        <v>0</v>
      </c>
      <c r="BI252" s="171">
        <f t="shared" si="18"/>
        <v>0</v>
      </c>
      <c r="BJ252" s="17" t="s">
        <v>139</v>
      </c>
      <c r="BK252" s="171">
        <f t="shared" si="19"/>
        <v>0</v>
      </c>
      <c r="BL252" s="17" t="s">
        <v>200</v>
      </c>
      <c r="BM252" s="170" t="s">
        <v>397</v>
      </c>
    </row>
    <row r="253" spans="1:65" s="2" customFormat="1" ht="21.75" customHeight="1">
      <c r="A253" s="32"/>
      <c r="B253" s="157"/>
      <c r="C253" s="158" t="s">
        <v>398</v>
      </c>
      <c r="D253" s="158" t="s">
        <v>136</v>
      </c>
      <c r="E253" s="159" t="s">
        <v>399</v>
      </c>
      <c r="F253" s="160" t="s">
        <v>400</v>
      </c>
      <c r="G253" s="161" t="s">
        <v>236</v>
      </c>
      <c r="H253" s="162">
        <v>0.02</v>
      </c>
      <c r="I253" s="163"/>
      <c r="J253" s="164">
        <f t="shared" si="1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11"/>
        <v>0</v>
      </c>
      <c r="Q253" s="168">
        <v>0</v>
      </c>
      <c r="R253" s="168">
        <f t="shared" si="12"/>
        <v>0</v>
      </c>
      <c r="S253" s="168">
        <v>0</v>
      </c>
      <c r="T253" s="169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200</v>
      </c>
      <c r="AT253" s="170" t="s">
        <v>136</v>
      </c>
      <c r="AU253" s="170" t="s">
        <v>139</v>
      </c>
      <c r="AY253" s="17" t="s">
        <v>133</v>
      </c>
      <c r="BE253" s="171">
        <f t="shared" si="14"/>
        <v>0</v>
      </c>
      <c r="BF253" s="171">
        <f t="shared" si="15"/>
        <v>0</v>
      </c>
      <c r="BG253" s="171">
        <f t="shared" si="16"/>
        <v>0</v>
      </c>
      <c r="BH253" s="171">
        <f t="shared" si="17"/>
        <v>0</v>
      </c>
      <c r="BI253" s="171">
        <f t="shared" si="18"/>
        <v>0</v>
      </c>
      <c r="BJ253" s="17" t="s">
        <v>139</v>
      </c>
      <c r="BK253" s="171">
        <f t="shared" si="19"/>
        <v>0</v>
      </c>
      <c r="BL253" s="17" t="s">
        <v>200</v>
      </c>
      <c r="BM253" s="170" t="s">
        <v>401</v>
      </c>
    </row>
    <row r="254" spans="2:63" s="12" customFormat="1" ht="22.9" customHeight="1">
      <c r="B254" s="144"/>
      <c r="D254" s="145" t="s">
        <v>75</v>
      </c>
      <c r="E254" s="155" t="s">
        <v>402</v>
      </c>
      <c r="F254" s="155" t="s">
        <v>403</v>
      </c>
      <c r="I254" s="147"/>
      <c r="J254" s="156">
        <f>BK254</f>
        <v>0</v>
      </c>
      <c r="L254" s="144"/>
      <c r="M254" s="149"/>
      <c r="N254" s="150"/>
      <c r="O254" s="150"/>
      <c r="P254" s="151">
        <f>SUM(P255:P273)</f>
        <v>0</v>
      </c>
      <c r="Q254" s="150"/>
      <c r="R254" s="151">
        <f>SUM(R255:R273)</f>
        <v>0.05039000000000001</v>
      </c>
      <c r="S254" s="150"/>
      <c r="T254" s="152">
        <f>SUM(T255:T273)</f>
        <v>0.07775</v>
      </c>
      <c r="AR254" s="145" t="s">
        <v>139</v>
      </c>
      <c r="AT254" s="153" t="s">
        <v>75</v>
      </c>
      <c r="AU254" s="153" t="s">
        <v>84</v>
      </c>
      <c r="AY254" s="145" t="s">
        <v>133</v>
      </c>
      <c r="BK254" s="154">
        <f>SUM(BK255:BK273)</f>
        <v>0</v>
      </c>
    </row>
    <row r="255" spans="1:65" s="2" customFormat="1" ht="16.5" customHeight="1">
      <c r="A255" s="32"/>
      <c r="B255" s="157"/>
      <c r="C255" s="158" t="s">
        <v>404</v>
      </c>
      <c r="D255" s="158" t="s">
        <v>136</v>
      </c>
      <c r="E255" s="159" t="s">
        <v>405</v>
      </c>
      <c r="F255" s="160" t="s">
        <v>406</v>
      </c>
      <c r="G255" s="161" t="s">
        <v>380</v>
      </c>
      <c r="H255" s="162">
        <v>1</v>
      </c>
      <c r="I255" s="163"/>
      <c r="J255" s="164">
        <f aca="true" t="shared" si="20" ref="J255:J273">ROUND(I255*H255,2)</f>
        <v>0</v>
      </c>
      <c r="K255" s="165"/>
      <c r="L255" s="33"/>
      <c r="M255" s="166" t="s">
        <v>1</v>
      </c>
      <c r="N255" s="167" t="s">
        <v>42</v>
      </c>
      <c r="O255" s="58"/>
      <c r="P255" s="168">
        <f aca="true" t="shared" si="21" ref="P255:P273">O255*H255</f>
        <v>0</v>
      </c>
      <c r="Q255" s="168">
        <v>0</v>
      </c>
      <c r="R255" s="168">
        <f aca="true" t="shared" si="22" ref="R255:R273">Q255*H255</f>
        <v>0</v>
      </c>
      <c r="S255" s="168">
        <v>0.01933</v>
      </c>
      <c r="T255" s="169">
        <f aca="true" t="shared" si="23" ref="T255:T273">S255*H255</f>
        <v>0.01933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200</v>
      </c>
      <c r="AT255" s="170" t="s">
        <v>136</v>
      </c>
      <c r="AU255" s="170" t="s">
        <v>139</v>
      </c>
      <c r="AY255" s="17" t="s">
        <v>133</v>
      </c>
      <c r="BE255" s="171">
        <f aca="true" t="shared" si="24" ref="BE255:BE273">IF(N255="základní",J255,0)</f>
        <v>0</v>
      </c>
      <c r="BF255" s="171">
        <f aca="true" t="shared" si="25" ref="BF255:BF273">IF(N255="snížená",J255,0)</f>
        <v>0</v>
      </c>
      <c r="BG255" s="171">
        <f aca="true" t="shared" si="26" ref="BG255:BG273">IF(N255="zákl. přenesená",J255,0)</f>
        <v>0</v>
      </c>
      <c r="BH255" s="171">
        <f aca="true" t="shared" si="27" ref="BH255:BH273">IF(N255="sníž. přenesená",J255,0)</f>
        <v>0</v>
      </c>
      <c r="BI255" s="171">
        <f aca="true" t="shared" si="28" ref="BI255:BI273">IF(N255="nulová",J255,0)</f>
        <v>0</v>
      </c>
      <c r="BJ255" s="17" t="s">
        <v>139</v>
      </c>
      <c r="BK255" s="171">
        <f aca="true" t="shared" si="29" ref="BK255:BK273">ROUND(I255*H255,2)</f>
        <v>0</v>
      </c>
      <c r="BL255" s="17" t="s">
        <v>200</v>
      </c>
      <c r="BM255" s="170" t="s">
        <v>407</v>
      </c>
    </row>
    <row r="256" spans="1:65" s="2" customFormat="1" ht="21.75" customHeight="1">
      <c r="A256" s="32"/>
      <c r="B256" s="157"/>
      <c r="C256" s="158"/>
      <c r="D256" s="158"/>
      <c r="E256" s="159"/>
      <c r="F256" s="160"/>
      <c r="G256" s="161"/>
      <c r="H256" s="162"/>
      <c r="I256" s="163"/>
      <c r="J256" s="164"/>
      <c r="K256" s="165"/>
      <c r="L256" s="33"/>
      <c r="M256" s="166" t="s">
        <v>1</v>
      </c>
      <c r="N256" s="167" t="s">
        <v>42</v>
      </c>
      <c r="O256" s="58"/>
      <c r="P256" s="168">
        <f t="shared" si="21"/>
        <v>0</v>
      </c>
      <c r="Q256" s="168">
        <v>0.01382</v>
      </c>
      <c r="R256" s="168">
        <f t="shared" si="22"/>
        <v>0</v>
      </c>
      <c r="S256" s="168">
        <v>0</v>
      </c>
      <c r="T256" s="169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200</v>
      </c>
      <c r="AT256" s="170" t="s">
        <v>136</v>
      </c>
      <c r="AU256" s="170" t="s">
        <v>139</v>
      </c>
      <c r="AY256" s="17" t="s">
        <v>133</v>
      </c>
      <c r="BE256" s="171">
        <f t="shared" si="24"/>
        <v>0</v>
      </c>
      <c r="BF256" s="171">
        <f t="shared" si="25"/>
        <v>0</v>
      </c>
      <c r="BG256" s="171">
        <f t="shared" si="26"/>
        <v>0</v>
      </c>
      <c r="BH256" s="171">
        <f t="shared" si="27"/>
        <v>0</v>
      </c>
      <c r="BI256" s="171">
        <f t="shared" si="28"/>
        <v>0</v>
      </c>
      <c r="BJ256" s="17" t="s">
        <v>139</v>
      </c>
      <c r="BK256" s="171">
        <f t="shared" si="29"/>
        <v>0</v>
      </c>
      <c r="BL256" s="17" t="s">
        <v>200</v>
      </c>
      <c r="BM256" s="170" t="s">
        <v>408</v>
      </c>
    </row>
    <row r="257" spans="1:65" s="2" customFormat="1" ht="16.5" customHeight="1">
      <c r="A257" s="32"/>
      <c r="B257" s="157"/>
      <c r="C257" s="158" t="s">
        <v>409</v>
      </c>
      <c r="D257" s="158" t="s">
        <v>136</v>
      </c>
      <c r="E257" s="159" t="s">
        <v>410</v>
      </c>
      <c r="F257" s="160" t="s">
        <v>411</v>
      </c>
      <c r="G257" s="161" t="s">
        <v>380</v>
      </c>
      <c r="H257" s="162">
        <v>1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</v>
      </c>
      <c r="R257" s="168">
        <f t="shared" si="22"/>
        <v>0</v>
      </c>
      <c r="S257" s="168">
        <v>0.01946</v>
      </c>
      <c r="T257" s="169">
        <f t="shared" si="23"/>
        <v>0.01946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200</v>
      </c>
      <c r="AT257" s="170" t="s">
        <v>136</v>
      </c>
      <c r="AU257" s="170" t="s">
        <v>139</v>
      </c>
      <c r="AY257" s="17" t="s">
        <v>133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139</v>
      </c>
      <c r="BK257" s="171">
        <f t="shared" si="29"/>
        <v>0</v>
      </c>
      <c r="BL257" s="17" t="s">
        <v>200</v>
      </c>
      <c r="BM257" s="170" t="s">
        <v>412</v>
      </c>
    </row>
    <row r="258" spans="1:65" s="2" customFormat="1" ht="21.75" customHeight="1">
      <c r="A258" s="32"/>
      <c r="B258" s="157"/>
      <c r="C258" s="158" t="s">
        <v>413</v>
      </c>
      <c r="D258" s="158" t="s">
        <v>136</v>
      </c>
      <c r="E258" s="159" t="s">
        <v>414</v>
      </c>
      <c r="F258" s="160" t="s">
        <v>415</v>
      </c>
      <c r="G258" s="161" t="s">
        <v>380</v>
      </c>
      <c r="H258" s="162">
        <v>1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0.01375</v>
      </c>
      <c r="R258" s="168">
        <f t="shared" si="22"/>
        <v>0.01375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200</v>
      </c>
      <c r="AT258" s="170" t="s">
        <v>136</v>
      </c>
      <c r="AU258" s="170" t="s">
        <v>139</v>
      </c>
      <c r="AY258" s="17" t="s">
        <v>133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139</v>
      </c>
      <c r="BK258" s="171">
        <f t="shared" si="29"/>
        <v>0</v>
      </c>
      <c r="BL258" s="17" t="s">
        <v>200</v>
      </c>
      <c r="BM258" s="170" t="s">
        <v>416</v>
      </c>
    </row>
    <row r="259" spans="1:65" s="2" customFormat="1" ht="16.5" customHeight="1">
      <c r="A259" s="32"/>
      <c r="B259" s="157"/>
      <c r="C259" s="158" t="s">
        <v>417</v>
      </c>
      <c r="D259" s="158" t="s">
        <v>136</v>
      </c>
      <c r="E259" s="159" t="s">
        <v>418</v>
      </c>
      <c r="F259" s="160" t="s">
        <v>419</v>
      </c>
      <c r="G259" s="161" t="s">
        <v>380</v>
      </c>
      <c r="H259" s="162">
        <v>1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0.0329</v>
      </c>
      <c r="T259" s="169">
        <f t="shared" si="23"/>
        <v>0.0329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200</v>
      </c>
      <c r="AT259" s="170" t="s">
        <v>136</v>
      </c>
      <c r="AU259" s="170" t="s">
        <v>139</v>
      </c>
      <c r="AY259" s="17" t="s">
        <v>133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139</v>
      </c>
      <c r="BK259" s="171">
        <f t="shared" si="29"/>
        <v>0</v>
      </c>
      <c r="BL259" s="17" t="s">
        <v>200</v>
      </c>
      <c r="BM259" s="170" t="s">
        <v>420</v>
      </c>
    </row>
    <row r="260" spans="1:65" s="2" customFormat="1" ht="21.75" customHeight="1">
      <c r="A260" s="32"/>
      <c r="B260" s="157"/>
      <c r="C260" s="158" t="s">
        <v>421</v>
      </c>
      <c r="D260" s="158" t="s">
        <v>136</v>
      </c>
      <c r="E260" s="159" t="s">
        <v>422</v>
      </c>
      <c r="F260" s="160" t="s">
        <v>423</v>
      </c>
      <c r="G260" s="161" t="s">
        <v>380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0.01534</v>
      </c>
      <c r="R260" s="168">
        <f t="shared" si="22"/>
        <v>0.01534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200</v>
      </c>
      <c r="AT260" s="170" t="s">
        <v>136</v>
      </c>
      <c r="AU260" s="170" t="s">
        <v>139</v>
      </c>
      <c r="AY260" s="17" t="s">
        <v>133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139</v>
      </c>
      <c r="BK260" s="171">
        <f t="shared" si="29"/>
        <v>0</v>
      </c>
      <c r="BL260" s="17" t="s">
        <v>200</v>
      </c>
      <c r="BM260" s="170" t="s">
        <v>424</v>
      </c>
    </row>
    <row r="261" spans="1:65" s="2" customFormat="1" ht="21.75" customHeight="1">
      <c r="A261" s="32"/>
      <c r="B261" s="157"/>
      <c r="C261" s="196" t="s">
        <v>425</v>
      </c>
      <c r="D261" s="196" t="s">
        <v>201</v>
      </c>
      <c r="E261" s="197" t="s">
        <v>426</v>
      </c>
      <c r="F261" s="198" t="s">
        <v>427</v>
      </c>
      <c r="G261" s="199" t="s">
        <v>198</v>
      </c>
      <c r="H261" s="200">
        <v>1</v>
      </c>
      <c r="I261" s="201"/>
      <c r="J261" s="202">
        <f t="shared" si="20"/>
        <v>0</v>
      </c>
      <c r="K261" s="203"/>
      <c r="L261" s="204"/>
      <c r="M261" s="205" t="s">
        <v>1</v>
      </c>
      <c r="N261" s="206" t="s">
        <v>42</v>
      </c>
      <c r="O261" s="58"/>
      <c r="P261" s="168">
        <f t="shared" si="21"/>
        <v>0</v>
      </c>
      <c r="Q261" s="168">
        <v>0.0025</v>
      </c>
      <c r="R261" s="168">
        <f t="shared" si="22"/>
        <v>0.0025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284</v>
      </c>
      <c r="AT261" s="170" t="s">
        <v>201</v>
      </c>
      <c r="AU261" s="170" t="s">
        <v>139</v>
      </c>
      <c r="AY261" s="17" t="s">
        <v>133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139</v>
      </c>
      <c r="BK261" s="171">
        <f t="shared" si="29"/>
        <v>0</v>
      </c>
      <c r="BL261" s="17" t="s">
        <v>200</v>
      </c>
      <c r="BM261" s="170" t="s">
        <v>428</v>
      </c>
    </row>
    <row r="262" spans="1:65" s="2" customFormat="1" ht="21.75" customHeight="1">
      <c r="A262" s="32"/>
      <c r="B262" s="157"/>
      <c r="C262" s="196" t="s">
        <v>429</v>
      </c>
      <c r="D262" s="196" t="s">
        <v>201</v>
      </c>
      <c r="E262" s="197" t="s">
        <v>430</v>
      </c>
      <c r="F262" s="198" t="s">
        <v>431</v>
      </c>
      <c r="G262" s="199" t="s">
        <v>198</v>
      </c>
      <c r="H262" s="200">
        <v>1</v>
      </c>
      <c r="I262" s="201"/>
      <c r="J262" s="202">
        <f t="shared" si="20"/>
        <v>0</v>
      </c>
      <c r="K262" s="203"/>
      <c r="L262" s="204"/>
      <c r="M262" s="205" t="s">
        <v>1</v>
      </c>
      <c r="N262" s="206" t="s">
        <v>42</v>
      </c>
      <c r="O262" s="58"/>
      <c r="P262" s="168">
        <f t="shared" si="21"/>
        <v>0</v>
      </c>
      <c r="Q262" s="168">
        <v>0.0035</v>
      </c>
      <c r="R262" s="168">
        <f t="shared" si="22"/>
        <v>0.0035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284</v>
      </c>
      <c r="AT262" s="170" t="s">
        <v>201</v>
      </c>
      <c r="AU262" s="170" t="s">
        <v>139</v>
      </c>
      <c r="AY262" s="17" t="s">
        <v>133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139</v>
      </c>
      <c r="BK262" s="171">
        <f t="shared" si="29"/>
        <v>0</v>
      </c>
      <c r="BL262" s="17" t="s">
        <v>200</v>
      </c>
      <c r="BM262" s="170" t="s">
        <v>432</v>
      </c>
    </row>
    <row r="263" spans="1:65" s="2" customFormat="1" ht="16.5" customHeight="1">
      <c r="A263" s="32"/>
      <c r="B263" s="157"/>
      <c r="C263" s="196" t="s">
        <v>433</v>
      </c>
      <c r="D263" s="196" t="s">
        <v>201</v>
      </c>
      <c r="E263" s="197" t="s">
        <v>434</v>
      </c>
      <c r="F263" s="198" t="s">
        <v>435</v>
      </c>
      <c r="G263" s="199" t="s">
        <v>198</v>
      </c>
      <c r="H263" s="200">
        <v>1</v>
      </c>
      <c r="I263" s="201"/>
      <c r="J263" s="202">
        <f t="shared" si="20"/>
        <v>0</v>
      </c>
      <c r="K263" s="203"/>
      <c r="L263" s="204"/>
      <c r="M263" s="205" t="s">
        <v>1</v>
      </c>
      <c r="N263" s="206" t="s">
        <v>42</v>
      </c>
      <c r="O263" s="58"/>
      <c r="P263" s="168">
        <f t="shared" si="21"/>
        <v>0</v>
      </c>
      <c r="Q263" s="168">
        <v>0.0013</v>
      </c>
      <c r="R263" s="168">
        <f t="shared" si="22"/>
        <v>0.0013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284</v>
      </c>
      <c r="AT263" s="170" t="s">
        <v>201</v>
      </c>
      <c r="AU263" s="170" t="s">
        <v>139</v>
      </c>
      <c r="AY263" s="17" t="s">
        <v>133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139</v>
      </c>
      <c r="BK263" s="171">
        <f t="shared" si="29"/>
        <v>0</v>
      </c>
      <c r="BL263" s="17" t="s">
        <v>200</v>
      </c>
      <c r="BM263" s="170" t="s">
        <v>436</v>
      </c>
    </row>
    <row r="264" spans="1:65" s="2" customFormat="1" ht="16.5" customHeight="1">
      <c r="A264" s="32"/>
      <c r="B264" s="157"/>
      <c r="C264" s="158" t="s">
        <v>437</v>
      </c>
      <c r="D264" s="158" t="s">
        <v>136</v>
      </c>
      <c r="E264" s="159" t="s">
        <v>438</v>
      </c>
      <c r="F264" s="160" t="s">
        <v>439</v>
      </c>
      <c r="G264" s="161" t="s">
        <v>198</v>
      </c>
      <c r="H264" s="162">
        <v>6</v>
      </c>
      <c r="I264" s="163"/>
      <c r="J264" s="164">
        <f t="shared" si="2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21"/>
        <v>0</v>
      </c>
      <c r="Q264" s="168">
        <v>0</v>
      </c>
      <c r="R264" s="168">
        <f t="shared" si="22"/>
        <v>0</v>
      </c>
      <c r="S264" s="168">
        <v>0.00049</v>
      </c>
      <c r="T264" s="169">
        <f t="shared" si="23"/>
        <v>0.00294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200</v>
      </c>
      <c r="AT264" s="170" t="s">
        <v>136</v>
      </c>
      <c r="AU264" s="170" t="s">
        <v>139</v>
      </c>
      <c r="AY264" s="17" t="s">
        <v>133</v>
      </c>
      <c r="BE264" s="171">
        <f t="shared" si="24"/>
        <v>0</v>
      </c>
      <c r="BF264" s="171">
        <f t="shared" si="25"/>
        <v>0</v>
      </c>
      <c r="BG264" s="171">
        <f t="shared" si="26"/>
        <v>0</v>
      </c>
      <c r="BH264" s="171">
        <f t="shared" si="27"/>
        <v>0</v>
      </c>
      <c r="BI264" s="171">
        <f t="shared" si="28"/>
        <v>0</v>
      </c>
      <c r="BJ264" s="17" t="s">
        <v>139</v>
      </c>
      <c r="BK264" s="171">
        <f t="shared" si="29"/>
        <v>0</v>
      </c>
      <c r="BL264" s="17" t="s">
        <v>200</v>
      </c>
      <c r="BM264" s="170" t="s">
        <v>440</v>
      </c>
    </row>
    <row r="265" spans="1:65" s="2" customFormat="1" ht="16.5" customHeight="1">
      <c r="A265" s="32"/>
      <c r="B265" s="157"/>
      <c r="C265" s="158" t="s">
        <v>441</v>
      </c>
      <c r="D265" s="158" t="s">
        <v>136</v>
      </c>
      <c r="E265" s="159" t="s">
        <v>442</v>
      </c>
      <c r="F265" s="160" t="s">
        <v>443</v>
      </c>
      <c r="G265" s="161" t="s">
        <v>380</v>
      </c>
      <c r="H265" s="162">
        <v>6</v>
      </c>
      <c r="I265" s="163"/>
      <c r="J265" s="164">
        <f t="shared" si="2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21"/>
        <v>0</v>
      </c>
      <c r="Q265" s="168">
        <v>0.00189</v>
      </c>
      <c r="R265" s="168">
        <f t="shared" si="22"/>
        <v>0.01134</v>
      </c>
      <c r="S265" s="168">
        <v>0</v>
      </c>
      <c r="T265" s="169">
        <f t="shared" si="2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200</v>
      </c>
      <c r="AT265" s="170" t="s">
        <v>136</v>
      </c>
      <c r="AU265" s="170" t="s">
        <v>139</v>
      </c>
      <c r="AY265" s="17" t="s">
        <v>133</v>
      </c>
      <c r="BE265" s="171">
        <f t="shared" si="24"/>
        <v>0</v>
      </c>
      <c r="BF265" s="171">
        <f t="shared" si="25"/>
        <v>0</v>
      </c>
      <c r="BG265" s="171">
        <f t="shared" si="26"/>
        <v>0</v>
      </c>
      <c r="BH265" s="171">
        <f t="shared" si="27"/>
        <v>0</v>
      </c>
      <c r="BI265" s="171">
        <f t="shared" si="28"/>
        <v>0</v>
      </c>
      <c r="BJ265" s="17" t="s">
        <v>139</v>
      </c>
      <c r="BK265" s="171">
        <f t="shared" si="29"/>
        <v>0</v>
      </c>
      <c r="BL265" s="17" t="s">
        <v>200</v>
      </c>
      <c r="BM265" s="170" t="s">
        <v>444</v>
      </c>
    </row>
    <row r="266" spans="1:65" s="2" customFormat="1" ht="16.5" customHeight="1">
      <c r="A266" s="32"/>
      <c r="B266" s="157"/>
      <c r="C266" s="158" t="s">
        <v>445</v>
      </c>
      <c r="D266" s="158" t="s">
        <v>136</v>
      </c>
      <c r="E266" s="159" t="s">
        <v>446</v>
      </c>
      <c r="F266" s="160" t="s">
        <v>447</v>
      </c>
      <c r="G266" s="161" t="s">
        <v>380</v>
      </c>
      <c r="H266" s="162">
        <v>2</v>
      </c>
      <c r="I266" s="163"/>
      <c r="J266" s="164">
        <f t="shared" si="2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21"/>
        <v>0</v>
      </c>
      <c r="Q266" s="168">
        <v>0</v>
      </c>
      <c r="R266" s="168">
        <f t="shared" si="22"/>
        <v>0</v>
      </c>
      <c r="S266" s="168">
        <v>0.00156</v>
      </c>
      <c r="T266" s="169">
        <f t="shared" si="23"/>
        <v>0.00312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200</v>
      </c>
      <c r="AT266" s="170" t="s">
        <v>136</v>
      </c>
      <c r="AU266" s="170" t="s">
        <v>139</v>
      </c>
      <c r="AY266" s="17" t="s">
        <v>133</v>
      </c>
      <c r="BE266" s="171">
        <f t="shared" si="24"/>
        <v>0</v>
      </c>
      <c r="BF266" s="171">
        <f t="shared" si="25"/>
        <v>0</v>
      </c>
      <c r="BG266" s="171">
        <f t="shared" si="26"/>
        <v>0</v>
      </c>
      <c r="BH266" s="171">
        <f t="shared" si="27"/>
        <v>0</v>
      </c>
      <c r="BI266" s="171">
        <f t="shared" si="28"/>
        <v>0</v>
      </c>
      <c r="BJ266" s="17" t="s">
        <v>139</v>
      </c>
      <c r="BK266" s="171">
        <f t="shared" si="29"/>
        <v>0</v>
      </c>
      <c r="BL266" s="17" t="s">
        <v>200</v>
      </c>
      <c r="BM266" s="170" t="s">
        <v>448</v>
      </c>
    </row>
    <row r="267" spans="1:65" s="2" customFormat="1" ht="16.5" customHeight="1">
      <c r="A267" s="32"/>
      <c r="B267" s="157"/>
      <c r="C267" s="158" t="s">
        <v>449</v>
      </c>
      <c r="D267" s="158" t="s">
        <v>136</v>
      </c>
      <c r="E267" s="159" t="s">
        <v>450</v>
      </c>
      <c r="F267" s="160" t="s">
        <v>451</v>
      </c>
      <c r="G267" s="161" t="s">
        <v>380</v>
      </c>
      <c r="H267" s="162">
        <v>1</v>
      </c>
      <c r="I267" s="163"/>
      <c r="J267" s="164">
        <f t="shared" si="2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21"/>
        <v>0</v>
      </c>
      <c r="Q267" s="168">
        <v>0.0018</v>
      </c>
      <c r="R267" s="168">
        <f t="shared" si="22"/>
        <v>0.0018</v>
      </c>
      <c r="S267" s="168">
        <v>0</v>
      </c>
      <c r="T267" s="169">
        <f t="shared" si="2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200</v>
      </c>
      <c r="AT267" s="170" t="s">
        <v>136</v>
      </c>
      <c r="AU267" s="170" t="s">
        <v>139</v>
      </c>
      <c r="AY267" s="17" t="s">
        <v>133</v>
      </c>
      <c r="BE267" s="171">
        <f t="shared" si="24"/>
        <v>0</v>
      </c>
      <c r="BF267" s="171">
        <f t="shared" si="25"/>
        <v>0</v>
      </c>
      <c r="BG267" s="171">
        <f t="shared" si="26"/>
        <v>0</v>
      </c>
      <c r="BH267" s="171">
        <f t="shared" si="27"/>
        <v>0</v>
      </c>
      <c r="BI267" s="171">
        <f t="shared" si="28"/>
        <v>0</v>
      </c>
      <c r="BJ267" s="17" t="s">
        <v>139</v>
      </c>
      <c r="BK267" s="171">
        <f t="shared" si="29"/>
        <v>0</v>
      </c>
      <c r="BL267" s="17" t="s">
        <v>200</v>
      </c>
      <c r="BM267" s="170" t="s">
        <v>452</v>
      </c>
    </row>
    <row r="268" spans="1:65" s="2" customFormat="1" ht="16.5" customHeight="1">
      <c r="A268" s="32"/>
      <c r="B268" s="157"/>
      <c r="C268" s="158" t="s">
        <v>453</v>
      </c>
      <c r="D268" s="158" t="s">
        <v>136</v>
      </c>
      <c r="E268" s="159" t="s">
        <v>454</v>
      </c>
      <c r="F268" s="160" t="s">
        <v>455</v>
      </c>
      <c r="G268" s="161" t="s">
        <v>198</v>
      </c>
      <c r="H268" s="162">
        <v>3</v>
      </c>
      <c r="I268" s="163"/>
      <c r="J268" s="164">
        <f t="shared" si="2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21"/>
        <v>0</v>
      </c>
      <c r="Q268" s="168">
        <v>0.00014</v>
      </c>
      <c r="R268" s="168">
        <f t="shared" si="22"/>
        <v>0.00041999999999999996</v>
      </c>
      <c r="S268" s="168">
        <v>0</v>
      </c>
      <c r="T268" s="169">
        <f t="shared" si="2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200</v>
      </c>
      <c r="AT268" s="170" t="s">
        <v>136</v>
      </c>
      <c r="AU268" s="170" t="s">
        <v>139</v>
      </c>
      <c r="AY268" s="17" t="s">
        <v>133</v>
      </c>
      <c r="BE268" s="171">
        <f t="shared" si="24"/>
        <v>0</v>
      </c>
      <c r="BF268" s="171">
        <f t="shared" si="25"/>
        <v>0</v>
      </c>
      <c r="BG268" s="171">
        <f t="shared" si="26"/>
        <v>0</v>
      </c>
      <c r="BH268" s="171">
        <f t="shared" si="27"/>
        <v>0</v>
      </c>
      <c r="BI268" s="171">
        <f t="shared" si="28"/>
        <v>0</v>
      </c>
      <c r="BJ268" s="17" t="s">
        <v>139</v>
      </c>
      <c r="BK268" s="171">
        <f t="shared" si="29"/>
        <v>0</v>
      </c>
      <c r="BL268" s="17" t="s">
        <v>200</v>
      </c>
      <c r="BM268" s="170" t="s">
        <v>456</v>
      </c>
    </row>
    <row r="269" spans="1:65" s="2" customFormat="1" ht="21.75" customHeight="1">
      <c r="A269" s="32"/>
      <c r="B269" s="157"/>
      <c r="C269" s="196" t="s">
        <v>457</v>
      </c>
      <c r="D269" s="196" t="s">
        <v>201</v>
      </c>
      <c r="E269" s="197" t="s">
        <v>458</v>
      </c>
      <c r="F269" s="198" t="s">
        <v>459</v>
      </c>
      <c r="G269" s="199" t="s">
        <v>198</v>
      </c>
      <c r="H269" s="200">
        <v>1</v>
      </c>
      <c r="I269" s="201"/>
      <c r="J269" s="202">
        <f t="shared" si="20"/>
        <v>0</v>
      </c>
      <c r="K269" s="203"/>
      <c r="L269" s="204"/>
      <c r="M269" s="205" t="s">
        <v>1</v>
      </c>
      <c r="N269" s="206" t="s">
        <v>42</v>
      </c>
      <c r="O269" s="58"/>
      <c r="P269" s="168">
        <f t="shared" si="21"/>
        <v>0</v>
      </c>
      <c r="Q269" s="168">
        <v>0.00044</v>
      </c>
      <c r="R269" s="168">
        <f t="shared" si="22"/>
        <v>0.00044</v>
      </c>
      <c r="S269" s="168">
        <v>0</v>
      </c>
      <c r="T269" s="169">
        <f t="shared" si="2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284</v>
      </c>
      <c r="AT269" s="170" t="s">
        <v>201</v>
      </c>
      <c r="AU269" s="170" t="s">
        <v>139</v>
      </c>
      <c r="AY269" s="17" t="s">
        <v>133</v>
      </c>
      <c r="BE269" s="171">
        <f t="shared" si="24"/>
        <v>0</v>
      </c>
      <c r="BF269" s="171">
        <f t="shared" si="25"/>
        <v>0</v>
      </c>
      <c r="BG269" s="171">
        <f t="shared" si="26"/>
        <v>0</v>
      </c>
      <c r="BH269" s="171">
        <f t="shared" si="27"/>
        <v>0</v>
      </c>
      <c r="BI269" s="171">
        <f t="shared" si="28"/>
        <v>0</v>
      </c>
      <c r="BJ269" s="17" t="s">
        <v>139</v>
      </c>
      <c r="BK269" s="171">
        <f t="shared" si="29"/>
        <v>0</v>
      </c>
      <c r="BL269" s="17" t="s">
        <v>200</v>
      </c>
      <c r="BM269" s="170" t="s">
        <v>460</v>
      </c>
    </row>
    <row r="270" spans="1:65" s="2" customFormat="1" ht="21.75" customHeight="1">
      <c r="A270" s="32"/>
      <c r="B270" s="157"/>
      <c r="C270" s="196" t="s">
        <v>461</v>
      </c>
      <c r="D270" s="196" t="s">
        <v>201</v>
      </c>
      <c r="E270" s="197" t="s">
        <v>462</v>
      </c>
      <c r="F270" s="198" t="s">
        <v>463</v>
      </c>
      <c r="G270" s="199" t="s">
        <v>198</v>
      </c>
      <c r="H270" s="200">
        <v>1</v>
      </c>
      <c r="I270" s="201"/>
      <c r="J270" s="202">
        <f t="shared" si="20"/>
        <v>0</v>
      </c>
      <c r="K270" s="203"/>
      <c r="L270" s="204"/>
      <c r="M270" s="205" t="s">
        <v>1</v>
      </c>
      <c r="N270" s="206" t="s">
        <v>42</v>
      </c>
      <c r="O270" s="58"/>
      <c r="P270" s="168">
        <f t="shared" si="21"/>
        <v>0</v>
      </c>
      <c r="Q270" s="168">
        <v>0</v>
      </c>
      <c r="R270" s="168">
        <f t="shared" si="22"/>
        <v>0</v>
      </c>
      <c r="S270" s="168">
        <v>0</v>
      </c>
      <c r="T270" s="169">
        <f t="shared" si="2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284</v>
      </c>
      <c r="AT270" s="170" t="s">
        <v>201</v>
      </c>
      <c r="AU270" s="170" t="s">
        <v>139</v>
      </c>
      <c r="AY270" s="17" t="s">
        <v>133</v>
      </c>
      <c r="BE270" s="171">
        <f t="shared" si="24"/>
        <v>0</v>
      </c>
      <c r="BF270" s="171">
        <f t="shared" si="25"/>
        <v>0</v>
      </c>
      <c r="BG270" s="171">
        <f t="shared" si="26"/>
        <v>0</v>
      </c>
      <c r="BH270" s="171">
        <f t="shared" si="27"/>
        <v>0</v>
      </c>
      <c r="BI270" s="171">
        <f t="shared" si="28"/>
        <v>0</v>
      </c>
      <c r="BJ270" s="17" t="s">
        <v>139</v>
      </c>
      <c r="BK270" s="171">
        <f t="shared" si="29"/>
        <v>0</v>
      </c>
      <c r="BL270" s="17" t="s">
        <v>200</v>
      </c>
      <c r="BM270" s="170" t="s">
        <v>464</v>
      </c>
    </row>
    <row r="271" spans="1:65" s="2" customFormat="1" ht="21.75" customHeight="1">
      <c r="A271" s="32"/>
      <c r="B271" s="157"/>
      <c r="C271" s="158" t="s">
        <v>465</v>
      </c>
      <c r="D271" s="158" t="s">
        <v>136</v>
      </c>
      <c r="E271" s="159" t="s">
        <v>466</v>
      </c>
      <c r="F271" s="160" t="s">
        <v>467</v>
      </c>
      <c r="G271" s="161" t="s">
        <v>236</v>
      </c>
      <c r="H271" s="162">
        <v>0.064</v>
      </c>
      <c r="I271" s="163"/>
      <c r="J271" s="164">
        <f t="shared" si="2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21"/>
        <v>0</v>
      </c>
      <c r="Q271" s="168">
        <v>0</v>
      </c>
      <c r="R271" s="168">
        <f t="shared" si="22"/>
        <v>0</v>
      </c>
      <c r="S271" s="168">
        <v>0</v>
      </c>
      <c r="T271" s="169">
        <f t="shared" si="2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200</v>
      </c>
      <c r="AT271" s="170" t="s">
        <v>136</v>
      </c>
      <c r="AU271" s="170" t="s">
        <v>139</v>
      </c>
      <c r="AY271" s="17" t="s">
        <v>133</v>
      </c>
      <c r="BE271" s="171">
        <f t="shared" si="24"/>
        <v>0</v>
      </c>
      <c r="BF271" s="171">
        <f t="shared" si="25"/>
        <v>0</v>
      </c>
      <c r="BG271" s="171">
        <f t="shared" si="26"/>
        <v>0</v>
      </c>
      <c r="BH271" s="171">
        <f t="shared" si="27"/>
        <v>0</v>
      </c>
      <c r="BI271" s="171">
        <f t="shared" si="28"/>
        <v>0</v>
      </c>
      <c r="BJ271" s="17" t="s">
        <v>139</v>
      </c>
      <c r="BK271" s="171">
        <f t="shared" si="29"/>
        <v>0</v>
      </c>
      <c r="BL271" s="17" t="s">
        <v>200</v>
      </c>
      <c r="BM271" s="170" t="s">
        <v>468</v>
      </c>
    </row>
    <row r="272" spans="1:65" s="2" customFormat="1" ht="21.75" customHeight="1">
      <c r="A272" s="32"/>
      <c r="B272" s="157"/>
      <c r="C272" s="158" t="s">
        <v>469</v>
      </c>
      <c r="D272" s="158" t="s">
        <v>136</v>
      </c>
      <c r="E272" s="159" t="s">
        <v>470</v>
      </c>
      <c r="F272" s="160" t="s">
        <v>471</v>
      </c>
      <c r="G272" s="161" t="s">
        <v>236</v>
      </c>
      <c r="H272" s="162">
        <v>0.064</v>
      </c>
      <c r="I272" s="163"/>
      <c r="J272" s="164">
        <f t="shared" si="2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21"/>
        <v>0</v>
      </c>
      <c r="Q272" s="168">
        <v>0</v>
      </c>
      <c r="R272" s="168">
        <f t="shared" si="22"/>
        <v>0</v>
      </c>
      <c r="S272" s="168">
        <v>0</v>
      </c>
      <c r="T272" s="169">
        <f t="shared" si="2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200</v>
      </c>
      <c r="AT272" s="170" t="s">
        <v>136</v>
      </c>
      <c r="AU272" s="170" t="s">
        <v>139</v>
      </c>
      <c r="AY272" s="17" t="s">
        <v>133</v>
      </c>
      <c r="BE272" s="171">
        <f t="shared" si="24"/>
        <v>0</v>
      </c>
      <c r="BF272" s="171">
        <f t="shared" si="25"/>
        <v>0</v>
      </c>
      <c r="BG272" s="171">
        <f t="shared" si="26"/>
        <v>0</v>
      </c>
      <c r="BH272" s="171">
        <f t="shared" si="27"/>
        <v>0</v>
      </c>
      <c r="BI272" s="171">
        <f t="shared" si="28"/>
        <v>0</v>
      </c>
      <c r="BJ272" s="17" t="s">
        <v>139</v>
      </c>
      <c r="BK272" s="171">
        <f t="shared" si="29"/>
        <v>0</v>
      </c>
      <c r="BL272" s="17" t="s">
        <v>200</v>
      </c>
      <c r="BM272" s="170" t="s">
        <v>472</v>
      </c>
    </row>
    <row r="273" spans="1:65" s="2" customFormat="1" ht="33" customHeight="1">
      <c r="A273" s="32"/>
      <c r="B273" s="157"/>
      <c r="C273" s="158" t="s">
        <v>473</v>
      </c>
      <c r="D273" s="158" t="s">
        <v>136</v>
      </c>
      <c r="E273" s="159" t="s">
        <v>474</v>
      </c>
      <c r="F273" s="160" t="s">
        <v>475</v>
      </c>
      <c r="G273" s="161" t="s">
        <v>476</v>
      </c>
      <c r="H273" s="162">
        <v>1</v>
      </c>
      <c r="I273" s="163"/>
      <c r="J273" s="164">
        <f t="shared" si="2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21"/>
        <v>0</v>
      </c>
      <c r="Q273" s="168">
        <v>0</v>
      </c>
      <c r="R273" s="168">
        <f t="shared" si="22"/>
        <v>0</v>
      </c>
      <c r="S273" s="168">
        <v>0</v>
      </c>
      <c r="T273" s="169">
        <f t="shared" si="2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200</v>
      </c>
      <c r="AT273" s="170" t="s">
        <v>136</v>
      </c>
      <c r="AU273" s="170" t="s">
        <v>139</v>
      </c>
      <c r="AY273" s="17" t="s">
        <v>133</v>
      </c>
      <c r="BE273" s="171">
        <f t="shared" si="24"/>
        <v>0</v>
      </c>
      <c r="BF273" s="171">
        <f t="shared" si="25"/>
        <v>0</v>
      </c>
      <c r="BG273" s="171">
        <f t="shared" si="26"/>
        <v>0</v>
      </c>
      <c r="BH273" s="171">
        <f t="shared" si="27"/>
        <v>0</v>
      </c>
      <c r="BI273" s="171">
        <f t="shared" si="28"/>
        <v>0</v>
      </c>
      <c r="BJ273" s="17" t="s">
        <v>139</v>
      </c>
      <c r="BK273" s="171">
        <f t="shared" si="29"/>
        <v>0</v>
      </c>
      <c r="BL273" s="17" t="s">
        <v>200</v>
      </c>
      <c r="BM273" s="170" t="s">
        <v>477</v>
      </c>
    </row>
    <row r="274" spans="2:63" s="12" customFormat="1" ht="22.9" customHeight="1">
      <c r="B274" s="144"/>
      <c r="D274" s="145" t="s">
        <v>75</v>
      </c>
      <c r="E274" s="155" t="s">
        <v>478</v>
      </c>
      <c r="F274" s="155" t="s">
        <v>479</v>
      </c>
      <c r="I274" s="147"/>
      <c r="J274" s="156">
        <f>BK274</f>
        <v>0</v>
      </c>
      <c r="L274" s="144"/>
      <c r="M274" s="149"/>
      <c r="N274" s="150"/>
      <c r="O274" s="150"/>
      <c r="P274" s="151">
        <f>SUM(P275:P277)</f>
        <v>0</v>
      </c>
      <c r="Q274" s="150"/>
      <c r="R274" s="151">
        <f>SUM(R275:R277)</f>
        <v>0.012</v>
      </c>
      <c r="S274" s="150"/>
      <c r="T274" s="152">
        <f>SUM(T275:T277)</f>
        <v>0</v>
      </c>
      <c r="AR274" s="145" t="s">
        <v>139</v>
      </c>
      <c r="AT274" s="153" t="s">
        <v>75</v>
      </c>
      <c r="AU274" s="153" t="s">
        <v>84</v>
      </c>
      <c r="AY274" s="145" t="s">
        <v>133</v>
      </c>
      <c r="BK274" s="154">
        <f>SUM(BK275:BK277)</f>
        <v>0</v>
      </c>
    </row>
    <row r="275" spans="1:65" s="2" customFormat="1" ht="21.75" customHeight="1">
      <c r="A275" s="32"/>
      <c r="B275" s="157"/>
      <c r="C275" s="158" t="s">
        <v>480</v>
      </c>
      <c r="D275" s="158" t="s">
        <v>136</v>
      </c>
      <c r="E275" s="159" t="s">
        <v>481</v>
      </c>
      <c r="F275" s="160" t="s">
        <v>482</v>
      </c>
      <c r="G275" s="161" t="s">
        <v>380</v>
      </c>
      <c r="H275" s="162">
        <v>1</v>
      </c>
      <c r="I275" s="163"/>
      <c r="J275" s="164">
        <f>ROUND(I275*H275,2)</f>
        <v>0</v>
      </c>
      <c r="K275" s="165"/>
      <c r="L275" s="33"/>
      <c r="M275" s="166" t="s">
        <v>1</v>
      </c>
      <c r="N275" s="167" t="s">
        <v>42</v>
      </c>
      <c r="O275" s="58"/>
      <c r="P275" s="168">
        <f>O275*H275</f>
        <v>0</v>
      </c>
      <c r="Q275" s="168">
        <v>0.012</v>
      </c>
      <c r="R275" s="168">
        <f>Q275*H275</f>
        <v>0.012</v>
      </c>
      <c r="S275" s="168">
        <v>0</v>
      </c>
      <c r="T275" s="169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200</v>
      </c>
      <c r="AT275" s="170" t="s">
        <v>136</v>
      </c>
      <c r="AU275" s="170" t="s">
        <v>139</v>
      </c>
      <c r="AY275" s="17" t="s">
        <v>133</v>
      </c>
      <c r="BE275" s="171">
        <f>IF(N275="základní",J275,0)</f>
        <v>0</v>
      </c>
      <c r="BF275" s="171">
        <f>IF(N275="snížená",J275,0)</f>
        <v>0</v>
      </c>
      <c r="BG275" s="171">
        <f>IF(N275="zákl. přenesená",J275,0)</f>
        <v>0</v>
      </c>
      <c r="BH275" s="171">
        <f>IF(N275="sníž. přenesená",J275,0)</f>
        <v>0</v>
      </c>
      <c r="BI275" s="171">
        <f>IF(N275="nulová",J275,0)</f>
        <v>0</v>
      </c>
      <c r="BJ275" s="17" t="s">
        <v>139</v>
      </c>
      <c r="BK275" s="171">
        <f>ROUND(I275*H275,2)</f>
        <v>0</v>
      </c>
      <c r="BL275" s="17" t="s">
        <v>200</v>
      </c>
      <c r="BM275" s="170" t="s">
        <v>483</v>
      </c>
    </row>
    <row r="276" spans="1:65" s="2" customFormat="1" ht="21.75" customHeight="1">
      <c r="A276" s="32"/>
      <c r="B276" s="157"/>
      <c r="C276" s="158" t="s">
        <v>484</v>
      </c>
      <c r="D276" s="158" t="s">
        <v>136</v>
      </c>
      <c r="E276" s="159" t="s">
        <v>485</v>
      </c>
      <c r="F276" s="160" t="s">
        <v>486</v>
      </c>
      <c r="G276" s="161" t="s">
        <v>236</v>
      </c>
      <c r="H276" s="162">
        <v>0.012</v>
      </c>
      <c r="I276" s="163"/>
      <c r="J276" s="164">
        <f>ROUND(I276*H276,2)</f>
        <v>0</v>
      </c>
      <c r="K276" s="165"/>
      <c r="L276" s="33"/>
      <c r="M276" s="166" t="s">
        <v>1</v>
      </c>
      <c r="N276" s="167" t="s">
        <v>42</v>
      </c>
      <c r="O276" s="58"/>
      <c r="P276" s="168">
        <f>O276*H276</f>
        <v>0</v>
      </c>
      <c r="Q276" s="168">
        <v>0</v>
      </c>
      <c r="R276" s="168">
        <f>Q276*H276</f>
        <v>0</v>
      </c>
      <c r="S276" s="168">
        <v>0</v>
      </c>
      <c r="T276" s="169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200</v>
      </c>
      <c r="AT276" s="170" t="s">
        <v>136</v>
      </c>
      <c r="AU276" s="170" t="s">
        <v>139</v>
      </c>
      <c r="AY276" s="17" t="s">
        <v>133</v>
      </c>
      <c r="BE276" s="171">
        <f>IF(N276="základní",J276,0)</f>
        <v>0</v>
      </c>
      <c r="BF276" s="171">
        <f>IF(N276="snížená",J276,0)</f>
        <v>0</v>
      </c>
      <c r="BG276" s="171">
        <f>IF(N276="zákl. přenesená",J276,0)</f>
        <v>0</v>
      </c>
      <c r="BH276" s="171">
        <f>IF(N276="sníž. přenesená",J276,0)</f>
        <v>0</v>
      </c>
      <c r="BI276" s="171">
        <f>IF(N276="nulová",J276,0)</f>
        <v>0</v>
      </c>
      <c r="BJ276" s="17" t="s">
        <v>139</v>
      </c>
      <c r="BK276" s="171">
        <f>ROUND(I276*H276,2)</f>
        <v>0</v>
      </c>
      <c r="BL276" s="17" t="s">
        <v>200</v>
      </c>
      <c r="BM276" s="170" t="s">
        <v>487</v>
      </c>
    </row>
    <row r="277" spans="1:65" s="2" customFormat="1" ht="21.75" customHeight="1">
      <c r="A277" s="32"/>
      <c r="B277" s="157"/>
      <c r="C277" s="158" t="s">
        <v>488</v>
      </c>
      <c r="D277" s="158" t="s">
        <v>136</v>
      </c>
      <c r="E277" s="159" t="s">
        <v>489</v>
      </c>
      <c r="F277" s="160" t="s">
        <v>490</v>
      </c>
      <c r="G277" s="161" t="s">
        <v>236</v>
      </c>
      <c r="H277" s="162">
        <v>0.012</v>
      </c>
      <c r="I277" s="163"/>
      <c r="J277" s="164">
        <f>ROUND(I277*H277,2)</f>
        <v>0</v>
      </c>
      <c r="K277" s="165"/>
      <c r="L277" s="33"/>
      <c r="M277" s="166" t="s">
        <v>1</v>
      </c>
      <c r="N277" s="167" t="s">
        <v>42</v>
      </c>
      <c r="O277" s="58"/>
      <c r="P277" s="168">
        <f>O277*H277</f>
        <v>0</v>
      </c>
      <c r="Q277" s="168">
        <v>0</v>
      </c>
      <c r="R277" s="168">
        <f>Q277*H277</f>
        <v>0</v>
      </c>
      <c r="S277" s="168">
        <v>0</v>
      </c>
      <c r="T277" s="16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200</v>
      </c>
      <c r="AT277" s="170" t="s">
        <v>136</v>
      </c>
      <c r="AU277" s="170" t="s">
        <v>139</v>
      </c>
      <c r="AY277" s="17" t="s">
        <v>133</v>
      </c>
      <c r="BE277" s="171">
        <f>IF(N277="základní",J277,0)</f>
        <v>0</v>
      </c>
      <c r="BF277" s="171">
        <f>IF(N277="snížená",J277,0)</f>
        <v>0</v>
      </c>
      <c r="BG277" s="171">
        <f>IF(N277="zákl. přenesená",J277,0)</f>
        <v>0</v>
      </c>
      <c r="BH277" s="171">
        <f>IF(N277="sníž. přenesená",J277,0)</f>
        <v>0</v>
      </c>
      <c r="BI277" s="171">
        <f>IF(N277="nulová",J277,0)</f>
        <v>0</v>
      </c>
      <c r="BJ277" s="17" t="s">
        <v>139</v>
      </c>
      <c r="BK277" s="171">
        <f>ROUND(I277*H277,2)</f>
        <v>0</v>
      </c>
      <c r="BL277" s="17" t="s">
        <v>200</v>
      </c>
      <c r="BM277" s="170" t="s">
        <v>491</v>
      </c>
    </row>
    <row r="278" spans="2:63" s="12" customFormat="1" ht="22.9" customHeight="1">
      <c r="B278" s="144"/>
      <c r="D278" s="145" t="s">
        <v>75</v>
      </c>
      <c r="E278" s="155" t="s">
        <v>492</v>
      </c>
      <c r="F278" s="155" t="s">
        <v>493</v>
      </c>
      <c r="I278" s="147"/>
      <c r="J278" s="156">
        <f>BK278</f>
        <v>0</v>
      </c>
      <c r="L278" s="144"/>
      <c r="M278" s="149"/>
      <c r="N278" s="150"/>
      <c r="O278" s="150"/>
      <c r="P278" s="151">
        <f>SUM(P279:P297)</f>
        <v>0</v>
      </c>
      <c r="Q278" s="150"/>
      <c r="R278" s="151">
        <f>SUM(R279:R297)</f>
        <v>0.033800000000000004</v>
      </c>
      <c r="S278" s="150"/>
      <c r="T278" s="152">
        <f>SUM(T279:T297)</f>
        <v>0</v>
      </c>
      <c r="AR278" s="145" t="s">
        <v>139</v>
      </c>
      <c r="AT278" s="153" t="s">
        <v>75</v>
      </c>
      <c r="AU278" s="153" t="s">
        <v>84</v>
      </c>
      <c r="AY278" s="145" t="s">
        <v>133</v>
      </c>
      <c r="BK278" s="154">
        <f>SUM(BK279:BK297)</f>
        <v>0</v>
      </c>
    </row>
    <row r="279" spans="1:65" s="2" customFormat="1" ht="16.5" customHeight="1">
      <c r="A279" s="32"/>
      <c r="B279" s="157"/>
      <c r="C279" s="158" t="s">
        <v>494</v>
      </c>
      <c r="D279" s="158" t="s">
        <v>136</v>
      </c>
      <c r="E279" s="159" t="s">
        <v>495</v>
      </c>
      <c r="F279" s="160" t="s">
        <v>496</v>
      </c>
      <c r="G279" s="161" t="s">
        <v>198</v>
      </c>
      <c r="H279" s="162">
        <v>2</v>
      </c>
      <c r="I279" s="163"/>
      <c r="J279" s="164">
        <f aca="true" t="shared" si="30" ref="J279:J297">ROUND(I279*H279,2)</f>
        <v>0</v>
      </c>
      <c r="K279" s="165"/>
      <c r="L279" s="33"/>
      <c r="M279" s="166" t="s">
        <v>1</v>
      </c>
      <c r="N279" s="167" t="s">
        <v>42</v>
      </c>
      <c r="O279" s="58"/>
      <c r="P279" s="168">
        <f aca="true" t="shared" si="31" ref="P279:P297">O279*H279</f>
        <v>0</v>
      </c>
      <c r="Q279" s="168">
        <v>0</v>
      </c>
      <c r="R279" s="168">
        <f aca="true" t="shared" si="32" ref="R279:R297">Q279*H279</f>
        <v>0</v>
      </c>
      <c r="S279" s="168">
        <v>0</v>
      </c>
      <c r="T279" s="169">
        <f aca="true" t="shared" si="33" ref="T279:T297"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200</v>
      </c>
      <c r="AT279" s="170" t="s">
        <v>136</v>
      </c>
      <c r="AU279" s="170" t="s">
        <v>139</v>
      </c>
      <c r="AY279" s="17" t="s">
        <v>133</v>
      </c>
      <c r="BE279" s="171">
        <f aca="true" t="shared" si="34" ref="BE279:BE297">IF(N279="základní",J279,0)</f>
        <v>0</v>
      </c>
      <c r="BF279" s="171">
        <f aca="true" t="shared" si="35" ref="BF279:BF297">IF(N279="snížená",J279,0)</f>
        <v>0</v>
      </c>
      <c r="BG279" s="171">
        <f aca="true" t="shared" si="36" ref="BG279:BG297">IF(N279="zákl. přenesená",J279,0)</f>
        <v>0</v>
      </c>
      <c r="BH279" s="171">
        <f aca="true" t="shared" si="37" ref="BH279:BH297">IF(N279="sníž. přenesená",J279,0)</f>
        <v>0</v>
      </c>
      <c r="BI279" s="171">
        <f aca="true" t="shared" si="38" ref="BI279:BI297">IF(N279="nulová",J279,0)</f>
        <v>0</v>
      </c>
      <c r="BJ279" s="17" t="s">
        <v>139</v>
      </c>
      <c r="BK279" s="171">
        <f aca="true" t="shared" si="39" ref="BK279:BK297">ROUND(I279*H279,2)</f>
        <v>0</v>
      </c>
      <c r="BL279" s="17" t="s">
        <v>200</v>
      </c>
      <c r="BM279" s="170" t="s">
        <v>497</v>
      </c>
    </row>
    <row r="280" spans="1:65" s="2" customFormat="1" ht="21.75" customHeight="1">
      <c r="A280" s="32"/>
      <c r="B280" s="157"/>
      <c r="C280" s="196" t="s">
        <v>498</v>
      </c>
      <c r="D280" s="196" t="s">
        <v>201</v>
      </c>
      <c r="E280" s="197" t="s">
        <v>499</v>
      </c>
      <c r="F280" s="198" t="s">
        <v>500</v>
      </c>
      <c r="G280" s="199" t="s">
        <v>198</v>
      </c>
      <c r="H280" s="200">
        <v>2</v>
      </c>
      <c r="I280" s="201"/>
      <c r="J280" s="202">
        <f t="shared" si="30"/>
        <v>0</v>
      </c>
      <c r="K280" s="203"/>
      <c r="L280" s="204"/>
      <c r="M280" s="205" t="s">
        <v>1</v>
      </c>
      <c r="N280" s="206" t="s">
        <v>42</v>
      </c>
      <c r="O280" s="58"/>
      <c r="P280" s="168">
        <f t="shared" si="31"/>
        <v>0</v>
      </c>
      <c r="Q280" s="168">
        <v>2E-05</v>
      </c>
      <c r="R280" s="168">
        <f t="shared" si="32"/>
        <v>4E-05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284</v>
      </c>
      <c r="AT280" s="170" t="s">
        <v>201</v>
      </c>
      <c r="AU280" s="170" t="s">
        <v>139</v>
      </c>
      <c r="AY280" s="17" t="s">
        <v>133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139</v>
      </c>
      <c r="BK280" s="171">
        <f t="shared" si="39"/>
        <v>0</v>
      </c>
      <c r="BL280" s="17" t="s">
        <v>200</v>
      </c>
      <c r="BM280" s="170" t="s">
        <v>501</v>
      </c>
    </row>
    <row r="281" spans="1:65" s="2" customFormat="1" ht="21.75" customHeight="1">
      <c r="A281" s="32"/>
      <c r="B281" s="157"/>
      <c r="C281" s="158" t="s">
        <v>502</v>
      </c>
      <c r="D281" s="158" t="s">
        <v>136</v>
      </c>
      <c r="E281" s="159" t="s">
        <v>503</v>
      </c>
      <c r="F281" s="160" t="s">
        <v>504</v>
      </c>
      <c r="G281" s="161" t="s">
        <v>299</v>
      </c>
      <c r="H281" s="162">
        <v>70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200</v>
      </c>
      <c r="AT281" s="170" t="s">
        <v>136</v>
      </c>
      <c r="AU281" s="170" t="s">
        <v>139</v>
      </c>
      <c r="AY281" s="17" t="s">
        <v>133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139</v>
      </c>
      <c r="BK281" s="171">
        <f t="shared" si="39"/>
        <v>0</v>
      </c>
      <c r="BL281" s="17" t="s">
        <v>200</v>
      </c>
      <c r="BM281" s="170" t="s">
        <v>505</v>
      </c>
    </row>
    <row r="282" spans="1:65" s="2" customFormat="1" ht="16.5" customHeight="1">
      <c r="A282" s="32"/>
      <c r="B282" s="157"/>
      <c r="C282" s="196" t="s">
        <v>506</v>
      </c>
      <c r="D282" s="196" t="s">
        <v>201</v>
      </c>
      <c r="E282" s="197" t="s">
        <v>507</v>
      </c>
      <c r="F282" s="198" t="s">
        <v>508</v>
      </c>
      <c r="G282" s="199" t="s">
        <v>299</v>
      </c>
      <c r="H282" s="200">
        <v>35</v>
      </c>
      <c r="I282" s="201"/>
      <c r="J282" s="202">
        <f t="shared" si="30"/>
        <v>0</v>
      </c>
      <c r="K282" s="203"/>
      <c r="L282" s="204"/>
      <c r="M282" s="205" t="s">
        <v>1</v>
      </c>
      <c r="N282" s="206" t="s">
        <v>42</v>
      </c>
      <c r="O282" s="58"/>
      <c r="P282" s="168">
        <f t="shared" si="31"/>
        <v>0</v>
      </c>
      <c r="Q282" s="168">
        <v>0.00017</v>
      </c>
      <c r="R282" s="168">
        <f t="shared" si="32"/>
        <v>0.00595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284</v>
      </c>
      <c r="AT282" s="170" t="s">
        <v>201</v>
      </c>
      <c r="AU282" s="170" t="s">
        <v>139</v>
      </c>
      <c r="AY282" s="17" t="s">
        <v>133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139</v>
      </c>
      <c r="BK282" s="171">
        <f t="shared" si="39"/>
        <v>0</v>
      </c>
      <c r="BL282" s="17" t="s">
        <v>200</v>
      </c>
      <c r="BM282" s="170" t="s">
        <v>509</v>
      </c>
    </row>
    <row r="283" spans="1:65" s="2" customFormat="1" ht="16.5" customHeight="1">
      <c r="A283" s="32"/>
      <c r="B283" s="157"/>
      <c r="C283" s="196" t="s">
        <v>510</v>
      </c>
      <c r="D283" s="196" t="s">
        <v>201</v>
      </c>
      <c r="E283" s="197" t="s">
        <v>511</v>
      </c>
      <c r="F283" s="198" t="s">
        <v>512</v>
      </c>
      <c r="G283" s="199" t="s">
        <v>299</v>
      </c>
      <c r="H283" s="200">
        <v>5</v>
      </c>
      <c r="I283" s="201"/>
      <c r="J283" s="202">
        <f t="shared" si="30"/>
        <v>0</v>
      </c>
      <c r="K283" s="203"/>
      <c r="L283" s="204"/>
      <c r="M283" s="205" t="s">
        <v>1</v>
      </c>
      <c r="N283" s="206" t="s">
        <v>42</v>
      </c>
      <c r="O283" s="58"/>
      <c r="P283" s="168">
        <f t="shared" si="31"/>
        <v>0</v>
      </c>
      <c r="Q283" s="168">
        <v>0.00028</v>
      </c>
      <c r="R283" s="168">
        <f t="shared" si="32"/>
        <v>0.0013999999999999998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284</v>
      </c>
      <c r="AT283" s="170" t="s">
        <v>201</v>
      </c>
      <c r="AU283" s="170" t="s">
        <v>139</v>
      </c>
      <c r="AY283" s="17" t="s">
        <v>133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139</v>
      </c>
      <c r="BK283" s="171">
        <f t="shared" si="39"/>
        <v>0</v>
      </c>
      <c r="BL283" s="17" t="s">
        <v>200</v>
      </c>
      <c r="BM283" s="170" t="s">
        <v>513</v>
      </c>
    </row>
    <row r="284" spans="1:65" s="2" customFormat="1" ht="21.75" customHeight="1">
      <c r="A284" s="32"/>
      <c r="B284" s="157"/>
      <c r="C284" s="158" t="s">
        <v>514</v>
      </c>
      <c r="D284" s="158" t="s">
        <v>136</v>
      </c>
      <c r="E284" s="159" t="s">
        <v>515</v>
      </c>
      <c r="F284" s="160" t="s">
        <v>516</v>
      </c>
      <c r="G284" s="161" t="s">
        <v>198</v>
      </c>
      <c r="H284" s="162">
        <v>1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200</v>
      </c>
      <c r="AT284" s="170" t="s">
        <v>136</v>
      </c>
      <c r="AU284" s="170" t="s">
        <v>139</v>
      </c>
      <c r="AY284" s="17" t="s">
        <v>133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139</v>
      </c>
      <c r="BK284" s="171">
        <f t="shared" si="39"/>
        <v>0</v>
      </c>
      <c r="BL284" s="17" t="s">
        <v>200</v>
      </c>
      <c r="BM284" s="170" t="s">
        <v>517</v>
      </c>
    </row>
    <row r="285" spans="1:65" s="2" customFormat="1" ht="21.75" customHeight="1">
      <c r="A285" s="32"/>
      <c r="B285" s="157"/>
      <c r="C285" s="196" t="s">
        <v>518</v>
      </c>
      <c r="D285" s="196" t="s">
        <v>201</v>
      </c>
      <c r="E285" s="197" t="s">
        <v>519</v>
      </c>
      <c r="F285" s="198" t="s">
        <v>520</v>
      </c>
      <c r="G285" s="199" t="s">
        <v>198</v>
      </c>
      <c r="H285" s="200">
        <v>1</v>
      </c>
      <c r="I285" s="201"/>
      <c r="J285" s="202">
        <f t="shared" si="30"/>
        <v>0</v>
      </c>
      <c r="K285" s="203"/>
      <c r="L285" s="204"/>
      <c r="M285" s="205" t="s">
        <v>1</v>
      </c>
      <c r="N285" s="206" t="s">
        <v>42</v>
      </c>
      <c r="O285" s="58"/>
      <c r="P285" s="168">
        <f t="shared" si="31"/>
        <v>0</v>
      </c>
      <c r="Q285" s="168">
        <v>0.0169</v>
      </c>
      <c r="R285" s="168">
        <f t="shared" si="32"/>
        <v>0.0169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284</v>
      </c>
      <c r="AT285" s="170" t="s">
        <v>201</v>
      </c>
      <c r="AU285" s="170" t="s">
        <v>139</v>
      </c>
      <c r="AY285" s="17" t="s">
        <v>133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139</v>
      </c>
      <c r="BK285" s="171">
        <f t="shared" si="39"/>
        <v>0</v>
      </c>
      <c r="BL285" s="17" t="s">
        <v>200</v>
      </c>
      <c r="BM285" s="170" t="s">
        <v>521</v>
      </c>
    </row>
    <row r="286" spans="1:65" s="2" customFormat="1" ht="21.75" customHeight="1">
      <c r="A286" s="32"/>
      <c r="B286" s="157"/>
      <c r="C286" s="158" t="s">
        <v>522</v>
      </c>
      <c r="D286" s="158" t="s">
        <v>136</v>
      </c>
      <c r="E286" s="159" t="s">
        <v>523</v>
      </c>
      <c r="F286" s="160" t="s">
        <v>524</v>
      </c>
      <c r="G286" s="161" t="s">
        <v>198</v>
      </c>
      <c r="H286" s="162">
        <v>3</v>
      </c>
      <c r="I286" s="163"/>
      <c r="J286" s="164">
        <f t="shared" si="3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31"/>
        <v>0</v>
      </c>
      <c r="Q286" s="168">
        <v>0</v>
      </c>
      <c r="R286" s="168">
        <f t="shared" si="32"/>
        <v>0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200</v>
      </c>
      <c r="AT286" s="170" t="s">
        <v>136</v>
      </c>
      <c r="AU286" s="170" t="s">
        <v>139</v>
      </c>
      <c r="AY286" s="17" t="s">
        <v>133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139</v>
      </c>
      <c r="BK286" s="171">
        <f t="shared" si="39"/>
        <v>0</v>
      </c>
      <c r="BL286" s="17" t="s">
        <v>200</v>
      </c>
      <c r="BM286" s="170" t="s">
        <v>525</v>
      </c>
    </row>
    <row r="287" spans="1:65" s="2" customFormat="1" ht="21.75" customHeight="1">
      <c r="A287" s="32"/>
      <c r="B287" s="157"/>
      <c r="C287" s="196" t="s">
        <v>526</v>
      </c>
      <c r="D287" s="196" t="s">
        <v>201</v>
      </c>
      <c r="E287" s="197" t="s">
        <v>527</v>
      </c>
      <c r="F287" s="198" t="s">
        <v>528</v>
      </c>
      <c r="G287" s="199" t="s">
        <v>198</v>
      </c>
      <c r="H287" s="200">
        <v>3</v>
      </c>
      <c r="I287" s="201"/>
      <c r="J287" s="202">
        <f t="shared" si="30"/>
        <v>0</v>
      </c>
      <c r="K287" s="203"/>
      <c r="L287" s="204"/>
      <c r="M287" s="205" t="s">
        <v>1</v>
      </c>
      <c r="N287" s="206" t="s">
        <v>42</v>
      </c>
      <c r="O287" s="58"/>
      <c r="P287" s="168">
        <f t="shared" si="31"/>
        <v>0</v>
      </c>
      <c r="Q287" s="168">
        <v>0.0001</v>
      </c>
      <c r="R287" s="168">
        <f t="shared" si="32"/>
        <v>0.00030000000000000003</v>
      </c>
      <c r="S287" s="168">
        <v>0</v>
      </c>
      <c r="T287" s="169">
        <f t="shared" si="3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284</v>
      </c>
      <c r="AT287" s="170" t="s">
        <v>201</v>
      </c>
      <c r="AU287" s="170" t="s">
        <v>139</v>
      </c>
      <c r="AY287" s="17" t="s">
        <v>133</v>
      </c>
      <c r="BE287" s="171">
        <f t="shared" si="34"/>
        <v>0</v>
      </c>
      <c r="BF287" s="171">
        <f t="shared" si="35"/>
        <v>0</v>
      </c>
      <c r="BG287" s="171">
        <f t="shared" si="36"/>
        <v>0</v>
      </c>
      <c r="BH287" s="171">
        <f t="shared" si="37"/>
        <v>0</v>
      </c>
      <c r="BI287" s="171">
        <f t="shared" si="38"/>
        <v>0</v>
      </c>
      <c r="BJ287" s="17" t="s">
        <v>139</v>
      </c>
      <c r="BK287" s="171">
        <f t="shared" si="39"/>
        <v>0</v>
      </c>
      <c r="BL287" s="17" t="s">
        <v>200</v>
      </c>
      <c r="BM287" s="170" t="s">
        <v>529</v>
      </c>
    </row>
    <row r="288" spans="1:65" s="2" customFormat="1" ht="21.75" customHeight="1">
      <c r="A288" s="32"/>
      <c r="B288" s="157"/>
      <c r="C288" s="158" t="s">
        <v>530</v>
      </c>
      <c r="D288" s="158" t="s">
        <v>136</v>
      </c>
      <c r="E288" s="159" t="s">
        <v>531</v>
      </c>
      <c r="F288" s="160" t="s">
        <v>532</v>
      </c>
      <c r="G288" s="161" t="s">
        <v>198</v>
      </c>
      <c r="H288" s="162">
        <v>3</v>
      </c>
      <c r="I288" s="163"/>
      <c r="J288" s="164">
        <f t="shared" si="3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31"/>
        <v>0</v>
      </c>
      <c r="Q288" s="168">
        <v>0</v>
      </c>
      <c r="R288" s="168">
        <f t="shared" si="32"/>
        <v>0</v>
      </c>
      <c r="S288" s="168">
        <v>0</v>
      </c>
      <c r="T288" s="169">
        <f t="shared" si="3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200</v>
      </c>
      <c r="AT288" s="170" t="s">
        <v>136</v>
      </c>
      <c r="AU288" s="170" t="s">
        <v>139</v>
      </c>
      <c r="AY288" s="17" t="s">
        <v>133</v>
      </c>
      <c r="BE288" s="171">
        <f t="shared" si="34"/>
        <v>0</v>
      </c>
      <c r="BF288" s="171">
        <f t="shared" si="35"/>
        <v>0</v>
      </c>
      <c r="BG288" s="171">
        <f t="shared" si="36"/>
        <v>0</v>
      </c>
      <c r="BH288" s="171">
        <f t="shared" si="37"/>
        <v>0</v>
      </c>
      <c r="BI288" s="171">
        <f t="shared" si="38"/>
        <v>0</v>
      </c>
      <c r="BJ288" s="17" t="s">
        <v>139</v>
      </c>
      <c r="BK288" s="171">
        <f t="shared" si="39"/>
        <v>0</v>
      </c>
      <c r="BL288" s="17" t="s">
        <v>200</v>
      </c>
      <c r="BM288" s="170" t="s">
        <v>533</v>
      </c>
    </row>
    <row r="289" spans="1:65" s="2" customFormat="1" ht="16.5" customHeight="1">
      <c r="A289" s="32"/>
      <c r="B289" s="157"/>
      <c r="C289" s="196" t="s">
        <v>534</v>
      </c>
      <c r="D289" s="196" t="s">
        <v>201</v>
      </c>
      <c r="E289" s="197" t="s">
        <v>535</v>
      </c>
      <c r="F289" s="198" t="s">
        <v>536</v>
      </c>
      <c r="G289" s="199" t="s">
        <v>198</v>
      </c>
      <c r="H289" s="200">
        <v>3</v>
      </c>
      <c r="I289" s="201"/>
      <c r="J289" s="202">
        <f t="shared" si="30"/>
        <v>0</v>
      </c>
      <c r="K289" s="203"/>
      <c r="L289" s="204"/>
      <c r="M289" s="205" t="s">
        <v>1</v>
      </c>
      <c r="N289" s="206" t="s">
        <v>42</v>
      </c>
      <c r="O289" s="58"/>
      <c r="P289" s="168">
        <f t="shared" si="31"/>
        <v>0</v>
      </c>
      <c r="Q289" s="168">
        <v>0.00027</v>
      </c>
      <c r="R289" s="168">
        <f t="shared" si="32"/>
        <v>0.00081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284</v>
      </c>
      <c r="AT289" s="170" t="s">
        <v>201</v>
      </c>
      <c r="AU289" s="170" t="s">
        <v>139</v>
      </c>
      <c r="AY289" s="17" t="s">
        <v>133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139</v>
      </c>
      <c r="BK289" s="171">
        <f t="shared" si="39"/>
        <v>0</v>
      </c>
      <c r="BL289" s="17" t="s">
        <v>200</v>
      </c>
      <c r="BM289" s="170" t="s">
        <v>537</v>
      </c>
    </row>
    <row r="290" spans="1:65" s="2" customFormat="1" ht="21.75" customHeight="1">
      <c r="A290" s="32"/>
      <c r="B290" s="157"/>
      <c r="C290" s="158" t="s">
        <v>538</v>
      </c>
      <c r="D290" s="158" t="s">
        <v>136</v>
      </c>
      <c r="E290" s="159" t="s">
        <v>539</v>
      </c>
      <c r="F290" s="160" t="s">
        <v>540</v>
      </c>
      <c r="G290" s="161" t="s">
        <v>198</v>
      </c>
      <c r="H290" s="162">
        <v>4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</v>
      </c>
      <c r="T290" s="169">
        <f t="shared" si="3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200</v>
      </c>
      <c r="AT290" s="170" t="s">
        <v>136</v>
      </c>
      <c r="AU290" s="170" t="s">
        <v>139</v>
      </c>
      <c r="AY290" s="17" t="s">
        <v>133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139</v>
      </c>
      <c r="BK290" s="171">
        <f t="shared" si="39"/>
        <v>0</v>
      </c>
      <c r="BL290" s="17" t="s">
        <v>200</v>
      </c>
      <c r="BM290" s="170" t="s">
        <v>541</v>
      </c>
    </row>
    <row r="291" spans="1:65" s="2" customFormat="1" ht="16.5" customHeight="1">
      <c r="A291" s="32"/>
      <c r="B291" s="157"/>
      <c r="C291" s="196" t="s">
        <v>542</v>
      </c>
      <c r="D291" s="196" t="s">
        <v>201</v>
      </c>
      <c r="E291" s="197" t="s">
        <v>543</v>
      </c>
      <c r="F291" s="198" t="s">
        <v>544</v>
      </c>
      <c r="G291" s="199" t="s">
        <v>198</v>
      </c>
      <c r="H291" s="200">
        <v>2</v>
      </c>
      <c r="I291" s="201"/>
      <c r="J291" s="202">
        <f t="shared" si="30"/>
        <v>0</v>
      </c>
      <c r="K291" s="203"/>
      <c r="L291" s="204"/>
      <c r="M291" s="205" t="s">
        <v>1</v>
      </c>
      <c r="N291" s="206" t="s">
        <v>42</v>
      </c>
      <c r="O291" s="58"/>
      <c r="P291" s="168">
        <f t="shared" si="31"/>
        <v>0</v>
      </c>
      <c r="Q291" s="168">
        <v>0.0008</v>
      </c>
      <c r="R291" s="168">
        <f t="shared" si="32"/>
        <v>0.0016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284</v>
      </c>
      <c r="AT291" s="170" t="s">
        <v>201</v>
      </c>
      <c r="AU291" s="170" t="s">
        <v>139</v>
      </c>
      <c r="AY291" s="17" t="s">
        <v>133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139</v>
      </c>
      <c r="BK291" s="171">
        <f t="shared" si="39"/>
        <v>0</v>
      </c>
      <c r="BL291" s="17" t="s">
        <v>200</v>
      </c>
      <c r="BM291" s="170" t="s">
        <v>545</v>
      </c>
    </row>
    <row r="292" spans="1:65" s="2" customFormat="1" ht="21.75" customHeight="1">
      <c r="A292" s="32"/>
      <c r="B292" s="157"/>
      <c r="C292" s="196" t="s">
        <v>546</v>
      </c>
      <c r="D292" s="196" t="s">
        <v>201</v>
      </c>
      <c r="E292" s="197" t="s">
        <v>547</v>
      </c>
      <c r="F292" s="198" t="s">
        <v>548</v>
      </c>
      <c r="G292" s="199" t="s">
        <v>198</v>
      </c>
      <c r="H292" s="200">
        <v>2</v>
      </c>
      <c r="I292" s="201"/>
      <c r="J292" s="202">
        <f t="shared" si="30"/>
        <v>0</v>
      </c>
      <c r="K292" s="203"/>
      <c r="L292" s="204"/>
      <c r="M292" s="205" t="s">
        <v>1</v>
      </c>
      <c r="N292" s="206" t="s">
        <v>42</v>
      </c>
      <c r="O292" s="58"/>
      <c r="P292" s="168">
        <f t="shared" si="31"/>
        <v>0</v>
      </c>
      <c r="Q292" s="168">
        <v>0.0016</v>
      </c>
      <c r="R292" s="168">
        <f t="shared" si="32"/>
        <v>0.0032</v>
      </c>
      <c r="S292" s="168">
        <v>0</v>
      </c>
      <c r="T292" s="169">
        <f t="shared" si="3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284</v>
      </c>
      <c r="AT292" s="170" t="s">
        <v>201</v>
      </c>
      <c r="AU292" s="170" t="s">
        <v>139</v>
      </c>
      <c r="AY292" s="17" t="s">
        <v>133</v>
      </c>
      <c r="BE292" s="171">
        <f t="shared" si="34"/>
        <v>0</v>
      </c>
      <c r="BF292" s="171">
        <f t="shared" si="35"/>
        <v>0</v>
      </c>
      <c r="BG292" s="171">
        <f t="shared" si="36"/>
        <v>0</v>
      </c>
      <c r="BH292" s="171">
        <f t="shared" si="37"/>
        <v>0</v>
      </c>
      <c r="BI292" s="171">
        <f t="shared" si="38"/>
        <v>0</v>
      </c>
      <c r="BJ292" s="17" t="s">
        <v>139</v>
      </c>
      <c r="BK292" s="171">
        <f t="shared" si="39"/>
        <v>0</v>
      </c>
      <c r="BL292" s="17" t="s">
        <v>200</v>
      </c>
      <c r="BM292" s="170" t="s">
        <v>549</v>
      </c>
    </row>
    <row r="293" spans="1:65" s="2" customFormat="1" ht="16.5" customHeight="1">
      <c r="A293" s="32"/>
      <c r="B293" s="157"/>
      <c r="C293" s="196" t="s">
        <v>550</v>
      </c>
      <c r="D293" s="196" t="s">
        <v>201</v>
      </c>
      <c r="E293" s="197" t="s">
        <v>551</v>
      </c>
      <c r="F293" s="198" t="s">
        <v>552</v>
      </c>
      <c r="G293" s="199" t="s">
        <v>299</v>
      </c>
      <c r="H293" s="200">
        <v>30</v>
      </c>
      <c r="I293" s="201"/>
      <c r="J293" s="202">
        <f t="shared" si="30"/>
        <v>0</v>
      </c>
      <c r="K293" s="203"/>
      <c r="L293" s="204"/>
      <c r="M293" s="205" t="s">
        <v>1</v>
      </c>
      <c r="N293" s="206" t="s">
        <v>42</v>
      </c>
      <c r="O293" s="58"/>
      <c r="P293" s="168">
        <f t="shared" si="31"/>
        <v>0</v>
      </c>
      <c r="Q293" s="168">
        <v>0.00012</v>
      </c>
      <c r="R293" s="168">
        <f t="shared" si="32"/>
        <v>0.0036</v>
      </c>
      <c r="S293" s="168">
        <v>0</v>
      </c>
      <c r="T293" s="169">
        <f t="shared" si="3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284</v>
      </c>
      <c r="AT293" s="170" t="s">
        <v>201</v>
      </c>
      <c r="AU293" s="170" t="s">
        <v>139</v>
      </c>
      <c r="AY293" s="17" t="s">
        <v>133</v>
      </c>
      <c r="BE293" s="171">
        <f t="shared" si="34"/>
        <v>0</v>
      </c>
      <c r="BF293" s="171">
        <f t="shared" si="35"/>
        <v>0</v>
      </c>
      <c r="BG293" s="171">
        <f t="shared" si="36"/>
        <v>0</v>
      </c>
      <c r="BH293" s="171">
        <f t="shared" si="37"/>
        <v>0</v>
      </c>
      <c r="BI293" s="171">
        <f t="shared" si="38"/>
        <v>0</v>
      </c>
      <c r="BJ293" s="17" t="s">
        <v>139</v>
      </c>
      <c r="BK293" s="171">
        <f t="shared" si="39"/>
        <v>0</v>
      </c>
      <c r="BL293" s="17" t="s">
        <v>200</v>
      </c>
      <c r="BM293" s="170" t="s">
        <v>553</v>
      </c>
    </row>
    <row r="294" spans="1:65" s="2" customFormat="1" ht="21.75" customHeight="1">
      <c r="A294" s="32"/>
      <c r="B294" s="157"/>
      <c r="C294" s="158" t="s">
        <v>554</v>
      </c>
      <c r="D294" s="158" t="s">
        <v>136</v>
      </c>
      <c r="E294" s="159" t="s">
        <v>555</v>
      </c>
      <c r="F294" s="160" t="s">
        <v>556</v>
      </c>
      <c r="G294" s="161" t="s">
        <v>198</v>
      </c>
      <c r="H294" s="162">
        <v>1</v>
      </c>
      <c r="I294" s="163"/>
      <c r="J294" s="164">
        <f t="shared" si="3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31"/>
        <v>0</v>
      </c>
      <c r="Q294" s="168">
        <v>0</v>
      </c>
      <c r="R294" s="168">
        <f t="shared" si="32"/>
        <v>0</v>
      </c>
      <c r="S294" s="168">
        <v>0</v>
      </c>
      <c r="T294" s="169">
        <f t="shared" si="3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200</v>
      </c>
      <c r="AT294" s="170" t="s">
        <v>136</v>
      </c>
      <c r="AU294" s="170" t="s">
        <v>139</v>
      </c>
      <c r="AY294" s="17" t="s">
        <v>133</v>
      </c>
      <c r="BE294" s="171">
        <f t="shared" si="34"/>
        <v>0</v>
      </c>
      <c r="BF294" s="171">
        <f t="shared" si="35"/>
        <v>0</v>
      </c>
      <c r="BG294" s="171">
        <f t="shared" si="36"/>
        <v>0</v>
      </c>
      <c r="BH294" s="171">
        <f t="shared" si="37"/>
        <v>0</v>
      </c>
      <c r="BI294" s="171">
        <f t="shared" si="38"/>
        <v>0</v>
      </c>
      <c r="BJ294" s="17" t="s">
        <v>139</v>
      </c>
      <c r="BK294" s="171">
        <f t="shared" si="39"/>
        <v>0</v>
      </c>
      <c r="BL294" s="17" t="s">
        <v>200</v>
      </c>
      <c r="BM294" s="170" t="s">
        <v>557</v>
      </c>
    </row>
    <row r="295" spans="1:65" s="2" customFormat="1" ht="21.75" customHeight="1">
      <c r="A295" s="32"/>
      <c r="B295" s="157"/>
      <c r="C295" s="158" t="s">
        <v>558</v>
      </c>
      <c r="D295" s="158" t="s">
        <v>136</v>
      </c>
      <c r="E295" s="159" t="s">
        <v>559</v>
      </c>
      <c r="F295" s="160" t="s">
        <v>560</v>
      </c>
      <c r="G295" s="161" t="s">
        <v>236</v>
      </c>
      <c r="H295" s="162">
        <v>0.034</v>
      </c>
      <c r="I295" s="163"/>
      <c r="J295" s="164">
        <f t="shared" si="3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31"/>
        <v>0</v>
      </c>
      <c r="Q295" s="168">
        <v>0</v>
      </c>
      <c r="R295" s="168">
        <f t="shared" si="32"/>
        <v>0</v>
      </c>
      <c r="S295" s="168">
        <v>0</v>
      </c>
      <c r="T295" s="169">
        <f t="shared" si="3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200</v>
      </c>
      <c r="AT295" s="170" t="s">
        <v>136</v>
      </c>
      <c r="AU295" s="170" t="s">
        <v>139</v>
      </c>
      <c r="AY295" s="17" t="s">
        <v>133</v>
      </c>
      <c r="BE295" s="171">
        <f t="shared" si="34"/>
        <v>0</v>
      </c>
      <c r="BF295" s="171">
        <f t="shared" si="35"/>
        <v>0</v>
      </c>
      <c r="BG295" s="171">
        <f t="shared" si="36"/>
        <v>0</v>
      </c>
      <c r="BH295" s="171">
        <f t="shared" si="37"/>
        <v>0</v>
      </c>
      <c r="BI295" s="171">
        <f t="shared" si="38"/>
        <v>0</v>
      </c>
      <c r="BJ295" s="17" t="s">
        <v>139</v>
      </c>
      <c r="BK295" s="171">
        <f t="shared" si="39"/>
        <v>0</v>
      </c>
      <c r="BL295" s="17" t="s">
        <v>200</v>
      </c>
      <c r="BM295" s="170" t="s">
        <v>561</v>
      </c>
    </row>
    <row r="296" spans="1:65" s="2" customFormat="1" ht="21.75" customHeight="1">
      <c r="A296" s="32"/>
      <c r="B296" s="157"/>
      <c r="C296" s="196" t="s">
        <v>562</v>
      </c>
      <c r="D296" s="196" t="s">
        <v>201</v>
      </c>
      <c r="E296" s="197" t="s">
        <v>563</v>
      </c>
      <c r="F296" s="198" t="s">
        <v>564</v>
      </c>
      <c r="G296" s="199" t="s">
        <v>476</v>
      </c>
      <c r="H296" s="200">
        <v>1</v>
      </c>
      <c r="I296" s="201"/>
      <c r="J296" s="202">
        <f t="shared" si="30"/>
        <v>0</v>
      </c>
      <c r="K296" s="203"/>
      <c r="L296" s="204"/>
      <c r="M296" s="205" t="s">
        <v>1</v>
      </c>
      <c r="N296" s="206" t="s">
        <v>42</v>
      </c>
      <c r="O296" s="58"/>
      <c r="P296" s="168">
        <f t="shared" si="31"/>
        <v>0</v>
      </c>
      <c r="Q296" s="168">
        <v>0</v>
      </c>
      <c r="R296" s="168">
        <f t="shared" si="32"/>
        <v>0</v>
      </c>
      <c r="S296" s="168">
        <v>0</v>
      </c>
      <c r="T296" s="169">
        <f t="shared" si="3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284</v>
      </c>
      <c r="AT296" s="170" t="s">
        <v>201</v>
      </c>
      <c r="AU296" s="170" t="s">
        <v>139</v>
      </c>
      <c r="AY296" s="17" t="s">
        <v>133</v>
      </c>
      <c r="BE296" s="171">
        <f t="shared" si="34"/>
        <v>0</v>
      </c>
      <c r="BF296" s="171">
        <f t="shared" si="35"/>
        <v>0</v>
      </c>
      <c r="BG296" s="171">
        <f t="shared" si="36"/>
        <v>0</v>
      </c>
      <c r="BH296" s="171">
        <f t="shared" si="37"/>
        <v>0</v>
      </c>
      <c r="BI296" s="171">
        <f t="shared" si="38"/>
        <v>0</v>
      </c>
      <c r="BJ296" s="17" t="s">
        <v>139</v>
      </c>
      <c r="BK296" s="171">
        <f t="shared" si="39"/>
        <v>0</v>
      </c>
      <c r="BL296" s="17" t="s">
        <v>200</v>
      </c>
      <c r="BM296" s="170" t="s">
        <v>565</v>
      </c>
    </row>
    <row r="297" spans="1:65" s="2" customFormat="1" ht="21.75" customHeight="1">
      <c r="A297" s="32"/>
      <c r="B297" s="157"/>
      <c r="C297" s="158" t="s">
        <v>566</v>
      </c>
      <c r="D297" s="158" t="s">
        <v>136</v>
      </c>
      <c r="E297" s="159" t="s">
        <v>567</v>
      </c>
      <c r="F297" s="160" t="s">
        <v>568</v>
      </c>
      <c r="G297" s="161" t="s">
        <v>236</v>
      </c>
      <c r="H297" s="162">
        <v>0.034</v>
      </c>
      <c r="I297" s="163"/>
      <c r="J297" s="164">
        <f t="shared" si="3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31"/>
        <v>0</v>
      </c>
      <c r="Q297" s="168">
        <v>0</v>
      </c>
      <c r="R297" s="168">
        <f t="shared" si="32"/>
        <v>0</v>
      </c>
      <c r="S297" s="168">
        <v>0</v>
      </c>
      <c r="T297" s="169">
        <f t="shared" si="3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200</v>
      </c>
      <c r="AT297" s="170" t="s">
        <v>136</v>
      </c>
      <c r="AU297" s="170" t="s">
        <v>139</v>
      </c>
      <c r="AY297" s="17" t="s">
        <v>133</v>
      </c>
      <c r="BE297" s="171">
        <f t="shared" si="34"/>
        <v>0</v>
      </c>
      <c r="BF297" s="171">
        <f t="shared" si="35"/>
        <v>0</v>
      </c>
      <c r="BG297" s="171">
        <f t="shared" si="36"/>
        <v>0</v>
      </c>
      <c r="BH297" s="171">
        <f t="shared" si="37"/>
        <v>0</v>
      </c>
      <c r="BI297" s="171">
        <f t="shared" si="38"/>
        <v>0</v>
      </c>
      <c r="BJ297" s="17" t="s">
        <v>139</v>
      </c>
      <c r="BK297" s="171">
        <f t="shared" si="39"/>
        <v>0</v>
      </c>
      <c r="BL297" s="17" t="s">
        <v>200</v>
      </c>
      <c r="BM297" s="170" t="s">
        <v>569</v>
      </c>
    </row>
    <row r="298" spans="2:63" s="12" customFormat="1" ht="22.9" customHeight="1">
      <c r="B298" s="144"/>
      <c r="D298" s="145" t="s">
        <v>75</v>
      </c>
      <c r="E298" s="155" t="s">
        <v>570</v>
      </c>
      <c r="F298" s="155" t="s">
        <v>571</v>
      </c>
      <c r="I298" s="147"/>
      <c r="J298" s="156">
        <f>BK298</f>
        <v>0</v>
      </c>
      <c r="L298" s="144"/>
      <c r="M298" s="149"/>
      <c r="N298" s="150"/>
      <c r="O298" s="150"/>
      <c r="P298" s="151">
        <f>SUM(P299:P305)</f>
        <v>0</v>
      </c>
      <c r="Q298" s="150"/>
      <c r="R298" s="151">
        <f>SUM(R299:R305)</f>
        <v>0.005</v>
      </c>
      <c r="S298" s="150"/>
      <c r="T298" s="152">
        <f>SUM(T299:T305)</f>
        <v>0.002</v>
      </c>
      <c r="AR298" s="145" t="s">
        <v>139</v>
      </c>
      <c r="AT298" s="153" t="s">
        <v>75</v>
      </c>
      <c r="AU298" s="153" t="s">
        <v>84</v>
      </c>
      <c r="AY298" s="145" t="s">
        <v>133</v>
      </c>
      <c r="BK298" s="154">
        <f>SUM(BK299:BK305)</f>
        <v>0</v>
      </c>
    </row>
    <row r="299" spans="1:65" s="2" customFormat="1" ht="16.5" customHeight="1">
      <c r="A299" s="32"/>
      <c r="B299" s="157"/>
      <c r="C299" s="158" t="s">
        <v>572</v>
      </c>
      <c r="D299" s="158" t="s">
        <v>136</v>
      </c>
      <c r="E299" s="159" t="s">
        <v>573</v>
      </c>
      <c r="F299" s="160" t="s">
        <v>574</v>
      </c>
      <c r="G299" s="161" t="s">
        <v>198</v>
      </c>
      <c r="H299" s="162">
        <v>1</v>
      </c>
      <c r="I299" s="163"/>
      <c r="J299" s="164">
        <f aca="true" t="shared" si="40" ref="J299:J305">ROUND(I299*H299,2)</f>
        <v>0</v>
      </c>
      <c r="K299" s="165"/>
      <c r="L299" s="33"/>
      <c r="M299" s="166" t="s">
        <v>1</v>
      </c>
      <c r="N299" s="167" t="s">
        <v>42</v>
      </c>
      <c r="O299" s="58"/>
      <c r="P299" s="168">
        <f aca="true" t="shared" si="41" ref="P299:P305">O299*H299</f>
        <v>0</v>
      </c>
      <c r="Q299" s="168">
        <v>0</v>
      </c>
      <c r="R299" s="168">
        <f aca="true" t="shared" si="42" ref="R299:R305">Q299*H299</f>
        <v>0</v>
      </c>
      <c r="S299" s="168">
        <v>0</v>
      </c>
      <c r="T299" s="169">
        <f aca="true" t="shared" si="43" ref="T299:T305"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200</v>
      </c>
      <c r="AT299" s="170" t="s">
        <v>136</v>
      </c>
      <c r="AU299" s="170" t="s">
        <v>139</v>
      </c>
      <c r="AY299" s="17" t="s">
        <v>133</v>
      </c>
      <c r="BE299" s="171">
        <f aca="true" t="shared" si="44" ref="BE299:BE305">IF(N299="základní",J299,0)</f>
        <v>0</v>
      </c>
      <c r="BF299" s="171">
        <f aca="true" t="shared" si="45" ref="BF299:BF305">IF(N299="snížená",J299,0)</f>
        <v>0</v>
      </c>
      <c r="BG299" s="171">
        <f aca="true" t="shared" si="46" ref="BG299:BG305">IF(N299="zákl. přenesená",J299,0)</f>
        <v>0</v>
      </c>
      <c r="BH299" s="171">
        <f aca="true" t="shared" si="47" ref="BH299:BH305">IF(N299="sníž. přenesená",J299,0)</f>
        <v>0</v>
      </c>
      <c r="BI299" s="171">
        <f aca="true" t="shared" si="48" ref="BI299:BI305">IF(N299="nulová",J299,0)</f>
        <v>0</v>
      </c>
      <c r="BJ299" s="17" t="s">
        <v>139</v>
      </c>
      <c r="BK299" s="171">
        <f aca="true" t="shared" si="49" ref="BK299:BK305">ROUND(I299*H299,2)</f>
        <v>0</v>
      </c>
      <c r="BL299" s="17" t="s">
        <v>200</v>
      </c>
      <c r="BM299" s="170" t="s">
        <v>575</v>
      </c>
    </row>
    <row r="300" spans="1:65" s="2" customFormat="1" ht="16.5" customHeight="1">
      <c r="A300" s="32"/>
      <c r="B300" s="157"/>
      <c r="C300" s="196" t="s">
        <v>576</v>
      </c>
      <c r="D300" s="196" t="s">
        <v>201</v>
      </c>
      <c r="E300" s="197" t="s">
        <v>577</v>
      </c>
      <c r="F300" s="198" t="s">
        <v>578</v>
      </c>
      <c r="G300" s="199" t="s">
        <v>198</v>
      </c>
      <c r="H300" s="200">
        <v>1</v>
      </c>
      <c r="I300" s="201"/>
      <c r="J300" s="202">
        <f t="shared" si="40"/>
        <v>0</v>
      </c>
      <c r="K300" s="203"/>
      <c r="L300" s="204"/>
      <c r="M300" s="205" t="s">
        <v>1</v>
      </c>
      <c r="N300" s="206" t="s">
        <v>42</v>
      </c>
      <c r="O300" s="58"/>
      <c r="P300" s="168">
        <f t="shared" si="41"/>
        <v>0</v>
      </c>
      <c r="Q300" s="168">
        <v>0.005</v>
      </c>
      <c r="R300" s="168">
        <f t="shared" si="42"/>
        <v>0.005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284</v>
      </c>
      <c r="AT300" s="170" t="s">
        <v>201</v>
      </c>
      <c r="AU300" s="170" t="s">
        <v>139</v>
      </c>
      <c r="AY300" s="17" t="s">
        <v>133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139</v>
      </c>
      <c r="BK300" s="171">
        <f t="shared" si="49"/>
        <v>0</v>
      </c>
      <c r="BL300" s="17" t="s">
        <v>200</v>
      </c>
      <c r="BM300" s="170" t="s">
        <v>579</v>
      </c>
    </row>
    <row r="301" spans="1:65" s="2" customFormat="1" ht="21.75" customHeight="1">
      <c r="A301" s="32"/>
      <c r="B301" s="157"/>
      <c r="C301" s="158" t="s">
        <v>580</v>
      </c>
      <c r="D301" s="158" t="s">
        <v>136</v>
      </c>
      <c r="E301" s="159" t="s">
        <v>581</v>
      </c>
      <c r="F301" s="160" t="s">
        <v>582</v>
      </c>
      <c r="G301" s="161" t="s">
        <v>198</v>
      </c>
      <c r="H301" s="162">
        <v>1</v>
      </c>
      <c r="I301" s="163"/>
      <c r="J301" s="164">
        <f t="shared" si="40"/>
        <v>0</v>
      </c>
      <c r="K301" s="165"/>
      <c r="L301" s="33"/>
      <c r="M301" s="166" t="s">
        <v>1</v>
      </c>
      <c r="N301" s="167" t="s">
        <v>42</v>
      </c>
      <c r="O301" s="58"/>
      <c r="P301" s="168">
        <f t="shared" si="41"/>
        <v>0</v>
      </c>
      <c r="Q301" s="168">
        <v>0</v>
      </c>
      <c r="R301" s="168">
        <f t="shared" si="42"/>
        <v>0</v>
      </c>
      <c r="S301" s="168">
        <v>0.002</v>
      </c>
      <c r="T301" s="169">
        <f t="shared" si="43"/>
        <v>0.002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200</v>
      </c>
      <c r="AT301" s="170" t="s">
        <v>136</v>
      </c>
      <c r="AU301" s="170" t="s">
        <v>139</v>
      </c>
      <c r="AY301" s="17" t="s">
        <v>133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139</v>
      </c>
      <c r="BK301" s="171">
        <f t="shared" si="49"/>
        <v>0</v>
      </c>
      <c r="BL301" s="17" t="s">
        <v>200</v>
      </c>
      <c r="BM301" s="170" t="s">
        <v>583</v>
      </c>
    </row>
    <row r="302" spans="1:65" s="2" customFormat="1" ht="16.5" customHeight="1">
      <c r="A302" s="32"/>
      <c r="B302" s="157"/>
      <c r="C302" s="158" t="s">
        <v>584</v>
      </c>
      <c r="D302" s="158" t="s">
        <v>136</v>
      </c>
      <c r="E302" s="159" t="s">
        <v>585</v>
      </c>
      <c r="F302" s="160" t="s">
        <v>586</v>
      </c>
      <c r="G302" s="161" t="s">
        <v>198</v>
      </c>
      <c r="H302" s="162">
        <v>1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200</v>
      </c>
      <c r="AT302" s="170" t="s">
        <v>136</v>
      </c>
      <c r="AU302" s="170" t="s">
        <v>139</v>
      </c>
      <c r="AY302" s="17" t="s">
        <v>133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139</v>
      </c>
      <c r="BK302" s="171">
        <f t="shared" si="49"/>
        <v>0</v>
      </c>
      <c r="BL302" s="17" t="s">
        <v>200</v>
      </c>
      <c r="BM302" s="170" t="s">
        <v>587</v>
      </c>
    </row>
    <row r="303" spans="1:65" s="2" customFormat="1" ht="16.5" customHeight="1">
      <c r="A303" s="32"/>
      <c r="B303" s="157"/>
      <c r="C303" s="196" t="s">
        <v>588</v>
      </c>
      <c r="D303" s="196" t="s">
        <v>201</v>
      </c>
      <c r="E303" s="197" t="s">
        <v>75</v>
      </c>
      <c r="F303" s="198" t="s">
        <v>589</v>
      </c>
      <c r="G303" s="199" t="s">
        <v>476</v>
      </c>
      <c r="H303" s="200">
        <v>1</v>
      </c>
      <c r="I303" s="201"/>
      <c r="J303" s="202">
        <f t="shared" si="40"/>
        <v>0</v>
      </c>
      <c r="K303" s="203"/>
      <c r="L303" s="204"/>
      <c r="M303" s="205" t="s">
        <v>1</v>
      </c>
      <c r="N303" s="206" t="s">
        <v>42</v>
      </c>
      <c r="O303" s="58"/>
      <c r="P303" s="168">
        <f t="shared" si="41"/>
        <v>0</v>
      </c>
      <c r="Q303" s="168">
        <v>0</v>
      </c>
      <c r="R303" s="168">
        <f t="shared" si="42"/>
        <v>0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284</v>
      </c>
      <c r="AT303" s="170" t="s">
        <v>201</v>
      </c>
      <c r="AU303" s="170" t="s">
        <v>139</v>
      </c>
      <c r="AY303" s="17" t="s">
        <v>133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139</v>
      </c>
      <c r="BK303" s="171">
        <f t="shared" si="49"/>
        <v>0</v>
      </c>
      <c r="BL303" s="17" t="s">
        <v>200</v>
      </c>
      <c r="BM303" s="170" t="s">
        <v>590</v>
      </c>
    </row>
    <row r="304" spans="1:65" s="2" customFormat="1" ht="21.75" customHeight="1">
      <c r="A304" s="32"/>
      <c r="B304" s="157"/>
      <c r="C304" s="158" t="s">
        <v>591</v>
      </c>
      <c r="D304" s="158" t="s">
        <v>136</v>
      </c>
      <c r="E304" s="159" t="s">
        <v>592</v>
      </c>
      <c r="F304" s="160" t="s">
        <v>593</v>
      </c>
      <c r="G304" s="161" t="s">
        <v>236</v>
      </c>
      <c r="H304" s="162">
        <v>0.005</v>
      </c>
      <c r="I304" s="163"/>
      <c r="J304" s="164">
        <f t="shared" si="4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41"/>
        <v>0</v>
      </c>
      <c r="Q304" s="168">
        <v>0</v>
      </c>
      <c r="R304" s="168">
        <f t="shared" si="42"/>
        <v>0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200</v>
      </c>
      <c r="AT304" s="170" t="s">
        <v>136</v>
      </c>
      <c r="AU304" s="170" t="s">
        <v>139</v>
      </c>
      <c r="AY304" s="17" t="s">
        <v>133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139</v>
      </c>
      <c r="BK304" s="171">
        <f t="shared" si="49"/>
        <v>0</v>
      </c>
      <c r="BL304" s="17" t="s">
        <v>200</v>
      </c>
      <c r="BM304" s="170" t="s">
        <v>594</v>
      </c>
    </row>
    <row r="305" spans="1:65" s="2" customFormat="1" ht="21.75" customHeight="1">
      <c r="A305" s="32"/>
      <c r="B305" s="157"/>
      <c r="C305" s="158" t="s">
        <v>595</v>
      </c>
      <c r="D305" s="158" t="s">
        <v>136</v>
      </c>
      <c r="E305" s="159" t="s">
        <v>596</v>
      </c>
      <c r="F305" s="160" t="s">
        <v>597</v>
      </c>
      <c r="G305" s="161" t="s">
        <v>236</v>
      </c>
      <c r="H305" s="162">
        <v>0.005</v>
      </c>
      <c r="I305" s="163"/>
      <c r="J305" s="164">
        <f t="shared" si="40"/>
        <v>0</v>
      </c>
      <c r="K305" s="165"/>
      <c r="L305" s="33"/>
      <c r="M305" s="166" t="s">
        <v>1</v>
      </c>
      <c r="N305" s="167" t="s">
        <v>42</v>
      </c>
      <c r="O305" s="58"/>
      <c r="P305" s="168">
        <f t="shared" si="41"/>
        <v>0</v>
      </c>
      <c r="Q305" s="168">
        <v>0</v>
      </c>
      <c r="R305" s="168">
        <f t="shared" si="42"/>
        <v>0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200</v>
      </c>
      <c r="AT305" s="170" t="s">
        <v>136</v>
      </c>
      <c r="AU305" s="170" t="s">
        <v>139</v>
      </c>
      <c r="AY305" s="17" t="s">
        <v>133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139</v>
      </c>
      <c r="BK305" s="171">
        <f t="shared" si="49"/>
        <v>0</v>
      </c>
      <c r="BL305" s="17" t="s">
        <v>200</v>
      </c>
      <c r="BM305" s="170" t="s">
        <v>598</v>
      </c>
    </row>
    <row r="306" spans="2:63" s="12" customFormat="1" ht="22.9" customHeight="1">
      <c r="B306" s="144"/>
      <c r="D306" s="145" t="s">
        <v>75</v>
      </c>
      <c r="E306" s="155" t="s">
        <v>599</v>
      </c>
      <c r="F306" s="155" t="s">
        <v>600</v>
      </c>
      <c r="I306" s="147"/>
      <c r="J306" s="156">
        <f>BK306</f>
        <v>0</v>
      </c>
      <c r="L306" s="144"/>
      <c r="M306" s="149"/>
      <c r="N306" s="150"/>
      <c r="O306" s="150"/>
      <c r="P306" s="151">
        <f>SUM(P307:P324)</f>
        <v>0</v>
      </c>
      <c r="Q306" s="150"/>
      <c r="R306" s="151">
        <f>SUM(R307:R324)</f>
        <v>0.5522920299999999</v>
      </c>
      <c r="S306" s="150"/>
      <c r="T306" s="152">
        <f>SUM(T307:T324)</f>
        <v>0</v>
      </c>
      <c r="AR306" s="145" t="s">
        <v>139</v>
      </c>
      <c r="AT306" s="153" t="s">
        <v>75</v>
      </c>
      <c r="AU306" s="153" t="s">
        <v>84</v>
      </c>
      <c r="AY306" s="145" t="s">
        <v>133</v>
      </c>
      <c r="BK306" s="154">
        <f>SUM(BK307:BK324)</f>
        <v>0</v>
      </c>
    </row>
    <row r="307" spans="1:65" s="2" customFormat="1" ht="21.75" customHeight="1">
      <c r="A307" s="32"/>
      <c r="B307" s="157"/>
      <c r="C307" s="158" t="s">
        <v>601</v>
      </c>
      <c r="D307" s="158" t="s">
        <v>136</v>
      </c>
      <c r="E307" s="159" t="s">
        <v>602</v>
      </c>
      <c r="F307" s="160" t="s">
        <v>603</v>
      </c>
      <c r="G307" s="161" t="s">
        <v>137</v>
      </c>
      <c r="H307" s="162">
        <v>20.813</v>
      </c>
      <c r="I307" s="163"/>
      <c r="J307" s="164">
        <f>ROUND(I307*H307,2)</f>
        <v>0</v>
      </c>
      <c r="K307" s="165"/>
      <c r="L307" s="33"/>
      <c r="M307" s="166" t="s">
        <v>1</v>
      </c>
      <c r="N307" s="167" t="s">
        <v>42</v>
      </c>
      <c r="O307" s="58"/>
      <c r="P307" s="168">
        <f>O307*H307</f>
        <v>0</v>
      </c>
      <c r="Q307" s="168">
        <v>0.02541</v>
      </c>
      <c r="R307" s="168">
        <f>Q307*H307</f>
        <v>0.5288583299999999</v>
      </c>
      <c r="S307" s="168">
        <v>0</v>
      </c>
      <c r="T307" s="169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200</v>
      </c>
      <c r="AT307" s="170" t="s">
        <v>136</v>
      </c>
      <c r="AU307" s="170" t="s">
        <v>139</v>
      </c>
      <c r="AY307" s="17" t="s">
        <v>133</v>
      </c>
      <c r="BE307" s="171">
        <f>IF(N307="základní",J307,0)</f>
        <v>0</v>
      </c>
      <c r="BF307" s="171">
        <f>IF(N307="snížená",J307,0)</f>
        <v>0</v>
      </c>
      <c r="BG307" s="171">
        <f>IF(N307="zákl. přenesená",J307,0)</f>
        <v>0</v>
      </c>
      <c r="BH307" s="171">
        <f>IF(N307="sníž. přenesená",J307,0)</f>
        <v>0</v>
      </c>
      <c r="BI307" s="171">
        <f>IF(N307="nulová",J307,0)</f>
        <v>0</v>
      </c>
      <c r="BJ307" s="17" t="s">
        <v>139</v>
      </c>
      <c r="BK307" s="171">
        <f>ROUND(I307*H307,2)</f>
        <v>0</v>
      </c>
      <c r="BL307" s="17" t="s">
        <v>200</v>
      </c>
      <c r="BM307" s="170" t="s">
        <v>604</v>
      </c>
    </row>
    <row r="308" spans="2:51" s="13" customFormat="1" ht="11.25">
      <c r="B308" s="172"/>
      <c r="D308" s="173" t="s">
        <v>141</v>
      </c>
      <c r="E308" s="174" t="s">
        <v>1</v>
      </c>
      <c r="F308" s="175" t="s">
        <v>605</v>
      </c>
      <c r="H308" s="176">
        <v>4.771</v>
      </c>
      <c r="I308" s="177"/>
      <c r="L308" s="172"/>
      <c r="M308" s="178"/>
      <c r="N308" s="179"/>
      <c r="O308" s="179"/>
      <c r="P308" s="179"/>
      <c r="Q308" s="179"/>
      <c r="R308" s="179"/>
      <c r="S308" s="179"/>
      <c r="T308" s="180"/>
      <c r="AT308" s="174" t="s">
        <v>141</v>
      </c>
      <c r="AU308" s="174" t="s">
        <v>139</v>
      </c>
      <c r="AV308" s="13" t="s">
        <v>139</v>
      </c>
      <c r="AW308" s="13" t="s">
        <v>33</v>
      </c>
      <c r="AX308" s="13" t="s">
        <v>76</v>
      </c>
      <c r="AY308" s="174" t="s">
        <v>133</v>
      </c>
    </row>
    <row r="309" spans="2:51" s="13" customFormat="1" ht="11.25">
      <c r="B309" s="172"/>
      <c r="D309" s="173" t="s">
        <v>141</v>
      </c>
      <c r="E309" s="174" t="s">
        <v>1</v>
      </c>
      <c r="F309" s="175" t="s">
        <v>606</v>
      </c>
      <c r="H309" s="176">
        <v>10.504</v>
      </c>
      <c r="I309" s="177"/>
      <c r="L309" s="172"/>
      <c r="M309" s="178"/>
      <c r="N309" s="179"/>
      <c r="O309" s="179"/>
      <c r="P309" s="179"/>
      <c r="Q309" s="179"/>
      <c r="R309" s="179"/>
      <c r="S309" s="179"/>
      <c r="T309" s="180"/>
      <c r="AT309" s="174" t="s">
        <v>141</v>
      </c>
      <c r="AU309" s="174" t="s">
        <v>139</v>
      </c>
      <c r="AV309" s="13" t="s">
        <v>139</v>
      </c>
      <c r="AW309" s="13" t="s">
        <v>33</v>
      </c>
      <c r="AX309" s="13" t="s">
        <v>76</v>
      </c>
      <c r="AY309" s="174" t="s">
        <v>133</v>
      </c>
    </row>
    <row r="310" spans="2:51" s="13" customFormat="1" ht="11.25">
      <c r="B310" s="172"/>
      <c r="D310" s="173" t="s">
        <v>141</v>
      </c>
      <c r="E310" s="174" t="s">
        <v>1</v>
      </c>
      <c r="F310" s="175" t="s">
        <v>607</v>
      </c>
      <c r="H310" s="176">
        <v>3.198</v>
      </c>
      <c r="I310" s="177"/>
      <c r="L310" s="172"/>
      <c r="M310" s="178"/>
      <c r="N310" s="179"/>
      <c r="O310" s="179"/>
      <c r="P310" s="179"/>
      <c r="Q310" s="179"/>
      <c r="R310" s="179"/>
      <c r="S310" s="179"/>
      <c r="T310" s="180"/>
      <c r="AT310" s="174" t="s">
        <v>141</v>
      </c>
      <c r="AU310" s="174" t="s">
        <v>139</v>
      </c>
      <c r="AV310" s="13" t="s">
        <v>139</v>
      </c>
      <c r="AW310" s="13" t="s">
        <v>33</v>
      </c>
      <c r="AX310" s="13" t="s">
        <v>76</v>
      </c>
      <c r="AY310" s="174" t="s">
        <v>133</v>
      </c>
    </row>
    <row r="311" spans="2:51" s="13" customFormat="1" ht="11.25">
      <c r="B311" s="172"/>
      <c r="D311" s="173" t="s">
        <v>141</v>
      </c>
      <c r="E311" s="174" t="s">
        <v>1</v>
      </c>
      <c r="F311" s="175" t="s">
        <v>608</v>
      </c>
      <c r="H311" s="176">
        <v>2.34</v>
      </c>
      <c r="I311" s="177"/>
      <c r="L311" s="172"/>
      <c r="M311" s="178"/>
      <c r="N311" s="179"/>
      <c r="O311" s="179"/>
      <c r="P311" s="179"/>
      <c r="Q311" s="179"/>
      <c r="R311" s="179"/>
      <c r="S311" s="179"/>
      <c r="T311" s="180"/>
      <c r="AT311" s="174" t="s">
        <v>141</v>
      </c>
      <c r="AU311" s="174" t="s">
        <v>139</v>
      </c>
      <c r="AV311" s="13" t="s">
        <v>139</v>
      </c>
      <c r="AW311" s="13" t="s">
        <v>33</v>
      </c>
      <c r="AX311" s="13" t="s">
        <v>76</v>
      </c>
      <c r="AY311" s="174" t="s">
        <v>133</v>
      </c>
    </row>
    <row r="312" spans="2:51" s="14" customFormat="1" ht="11.25">
      <c r="B312" s="181"/>
      <c r="D312" s="173" t="s">
        <v>141</v>
      </c>
      <c r="E312" s="182" t="s">
        <v>1</v>
      </c>
      <c r="F312" s="183" t="s">
        <v>143</v>
      </c>
      <c r="H312" s="184">
        <v>20.813</v>
      </c>
      <c r="I312" s="185"/>
      <c r="L312" s="181"/>
      <c r="M312" s="186"/>
      <c r="N312" s="187"/>
      <c r="O312" s="187"/>
      <c r="P312" s="187"/>
      <c r="Q312" s="187"/>
      <c r="R312" s="187"/>
      <c r="S312" s="187"/>
      <c r="T312" s="188"/>
      <c r="AT312" s="182" t="s">
        <v>141</v>
      </c>
      <c r="AU312" s="182" t="s">
        <v>139</v>
      </c>
      <c r="AV312" s="14" t="s">
        <v>138</v>
      </c>
      <c r="AW312" s="14" t="s">
        <v>33</v>
      </c>
      <c r="AX312" s="14" t="s">
        <v>84</v>
      </c>
      <c r="AY312" s="182" t="s">
        <v>133</v>
      </c>
    </row>
    <row r="313" spans="1:65" s="2" customFormat="1" ht="21.75" customHeight="1">
      <c r="A313" s="32"/>
      <c r="B313" s="157"/>
      <c r="C313" s="158" t="s">
        <v>609</v>
      </c>
      <c r="D313" s="158" t="s">
        <v>136</v>
      </c>
      <c r="E313" s="159" t="s">
        <v>610</v>
      </c>
      <c r="F313" s="160" t="s">
        <v>611</v>
      </c>
      <c r="G313" s="161" t="s">
        <v>299</v>
      </c>
      <c r="H313" s="162">
        <v>13.485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4E-05</v>
      </c>
      <c r="R313" s="168">
        <f>Q313*H313</f>
        <v>0.0005394</v>
      </c>
      <c r="S313" s="168">
        <v>0</v>
      </c>
      <c r="T313" s="16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200</v>
      </c>
      <c r="AT313" s="170" t="s">
        <v>136</v>
      </c>
      <c r="AU313" s="170" t="s">
        <v>139</v>
      </c>
      <c r="AY313" s="17" t="s">
        <v>133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139</v>
      </c>
      <c r="BK313" s="171">
        <f>ROUND(I313*H313,2)</f>
        <v>0</v>
      </c>
      <c r="BL313" s="17" t="s">
        <v>200</v>
      </c>
      <c r="BM313" s="170" t="s">
        <v>612</v>
      </c>
    </row>
    <row r="314" spans="2:51" s="13" customFormat="1" ht="11.25">
      <c r="B314" s="172"/>
      <c r="D314" s="173" t="s">
        <v>141</v>
      </c>
      <c r="E314" s="174" t="s">
        <v>1</v>
      </c>
      <c r="F314" s="175" t="s">
        <v>613</v>
      </c>
      <c r="H314" s="176">
        <v>13.485</v>
      </c>
      <c r="I314" s="177"/>
      <c r="L314" s="172"/>
      <c r="M314" s="178"/>
      <c r="N314" s="179"/>
      <c r="O314" s="179"/>
      <c r="P314" s="179"/>
      <c r="Q314" s="179"/>
      <c r="R314" s="179"/>
      <c r="S314" s="179"/>
      <c r="T314" s="180"/>
      <c r="AT314" s="174" t="s">
        <v>141</v>
      </c>
      <c r="AU314" s="174" t="s">
        <v>139</v>
      </c>
      <c r="AV314" s="13" t="s">
        <v>139</v>
      </c>
      <c r="AW314" s="13" t="s">
        <v>33</v>
      </c>
      <c r="AX314" s="13" t="s">
        <v>76</v>
      </c>
      <c r="AY314" s="174" t="s">
        <v>133</v>
      </c>
    </row>
    <row r="315" spans="2:51" s="14" customFormat="1" ht="11.25">
      <c r="B315" s="181"/>
      <c r="D315" s="173" t="s">
        <v>141</v>
      </c>
      <c r="E315" s="182" t="s">
        <v>1</v>
      </c>
      <c r="F315" s="183" t="s">
        <v>143</v>
      </c>
      <c r="H315" s="184">
        <v>13.485</v>
      </c>
      <c r="I315" s="185"/>
      <c r="L315" s="181"/>
      <c r="M315" s="186"/>
      <c r="N315" s="187"/>
      <c r="O315" s="187"/>
      <c r="P315" s="187"/>
      <c r="Q315" s="187"/>
      <c r="R315" s="187"/>
      <c r="S315" s="187"/>
      <c r="T315" s="188"/>
      <c r="AT315" s="182" t="s">
        <v>141</v>
      </c>
      <c r="AU315" s="182" t="s">
        <v>139</v>
      </c>
      <c r="AV315" s="14" t="s">
        <v>138</v>
      </c>
      <c r="AW315" s="14" t="s">
        <v>33</v>
      </c>
      <c r="AX315" s="14" t="s">
        <v>84</v>
      </c>
      <c r="AY315" s="182" t="s">
        <v>133</v>
      </c>
    </row>
    <row r="316" spans="1:65" s="2" customFormat="1" ht="16.5" customHeight="1">
      <c r="A316" s="32"/>
      <c r="B316" s="157"/>
      <c r="C316" s="158" t="s">
        <v>614</v>
      </c>
      <c r="D316" s="158" t="s">
        <v>136</v>
      </c>
      <c r="E316" s="159" t="s">
        <v>615</v>
      </c>
      <c r="F316" s="160" t="s">
        <v>616</v>
      </c>
      <c r="G316" s="161" t="s">
        <v>137</v>
      </c>
      <c r="H316" s="162">
        <v>20.813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0</v>
      </c>
      <c r="R316" s="168">
        <f>Q316*H316</f>
        <v>0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200</v>
      </c>
      <c r="AT316" s="170" t="s">
        <v>136</v>
      </c>
      <c r="AU316" s="170" t="s">
        <v>139</v>
      </c>
      <c r="AY316" s="17" t="s">
        <v>133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139</v>
      </c>
      <c r="BK316" s="171">
        <f>ROUND(I316*H316,2)</f>
        <v>0</v>
      </c>
      <c r="BL316" s="17" t="s">
        <v>200</v>
      </c>
      <c r="BM316" s="170" t="s">
        <v>617</v>
      </c>
    </row>
    <row r="317" spans="1:65" s="2" customFormat="1" ht="21.75" customHeight="1">
      <c r="A317" s="32"/>
      <c r="B317" s="157"/>
      <c r="C317" s="158" t="s">
        <v>618</v>
      </c>
      <c r="D317" s="158" t="s">
        <v>136</v>
      </c>
      <c r="E317" s="159" t="s">
        <v>619</v>
      </c>
      <c r="F317" s="160" t="s">
        <v>620</v>
      </c>
      <c r="G317" s="161" t="s">
        <v>137</v>
      </c>
      <c r="H317" s="162">
        <v>20.813</v>
      </c>
      <c r="I317" s="163"/>
      <c r="J317" s="164">
        <f>ROUND(I317*H317,2)</f>
        <v>0</v>
      </c>
      <c r="K317" s="165"/>
      <c r="L317" s="33"/>
      <c r="M317" s="166" t="s">
        <v>1</v>
      </c>
      <c r="N317" s="167" t="s">
        <v>42</v>
      </c>
      <c r="O317" s="58"/>
      <c r="P317" s="168">
        <f>O317*H317</f>
        <v>0</v>
      </c>
      <c r="Q317" s="168">
        <v>0.0007</v>
      </c>
      <c r="R317" s="168">
        <f>Q317*H317</f>
        <v>0.0145691</v>
      </c>
      <c r="S317" s="168">
        <v>0</v>
      </c>
      <c r="T317" s="169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200</v>
      </c>
      <c r="AT317" s="170" t="s">
        <v>136</v>
      </c>
      <c r="AU317" s="170" t="s">
        <v>139</v>
      </c>
      <c r="AY317" s="17" t="s">
        <v>133</v>
      </c>
      <c r="BE317" s="171">
        <f>IF(N317="základní",J317,0)</f>
        <v>0</v>
      </c>
      <c r="BF317" s="171">
        <f>IF(N317="snížená",J317,0)</f>
        <v>0</v>
      </c>
      <c r="BG317" s="171">
        <f>IF(N317="zákl. přenesená",J317,0)</f>
        <v>0</v>
      </c>
      <c r="BH317" s="171">
        <f>IF(N317="sníž. přenesená",J317,0)</f>
        <v>0</v>
      </c>
      <c r="BI317" s="171">
        <f>IF(N317="nulová",J317,0)</f>
        <v>0</v>
      </c>
      <c r="BJ317" s="17" t="s">
        <v>139</v>
      </c>
      <c r="BK317" s="171">
        <f>ROUND(I317*H317,2)</f>
        <v>0</v>
      </c>
      <c r="BL317" s="17" t="s">
        <v>200</v>
      </c>
      <c r="BM317" s="170" t="s">
        <v>621</v>
      </c>
    </row>
    <row r="318" spans="1:65" s="2" customFormat="1" ht="16.5" customHeight="1">
      <c r="A318" s="32"/>
      <c r="B318" s="157"/>
      <c r="C318" s="158" t="s">
        <v>622</v>
      </c>
      <c r="D318" s="158" t="s">
        <v>136</v>
      </c>
      <c r="E318" s="159" t="s">
        <v>623</v>
      </c>
      <c r="F318" s="160" t="s">
        <v>624</v>
      </c>
      <c r="G318" s="161" t="s">
        <v>137</v>
      </c>
      <c r="H318" s="162">
        <v>41.626</v>
      </c>
      <c r="I318" s="163"/>
      <c r="J318" s="164">
        <f>ROUND(I318*H318,2)</f>
        <v>0</v>
      </c>
      <c r="K318" s="165"/>
      <c r="L318" s="33"/>
      <c r="M318" s="166" t="s">
        <v>1</v>
      </c>
      <c r="N318" s="167" t="s">
        <v>42</v>
      </c>
      <c r="O318" s="58"/>
      <c r="P318" s="168">
        <f>O318*H318</f>
        <v>0</v>
      </c>
      <c r="Q318" s="168">
        <v>0.0002</v>
      </c>
      <c r="R318" s="168">
        <f>Q318*H318</f>
        <v>0.0083252</v>
      </c>
      <c r="S318" s="168">
        <v>0</v>
      </c>
      <c r="T318" s="169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200</v>
      </c>
      <c r="AT318" s="170" t="s">
        <v>136</v>
      </c>
      <c r="AU318" s="170" t="s">
        <v>139</v>
      </c>
      <c r="AY318" s="17" t="s">
        <v>133</v>
      </c>
      <c r="BE318" s="171">
        <f>IF(N318="základní",J318,0)</f>
        <v>0</v>
      </c>
      <c r="BF318" s="171">
        <f>IF(N318="snížená",J318,0)</f>
        <v>0</v>
      </c>
      <c r="BG318" s="171">
        <f>IF(N318="zákl. přenesená",J318,0)</f>
        <v>0</v>
      </c>
      <c r="BH318" s="171">
        <f>IF(N318="sníž. přenesená",J318,0)</f>
        <v>0</v>
      </c>
      <c r="BI318" s="171">
        <f>IF(N318="nulová",J318,0)</f>
        <v>0</v>
      </c>
      <c r="BJ318" s="17" t="s">
        <v>139</v>
      </c>
      <c r="BK318" s="171">
        <f>ROUND(I318*H318,2)</f>
        <v>0</v>
      </c>
      <c r="BL318" s="17" t="s">
        <v>200</v>
      </c>
      <c r="BM318" s="170" t="s">
        <v>625</v>
      </c>
    </row>
    <row r="319" spans="2:51" s="13" customFormat="1" ht="11.25">
      <c r="B319" s="172"/>
      <c r="D319" s="173" t="s">
        <v>141</v>
      </c>
      <c r="E319" s="174" t="s">
        <v>1</v>
      </c>
      <c r="F319" s="175" t="s">
        <v>626</v>
      </c>
      <c r="H319" s="176">
        <v>41.626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141</v>
      </c>
      <c r="AU319" s="174" t="s">
        <v>139</v>
      </c>
      <c r="AV319" s="13" t="s">
        <v>139</v>
      </c>
      <c r="AW319" s="13" t="s">
        <v>33</v>
      </c>
      <c r="AX319" s="13" t="s">
        <v>76</v>
      </c>
      <c r="AY319" s="174" t="s">
        <v>133</v>
      </c>
    </row>
    <row r="320" spans="2:51" s="14" customFormat="1" ht="11.25">
      <c r="B320" s="181"/>
      <c r="D320" s="173" t="s">
        <v>141</v>
      </c>
      <c r="E320" s="182" t="s">
        <v>1</v>
      </c>
      <c r="F320" s="183" t="s">
        <v>143</v>
      </c>
      <c r="H320" s="184">
        <v>41.626</v>
      </c>
      <c r="I320" s="185"/>
      <c r="L320" s="181"/>
      <c r="M320" s="186"/>
      <c r="N320" s="187"/>
      <c r="O320" s="187"/>
      <c r="P320" s="187"/>
      <c r="Q320" s="187"/>
      <c r="R320" s="187"/>
      <c r="S320" s="187"/>
      <c r="T320" s="188"/>
      <c r="AT320" s="182" t="s">
        <v>141</v>
      </c>
      <c r="AU320" s="182" t="s">
        <v>139</v>
      </c>
      <c r="AV320" s="14" t="s">
        <v>138</v>
      </c>
      <c r="AW320" s="14" t="s">
        <v>33</v>
      </c>
      <c r="AX320" s="14" t="s">
        <v>84</v>
      </c>
      <c r="AY320" s="182" t="s">
        <v>133</v>
      </c>
    </row>
    <row r="321" spans="1:65" s="2" customFormat="1" ht="21.75" customHeight="1">
      <c r="A321" s="32"/>
      <c r="B321" s="157"/>
      <c r="C321" s="158" t="s">
        <v>627</v>
      </c>
      <c r="D321" s="158" t="s">
        <v>136</v>
      </c>
      <c r="E321" s="159" t="s">
        <v>628</v>
      </c>
      <c r="F321" s="160" t="s">
        <v>629</v>
      </c>
      <c r="G321" s="161" t="s">
        <v>236</v>
      </c>
      <c r="H321" s="162">
        <v>0.552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0</v>
      </c>
      <c r="R321" s="168">
        <f>Q321*H321</f>
        <v>0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200</v>
      </c>
      <c r="AT321" s="170" t="s">
        <v>136</v>
      </c>
      <c r="AU321" s="170" t="s">
        <v>139</v>
      </c>
      <c r="AY321" s="17" t="s">
        <v>133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139</v>
      </c>
      <c r="BK321" s="171">
        <f>ROUND(I321*H321,2)</f>
        <v>0</v>
      </c>
      <c r="BL321" s="17" t="s">
        <v>200</v>
      </c>
      <c r="BM321" s="170" t="s">
        <v>630</v>
      </c>
    </row>
    <row r="322" spans="1:65" s="2" customFormat="1" ht="21.75" customHeight="1">
      <c r="A322" s="32"/>
      <c r="B322" s="157"/>
      <c r="C322" s="158" t="s">
        <v>631</v>
      </c>
      <c r="D322" s="158" t="s">
        <v>136</v>
      </c>
      <c r="E322" s="159" t="s">
        <v>632</v>
      </c>
      <c r="F322" s="160" t="s">
        <v>633</v>
      </c>
      <c r="G322" s="161" t="s">
        <v>236</v>
      </c>
      <c r="H322" s="162">
        <v>0.552</v>
      </c>
      <c r="I322" s="163"/>
      <c r="J322" s="164">
        <f>ROUND(I322*H322,2)</f>
        <v>0</v>
      </c>
      <c r="K322" s="165"/>
      <c r="L322" s="33"/>
      <c r="M322" s="166" t="s">
        <v>1</v>
      </c>
      <c r="N322" s="167" t="s">
        <v>42</v>
      </c>
      <c r="O322" s="58"/>
      <c r="P322" s="168">
        <f>O322*H322</f>
        <v>0</v>
      </c>
      <c r="Q322" s="168">
        <v>0</v>
      </c>
      <c r="R322" s="168">
        <f>Q322*H322</f>
        <v>0</v>
      </c>
      <c r="S322" s="168">
        <v>0</v>
      </c>
      <c r="T322" s="169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200</v>
      </c>
      <c r="AT322" s="170" t="s">
        <v>136</v>
      </c>
      <c r="AU322" s="170" t="s">
        <v>139</v>
      </c>
      <c r="AY322" s="17" t="s">
        <v>133</v>
      </c>
      <c r="BE322" s="171">
        <f>IF(N322="základní",J322,0)</f>
        <v>0</v>
      </c>
      <c r="BF322" s="171">
        <f>IF(N322="snížená",J322,0)</f>
        <v>0</v>
      </c>
      <c r="BG322" s="171">
        <f>IF(N322="zákl. přenesená",J322,0)</f>
        <v>0</v>
      </c>
      <c r="BH322" s="171">
        <f>IF(N322="sníž. přenesená",J322,0)</f>
        <v>0</v>
      </c>
      <c r="BI322" s="171">
        <f>IF(N322="nulová",J322,0)</f>
        <v>0</v>
      </c>
      <c r="BJ322" s="17" t="s">
        <v>139</v>
      </c>
      <c r="BK322" s="171">
        <f>ROUND(I322*H322,2)</f>
        <v>0</v>
      </c>
      <c r="BL322" s="17" t="s">
        <v>200</v>
      </c>
      <c r="BM322" s="170" t="s">
        <v>634</v>
      </c>
    </row>
    <row r="323" spans="1:65" s="2" customFormat="1" ht="21.75" customHeight="1">
      <c r="A323" s="32"/>
      <c r="B323" s="157"/>
      <c r="C323" s="158" t="s">
        <v>635</v>
      </c>
      <c r="D323" s="158" t="s">
        <v>136</v>
      </c>
      <c r="E323" s="159" t="s">
        <v>636</v>
      </c>
      <c r="F323" s="160" t="s">
        <v>637</v>
      </c>
      <c r="G323" s="161" t="s">
        <v>137</v>
      </c>
      <c r="H323" s="162">
        <v>6.24</v>
      </c>
      <c r="I323" s="163"/>
      <c r="J323" s="164">
        <f>ROUND(I323*H323,2)</f>
        <v>0</v>
      </c>
      <c r="K323" s="165"/>
      <c r="L323" s="33"/>
      <c r="M323" s="166" t="s">
        <v>1</v>
      </c>
      <c r="N323" s="167" t="s">
        <v>42</v>
      </c>
      <c r="O323" s="58"/>
      <c r="P323" s="168">
        <f>O323*H323</f>
        <v>0</v>
      </c>
      <c r="Q323" s="168">
        <v>0</v>
      </c>
      <c r="R323" s="168">
        <f>Q323*H323</f>
        <v>0</v>
      </c>
      <c r="S323" s="168">
        <v>0</v>
      </c>
      <c r="T323" s="169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200</v>
      </c>
      <c r="AT323" s="170" t="s">
        <v>136</v>
      </c>
      <c r="AU323" s="170" t="s">
        <v>139</v>
      </c>
      <c r="AY323" s="17" t="s">
        <v>133</v>
      </c>
      <c r="BE323" s="171">
        <f>IF(N323="základní",J323,0)</f>
        <v>0</v>
      </c>
      <c r="BF323" s="171">
        <f>IF(N323="snížená",J323,0)</f>
        <v>0</v>
      </c>
      <c r="BG323" s="171">
        <f>IF(N323="zákl. přenesená",J323,0)</f>
        <v>0</v>
      </c>
      <c r="BH323" s="171">
        <f>IF(N323="sníž. přenesená",J323,0)</f>
        <v>0</v>
      </c>
      <c r="BI323" s="171">
        <f>IF(N323="nulová",J323,0)</f>
        <v>0</v>
      </c>
      <c r="BJ323" s="17" t="s">
        <v>139</v>
      </c>
      <c r="BK323" s="171">
        <f>ROUND(I323*H323,2)</f>
        <v>0</v>
      </c>
      <c r="BL323" s="17" t="s">
        <v>200</v>
      </c>
      <c r="BM323" s="170" t="s">
        <v>638</v>
      </c>
    </row>
    <row r="324" spans="2:51" s="13" customFormat="1" ht="11.25">
      <c r="B324" s="172"/>
      <c r="D324" s="173" t="s">
        <v>141</v>
      </c>
      <c r="E324" s="174" t="s">
        <v>1</v>
      </c>
      <c r="F324" s="175" t="s">
        <v>639</v>
      </c>
      <c r="H324" s="176">
        <v>6.24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141</v>
      </c>
      <c r="AU324" s="174" t="s">
        <v>139</v>
      </c>
      <c r="AV324" s="13" t="s">
        <v>139</v>
      </c>
      <c r="AW324" s="13" t="s">
        <v>33</v>
      </c>
      <c r="AX324" s="13" t="s">
        <v>84</v>
      </c>
      <c r="AY324" s="174" t="s">
        <v>133</v>
      </c>
    </row>
    <row r="325" spans="2:63" s="12" customFormat="1" ht="22.9" customHeight="1">
      <c r="B325" s="144"/>
      <c r="D325" s="145" t="s">
        <v>75</v>
      </c>
      <c r="E325" s="155" t="s">
        <v>640</v>
      </c>
      <c r="F325" s="155" t="s">
        <v>641</v>
      </c>
      <c r="I325" s="147"/>
      <c r="J325" s="156">
        <f>BK325</f>
        <v>0</v>
      </c>
      <c r="L325" s="144"/>
      <c r="M325" s="149"/>
      <c r="N325" s="150"/>
      <c r="O325" s="150"/>
      <c r="P325" s="151">
        <f>SUM(P326:P344)</f>
        <v>0</v>
      </c>
      <c r="Q325" s="150"/>
      <c r="R325" s="151">
        <f>SUM(R326:R344)</f>
        <v>0.038</v>
      </c>
      <c r="S325" s="150"/>
      <c r="T325" s="152">
        <f>SUM(T326:T344)</f>
        <v>0.2506615</v>
      </c>
      <c r="AR325" s="145" t="s">
        <v>139</v>
      </c>
      <c r="AT325" s="153" t="s">
        <v>75</v>
      </c>
      <c r="AU325" s="153" t="s">
        <v>84</v>
      </c>
      <c r="AY325" s="145" t="s">
        <v>133</v>
      </c>
      <c r="BK325" s="154">
        <f>SUM(BK326:BK344)</f>
        <v>0</v>
      </c>
    </row>
    <row r="326" spans="1:65" s="2" customFormat="1" ht="21.75" customHeight="1">
      <c r="A326" s="32"/>
      <c r="B326" s="157"/>
      <c r="C326" s="158" t="s">
        <v>642</v>
      </c>
      <c r="D326" s="158" t="s">
        <v>136</v>
      </c>
      <c r="E326" s="159" t="s">
        <v>643</v>
      </c>
      <c r="F326" s="160" t="s">
        <v>644</v>
      </c>
      <c r="G326" s="161" t="s">
        <v>137</v>
      </c>
      <c r="H326" s="162">
        <v>3.11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</v>
      </c>
      <c r="R326" s="168">
        <f>Q326*H326</f>
        <v>0</v>
      </c>
      <c r="S326" s="168">
        <v>0.02465</v>
      </c>
      <c r="T326" s="169">
        <f>S326*H326</f>
        <v>0.0766615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200</v>
      </c>
      <c r="AT326" s="170" t="s">
        <v>136</v>
      </c>
      <c r="AU326" s="170" t="s">
        <v>139</v>
      </c>
      <c r="AY326" s="17" t="s">
        <v>133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139</v>
      </c>
      <c r="BK326" s="171">
        <f>ROUND(I326*H326,2)</f>
        <v>0</v>
      </c>
      <c r="BL326" s="17" t="s">
        <v>200</v>
      </c>
      <c r="BM326" s="170" t="s">
        <v>645</v>
      </c>
    </row>
    <row r="327" spans="2:51" s="15" customFormat="1" ht="11.25">
      <c r="B327" s="189"/>
      <c r="D327" s="173" t="s">
        <v>141</v>
      </c>
      <c r="E327" s="190" t="s">
        <v>1</v>
      </c>
      <c r="F327" s="191" t="s">
        <v>646</v>
      </c>
      <c r="H327" s="190" t="s">
        <v>1</v>
      </c>
      <c r="I327" s="192"/>
      <c r="L327" s="189"/>
      <c r="M327" s="193"/>
      <c r="N327" s="194"/>
      <c r="O327" s="194"/>
      <c r="P327" s="194"/>
      <c r="Q327" s="194"/>
      <c r="R327" s="194"/>
      <c r="S327" s="194"/>
      <c r="T327" s="195"/>
      <c r="AT327" s="190" t="s">
        <v>141</v>
      </c>
      <c r="AU327" s="190" t="s">
        <v>139</v>
      </c>
      <c r="AV327" s="15" t="s">
        <v>84</v>
      </c>
      <c r="AW327" s="15" t="s">
        <v>33</v>
      </c>
      <c r="AX327" s="15" t="s">
        <v>76</v>
      </c>
      <c r="AY327" s="190" t="s">
        <v>133</v>
      </c>
    </row>
    <row r="328" spans="2:51" s="13" customFormat="1" ht="11.25">
      <c r="B328" s="172"/>
      <c r="D328" s="173" t="s">
        <v>141</v>
      </c>
      <c r="E328" s="174" t="s">
        <v>1</v>
      </c>
      <c r="F328" s="175" t="s">
        <v>647</v>
      </c>
      <c r="H328" s="176">
        <v>3.11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141</v>
      </c>
      <c r="AU328" s="174" t="s">
        <v>139</v>
      </c>
      <c r="AV328" s="13" t="s">
        <v>139</v>
      </c>
      <c r="AW328" s="13" t="s">
        <v>33</v>
      </c>
      <c r="AX328" s="13" t="s">
        <v>76</v>
      </c>
      <c r="AY328" s="174" t="s">
        <v>133</v>
      </c>
    </row>
    <row r="329" spans="2:51" s="14" customFormat="1" ht="11.25">
      <c r="B329" s="181"/>
      <c r="D329" s="173" t="s">
        <v>141</v>
      </c>
      <c r="E329" s="182" t="s">
        <v>1</v>
      </c>
      <c r="F329" s="183" t="s">
        <v>143</v>
      </c>
      <c r="H329" s="184">
        <v>3.11</v>
      </c>
      <c r="I329" s="185"/>
      <c r="L329" s="181"/>
      <c r="M329" s="186"/>
      <c r="N329" s="187"/>
      <c r="O329" s="187"/>
      <c r="P329" s="187"/>
      <c r="Q329" s="187"/>
      <c r="R329" s="187"/>
      <c r="S329" s="187"/>
      <c r="T329" s="188"/>
      <c r="AT329" s="182" t="s">
        <v>141</v>
      </c>
      <c r="AU329" s="182" t="s">
        <v>139</v>
      </c>
      <c r="AV329" s="14" t="s">
        <v>138</v>
      </c>
      <c r="AW329" s="14" t="s">
        <v>33</v>
      </c>
      <c r="AX329" s="14" t="s">
        <v>84</v>
      </c>
      <c r="AY329" s="182" t="s">
        <v>133</v>
      </c>
    </row>
    <row r="330" spans="1:65" s="2" customFormat="1" ht="21.75" customHeight="1">
      <c r="A330" s="32"/>
      <c r="B330" s="157"/>
      <c r="C330" s="158" t="s">
        <v>648</v>
      </c>
      <c r="D330" s="158" t="s">
        <v>136</v>
      </c>
      <c r="E330" s="159" t="s">
        <v>649</v>
      </c>
      <c r="F330" s="160" t="s">
        <v>650</v>
      </c>
      <c r="G330" s="161" t="s">
        <v>198</v>
      </c>
      <c r="H330" s="162">
        <v>2</v>
      </c>
      <c r="I330" s="163"/>
      <c r="J330" s="164">
        <f aca="true" t="shared" si="50" ref="J330:J344">ROUND(I330*H330,2)</f>
        <v>0</v>
      </c>
      <c r="K330" s="165"/>
      <c r="L330" s="33"/>
      <c r="M330" s="166" t="s">
        <v>1</v>
      </c>
      <c r="N330" s="167" t="s">
        <v>42</v>
      </c>
      <c r="O330" s="58"/>
      <c r="P330" s="168">
        <f aca="true" t="shared" si="51" ref="P330:P344">O330*H330</f>
        <v>0</v>
      </c>
      <c r="Q330" s="168">
        <v>0</v>
      </c>
      <c r="R330" s="168">
        <f aca="true" t="shared" si="52" ref="R330:R344">Q330*H330</f>
        <v>0</v>
      </c>
      <c r="S330" s="168">
        <v>0</v>
      </c>
      <c r="T330" s="169">
        <f aca="true" t="shared" si="53" ref="T330:T344"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200</v>
      </c>
      <c r="AT330" s="170" t="s">
        <v>136</v>
      </c>
      <c r="AU330" s="170" t="s">
        <v>139</v>
      </c>
      <c r="AY330" s="17" t="s">
        <v>133</v>
      </c>
      <c r="BE330" s="171">
        <f aca="true" t="shared" si="54" ref="BE330:BE344">IF(N330="základní",J330,0)</f>
        <v>0</v>
      </c>
      <c r="BF330" s="171">
        <f aca="true" t="shared" si="55" ref="BF330:BF344">IF(N330="snížená",J330,0)</f>
        <v>0</v>
      </c>
      <c r="BG330" s="171">
        <f aca="true" t="shared" si="56" ref="BG330:BG344">IF(N330="zákl. přenesená",J330,0)</f>
        <v>0</v>
      </c>
      <c r="BH330" s="171">
        <f aca="true" t="shared" si="57" ref="BH330:BH344">IF(N330="sníž. přenesená",J330,0)</f>
        <v>0</v>
      </c>
      <c r="BI330" s="171">
        <f aca="true" t="shared" si="58" ref="BI330:BI344">IF(N330="nulová",J330,0)</f>
        <v>0</v>
      </c>
      <c r="BJ330" s="17" t="s">
        <v>139</v>
      </c>
      <c r="BK330" s="171">
        <f aca="true" t="shared" si="59" ref="BK330:BK344">ROUND(I330*H330,2)</f>
        <v>0</v>
      </c>
      <c r="BL330" s="17" t="s">
        <v>200</v>
      </c>
      <c r="BM330" s="170" t="s">
        <v>651</v>
      </c>
    </row>
    <row r="331" spans="1:65" s="2" customFormat="1" ht="16.5" customHeight="1">
      <c r="A331" s="32"/>
      <c r="B331" s="157"/>
      <c r="C331" s="196" t="s">
        <v>652</v>
      </c>
      <c r="D331" s="196" t="s">
        <v>201</v>
      </c>
      <c r="E331" s="197" t="s">
        <v>653</v>
      </c>
      <c r="F331" s="198" t="s">
        <v>654</v>
      </c>
      <c r="G331" s="199" t="s">
        <v>198</v>
      </c>
      <c r="H331" s="200">
        <v>1</v>
      </c>
      <c r="I331" s="201"/>
      <c r="J331" s="202">
        <f t="shared" si="50"/>
        <v>0</v>
      </c>
      <c r="K331" s="203"/>
      <c r="L331" s="204"/>
      <c r="M331" s="205" t="s">
        <v>1</v>
      </c>
      <c r="N331" s="206" t="s">
        <v>42</v>
      </c>
      <c r="O331" s="58"/>
      <c r="P331" s="168">
        <f t="shared" si="51"/>
        <v>0</v>
      </c>
      <c r="Q331" s="168">
        <v>0.0155</v>
      </c>
      <c r="R331" s="168">
        <f t="shared" si="52"/>
        <v>0.0155</v>
      </c>
      <c r="S331" s="168">
        <v>0</v>
      </c>
      <c r="T331" s="169">
        <f t="shared" si="5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284</v>
      </c>
      <c r="AT331" s="170" t="s">
        <v>201</v>
      </c>
      <c r="AU331" s="170" t="s">
        <v>139</v>
      </c>
      <c r="AY331" s="17" t="s">
        <v>133</v>
      </c>
      <c r="BE331" s="171">
        <f t="shared" si="54"/>
        <v>0</v>
      </c>
      <c r="BF331" s="171">
        <f t="shared" si="55"/>
        <v>0</v>
      </c>
      <c r="BG331" s="171">
        <f t="shared" si="56"/>
        <v>0</v>
      </c>
      <c r="BH331" s="171">
        <f t="shared" si="57"/>
        <v>0</v>
      </c>
      <c r="BI331" s="171">
        <f t="shared" si="58"/>
        <v>0</v>
      </c>
      <c r="BJ331" s="17" t="s">
        <v>139</v>
      </c>
      <c r="BK331" s="171">
        <f t="shared" si="59"/>
        <v>0</v>
      </c>
      <c r="BL331" s="17" t="s">
        <v>200</v>
      </c>
      <c r="BM331" s="170" t="s">
        <v>655</v>
      </c>
    </row>
    <row r="332" spans="1:65" s="2" customFormat="1" ht="16.5" customHeight="1">
      <c r="A332" s="32"/>
      <c r="B332" s="157"/>
      <c r="C332" s="196" t="s">
        <v>656</v>
      </c>
      <c r="D332" s="196" t="s">
        <v>201</v>
      </c>
      <c r="E332" s="197" t="s">
        <v>657</v>
      </c>
      <c r="F332" s="198" t="s">
        <v>658</v>
      </c>
      <c r="G332" s="199" t="s">
        <v>198</v>
      </c>
      <c r="H332" s="200">
        <v>1</v>
      </c>
      <c r="I332" s="201"/>
      <c r="J332" s="202">
        <f t="shared" si="50"/>
        <v>0</v>
      </c>
      <c r="K332" s="203"/>
      <c r="L332" s="204"/>
      <c r="M332" s="205" t="s">
        <v>1</v>
      </c>
      <c r="N332" s="206" t="s">
        <v>42</v>
      </c>
      <c r="O332" s="58"/>
      <c r="P332" s="168">
        <f t="shared" si="51"/>
        <v>0</v>
      </c>
      <c r="Q332" s="168">
        <v>0.0165</v>
      </c>
      <c r="R332" s="168">
        <f t="shared" si="52"/>
        <v>0.0165</v>
      </c>
      <c r="S332" s="168">
        <v>0</v>
      </c>
      <c r="T332" s="169">
        <f t="shared" si="53"/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284</v>
      </c>
      <c r="AT332" s="170" t="s">
        <v>201</v>
      </c>
      <c r="AU332" s="170" t="s">
        <v>139</v>
      </c>
      <c r="AY332" s="17" t="s">
        <v>133</v>
      </c>
      <c r="BE332" s="171">
        <f t="shared" si="54"/>
        <v>0</v>
      </c>
      <c r="BF332" s="171">
        <f t="shared" si="55"/>
        <v>0</v>
      </c>
      <c r="BG332" s="171">
        <f t="shared" si="56"/>
        <v>0</v>
      </c>
      <c r="BH332" s="171">
        <f t="shared" si="57"/>
        <v>0</v>
      </c>
      <c r="BI332" s="171">
        <f t="shared" si="58"/>
        <v>0</v>
      </c>
      <c r="BJ332" s="17" t="s">
        <v>139</v>
      </c>
      <c r="BK332" s="171">
        <f t="shared" si="59"/>
        <v>0</v>
      </c>
      <c r="BL332" s="17" t="s">
        <v>200</v>
      </c>
      <c r="BM332" s="170" t="s">
        <v>659</v>
      </c>
    </row>
    <row r="333" spans="1:65" s="2" customFormat="1" ht="21.75" customHeight="1">
      <c r="A333" s="32"/>
      <c r="B333" s="157"/>
      <c r="C333" s="196" t="s">
        <v>660</v>
      </c>
      <c r="D333" s="196" t="s">
        <v>201</v>
      </c>
      <c r="E333" s="197" t="s">
        <v>661</v>
      </c>
      <c r="F333" s="198" t="s">
        <v>662</v>
      </c>
      <c r="G333" s="199" t="s">
        <v>198</v>
      </c>
      <c r="H333" s="200">
        <v>2</v>
      </c>
      <c r="I333" s="201"/>
      <c r="J333" s="202">
        <f t="shared" si="50"/>
        <v>0</v>
      </c>
      <c r="K333" s="203"/>
      <c r="L333" s="204"/>
      <c r="M333" s="205" t="s">
        <v>1</v>
      </c>
      <c r="N333" s="206" t="s">
        <v>42</v>
      </c>
      <c r="O333" s="58"/>
      <c r="P333" s="168">
        <f t="shared" si="51"/>
        <v>0</v>
      </c>
      <c r="Q333" s="168">
        <v>0.0012</v>
      </c>
      <c r="R333" s="168">
        <f t="shared" si="52"/>
        <v>0.0024</v>
      </c>
      <c r="S333" s="168">
        <v>0</v>
      </c>
      <c r="T333" s="169">
        <f t="shared" si="53"/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284</v>
      </c>
      <c r="AT333" s="170" t="s">
        <v>201</v>
      </c>
      <c r="AU333" s="170" t="s">
        <v>139</v>
      </c>
      <c r="AY333" s="17" t="s">
        <v>133</v>
      </c>
      <c r="BE333" s="171">
        <f t="shared" si="54"/>
        <v>0</v>
      </c>
      <c r="BF333" s="171">
        <f t="shared" si="55"/>
        <v>0</v>
      </c>
      <c r="BG333" s="171">
        <f t="shared" si="56"/>
        <v>0</v>
      </c>
      <c r="BH333" s="171">
        <f t="shared" si="57"/>
        <v>0</v>
      </c>
      <c r="BI333" s="171">
        <f t="shared" si="58"/>
        <v>0</v>
      </c>
      <c r="BJ333" s="17" t="s">
        <v>139</v>
      </c>
      <c r="BK333" s="171">
        <f t="shared" si="59"/>
        <v>0</v>
      </c>
      <c r="BL333" s="17" t="s">
        <v>200</v>
      </c>
      <c r="BM333" s="170" t="s">
        <v>663</v>
      </c>
    </row>
    <row r="334" spans="1:65" s="2" customFormat="1" ht="16.5" customHeight="1">
      <c r="A334" s="32"/>
      <c r="B334" s="157"/>
      <c r="C334" s="158" t="s">
        <v>664</v>
      </c>
      <c r="D334" s="158" t="s">
        <v>136</v>
      </c>
      <c r="E334" s="159" t="s">
        <v>665</v>
      </c>
      <c r="F334" s="160" t="s">
        <v>666</v>
      </c>
      <c r="G334" s="161" t="s">
        <v>198</v>
      </c>
      <c r="H334" s="162">
        <v>2</v>
      </c>
      <c r="I334" s="163"/>
      <c r="J334" s="164">
        <f t="shared" si="50"/>
        <v>0</v>
      </c>
      <c r="K334" s="165"/>
      <c r="L334" s="33"/>
      <c r="M334" s="166" t="s">
        <v>1</v>
      </c>
      <c r="N334" s="167" t="s">
        <v>42</v>
      </c>
      <c r="O334" s="58"/>
      <c r="P334" s="168">
        <f t="shared" si="51"/>
        <v>0</v>
      </c>
      <c r="Q334" s="168">
        <v>0</v>
      </c>
      <c r="R334" s="168">
        <f t="shared" si="52"/>
        <v>0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200</v>
      </c>
      <c r="AT334" s="170" t="s">
        <v>136</v>
      </c>
      <c r="AU334" s="170" t="s">
        <v>139</v>
      </c>
      <c r="AY334" s="17" t="s">
        <v>133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139</v>
      </c>
      <c r="BK334" s="171">
        <f t="shared" si="59"/>
        <v>0</v>
      </c>
      <c r="BL334" s="17" t="s">
        <v>200</v>
      </c>
      <c r="BM334" s="170" t="s">
        <v>667</v>
      </c>
    </row>
    <row r="335" spans="1:65" s="2" customFormat="1" ht="16.5" customHeight="1">
      <c r="A335" s="32"/>
      <c r="B335" s="157"/>
      <c r="C335" s="196" t="s">
        <v>668</v>
      </c>
      <c r="D335" s="196" t="s">
        <v>201</v>
      </c>
      <c r="E335" s="197" t="s">
        <v>669</v>
      </c>
      <c r="F335" s="198" t="s">
        <v>670</v>
      </c>
      <c r="G335" s="199" t="s">
        <v>198</v>
      </c>
      <c r="H335" s="200">
        <v>2</v>
      </c>
      <c r="I335" s="201"/>
      <c r="J335" s="202">
        <f t="shared" si="50"/>
        <v>0</v>
      </c>
      <c r="K335" s="203"/>
      <c r="L335" s="204"/>
      <c r="M335" s="205" t="s">
        <v>1</v>
      </c>
      <c r="N335" s="206" t="s">
        <v>42</v>
      </c>
      <c r="O335" s="58"/>
      <c r="P335" s="168">
        <f t="shared" si="51"/>
        <v>0</v>
      </c>
      <c r="Q335" s="168">
        <v>0.00045</v>
      </c>
      <c r="R335" s="168">
        <f t="shared" si="52"/>
        <v>0.0009</v>
      </c>
      <c r="S335" s="168">
        <v>0</v>
      </c>
      <c r="T335" s="169">
        <f t="shared" si="53"/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284</v>
      </c>
      <c r="AT335" s="170" t="s">
        <v>201</v>
      </c>
      <c r="AU335" s="170" t="s">
        <v>139</v>
      </c>
      <c r="AY335" s="17" t="s">
        <v>133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139</v>
      </c>
      <c r="BK335" s="171">
        <f t="shared" si="59"/>
        <v>0</v>
      </c>
      <c r="BL335" s="17" t="s">
        <v>200</v>
      </c>
      <c r="BM335" s="170" t="s">
        <v>671</v>
      </c>
    </row>
    <row r="336" spans="1:65" s="2" customFormat="1" ht="21.75" customHeight="1">
      <c r="A336" s="32"/>
      <c r="B336" s="157"/>
      <c r="C336" s="158" t="s">
        <v>672</v>
      </c>
      <c r="D336" s="158" t="s">
        <v>136</v>
      </c>
      <c r="E336" s="159" t="s">
        <v>673</v>
      </c>
      <c r="F336" s="160" t="s">
        <v>674</v>
      </c>
      <c r="G336" s="161" t="s">
        <v>198</v>
      </c>
      <c r="H336" s="162">
        <v>2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200</v>
      </c>
      <c r="AT336" s="170" t="s">
        <v>136</v>
      </c>
      <c r="AU336" s="170" t="s">
        <v>139</v>
      </c>
      <c r="AY336" s="17" t="s">
        <v>133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139</v>
      </c>
      <c r="BK336" s="171">
        <f t="shared" si="59"/>
        <v>0</v>
      </c>
      <c r="BL336" s="17" t="s">
        <v>200</v>
      </c>
      <c r="BM336" s="170" t="s">
        <v>675</v>
      </c>
    </row>
    <row r="337" spans="1:65" s="2" customFormat="1" ht="16.5" customHeight="1">
      <c r="A337" s="32"/>
      <c r="B337" s="157"/>
      <c r="C337" s="196" t="s">
        <v>676</v>
      </c>
      <c r="D337" s="196" t="s">
        <v>201</v>
      </c>
      <c r="E337" s="197" t="s">
        <v>677</v>
      </c>
      <c r="F337" s="198" t="s">
        <v>678</v>
      </c>
      <c r="G337" s="199" t="s">
        <v>198</v>
      </c>
      <c r="H337" s="200">
        <v>2</v>
      </c>
      <c r="I337" s="201"/>
      <c r="J337" s="202">
        <f t="shared" si="50"/>
        <v>0</v>
      </c>
      <c r="K337" s="203"/>
      <c r="L337" s="204"/>
      <c r="M337" s="205" t="s">
        <v>1</v>
      </c>
      <c r="N337" s="206" t="s">
        <v>42</v>
      </c>
      <c r="O337" s="58"/>
      <c r="P337" s="168">
        <f t="shared" si="51"/>
        <v>0</v>
      </c>
      <c r="Q337" s="168">
        <v>0.00135</v>
      </c>
      <c r="R337" s="168">
        <f t="shared" si="52"/>
        <v>0.0027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284</v>
      </c>
      <c r="AT337" s="170" t="s">
        <v>201</v>
      </c>
      <c r="AU337" s="170" t="s">
        <v>139</v>
      </c>
      <c r="AY337" s="17" t="s">
        <v>133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139</v>
      </c>
      <c r="BK337" s="171">
        <f t="shared" si="59"/>
        <v>0</v>
      </c>
      <c r="BL337" s="17" t="s">
        <v>200</v>
      </c>
      <c r="BM337" s="170" t="s">
        <v>679</v>
      </c>
    </row>
    <row r="338" spans="1:65" s="2" customFormat="1" ht="21.75" customHeight="1">
      <c r="A338" s="32"/>
      <c r="B338" s="157"/>
      <c r="C338" s="158" t="s">
        <v>680</v>
      </c>
      <c r="D338" s="158" t="s">
        <v>136</v>
      </c>
      <c r="E338" s="159" t="s">
        <v>681</v>
      </c>
      <c r="F338" s="160" t="s">
        <v>682</v>
      </c>
      <c r="G338" s="161" t="s">
        <v>198</v>
      </c>
      <c r="H338" s="162">
        <v>1</v>
      </c>
      <c r="I338" s="163"/>
      <c r="J338" s="164">
        <f t="shared" si="50"/>
        <v>0</v>
      </c>
      <c r="K338" s="165"/>
      <c r="L338" s="33"/>
      <c r="M338" s="166" t="s">
        <v>1</v>
      </c>
      <c r="N338" s="167" t="s">
        <v>42</v>
      </c>
      <c r="O338" s="58"/>
      <c r="P338" s="168">
        <f t="shared" si="51"/>
        <v>0</v>
      </c>
      <c r="Q338" s="168">
        <v>0</v>
      </c>
      <c r="R338" s="168">
        <f t="shared" si="52"/>
        <v>0</v>
      </c>
      <c r="S338" s="168">
        <v>0.174</v>
      </c>
      <c r="T338" s="169">
        <f t="shared" si="53"/>
        <v>0.174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200</v>
      </c>
      <c r="AT338" s="170" t="s">
        <v>136</v>
      </c>
      <c r="AU338" s="170" t="s">
        <v>139</v>
      </c>
      <c r="AY338" s="17" t="s">
        <v>133</v>
      </c>
      <c r="BE338" s="171">
        <f t="shared" si="54"/>
        <v>0</v>
      </c>
      <c r="BF338" s="171">
        <f t="shared" si="55"/>
        <v>0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139</v>
      </c>
      <c r="BK338" s="171">
        <f t="shared" si="59"/>
        <v>0</v>
      </c>
      <c r="BL338" s="17" t="s">
        <v>200</v>
      </c>
      <c r="BM338" s="170" t="s">
        <v>683</v>
      </c>
    </row>
    <row r="339" spans="1:65" s="2" customFormat="1" ht="21.75" customHeight="1">
      <c r="A339" s="32"/>
      <c r="B339" s="157"/>
      <c r="C339" s="158" t="s">
        <v>684</v>
      </c>
      <c r="D339" s="158" t="s">
        <v>136</v>
      </c>
      <c r="E339" s="159" t="s">
        <v>685</v>
      </c>
      <c r="F339" s="160" t="s">
        <v>686</v>
      </c>
      <c r="G339" s="161" t="s">
        <v>236</v>
      </c>
      <c r="H339" s="162">
        <v>0.038</v>
      </c>
      <c r="I339" s="163"/>
      <c r="J339" s="164">
        <f t="shared" si="50"/>
        <v>0</v>
      </c>
      <c r="K339" s="165"/>
      <c r="L339" s="33"/>
      <c r="M339" s="166" t="s">
        <v>1</v>
      </c>
      <c r="N339" s="167" t="s">
        <v>42</v>
      </c>
      <c r="O339" s="58"/>
      <c r="P339" s="168">
        <f t="shared" si="51"/>
        <v>0</v>
      </c>
      <c r="Q339" s="168">
        <v>0</v>
      </c>
      <c r="R339" s="168">
        <f t="shared" si="52"/>
        <v>0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200</v>
      </c>
      <c r="AT339" s="170" t="s">
        <v>136</v>
      </c>
      <c r="AU339" s="170" t="s">
        <v>139</v>
      </c>
      <c r="AY339" s="17" t="s">
        <v>133</v>
      </c>
      <c r="BE339" s="171">
        <f t="shared" si="54"/>
        <v>0</v>
      </c>
      <c r="BF339" s="171">
        <f t="shared" si="55"/>
        <v>0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139</v>
      </c>
      <c r="BK339" s="171">
        <f t="shared" si="59"/>
        <v>0</v>
      </c>
      <c r="BL339" s="17" t="s">
        <v>200</v>
      </c>
      <c r="BM339" s="170" t="s">
        <v>687</v>
      </c>
    </row>
    <row r="340" spans="1:65" s="2" customFormat="1" ht="21.75" customHeight="1">
      <c r="A340" s="32"/>
      <c r="B340" s="157"/>
      <c r="C340" s="158" t="s">
        <v>688</v>
      </c>
      <c r="D340" s="158" t="s">
        <v>136</v>
      </c>
      <c r="E340" s="159" t="s">
        <v>689</v>
      </c>
      <c r="F340" s="160" t="s">
        <v>690</v>
      </c>
      <c r="G340" s="161" t="s">
        <v>236</v>
      </c>
      <c r="H340" s="162">
        <v>0.038</v>
      </c>
      <c r="I340" s="163"/>
      <c r="J340" s="164">
        <f t="shared" si="50"/>
        <v>0</v>
      </c>
      <c r="K340" s="165"/>
      <c r="L340" s="33"/>
      <c r="M340" s="166" t="s">
        <v>1</v>
      </c>
      <c r="N340" s="167" t="s">
        <v>42</v>
      </c>
      <c r="O340" s="58"/>
      <c r="P340" s="168">
        <f t="shared" si="51"/>
        <v>0</v>
      </c>
      <c r="Q340" s="168">
        <v>0</v>
      </c>
      <c r="R340" s="168">
        <f t="shared" si="52"/>
        <v>0</v>
      </c>
      <c r="S340" s="168">
        <v>0</v>
      </c>
      <c r="T340" s="169">
        <f t="shared" si="53"/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200</v>
      </c>
      <c r="AT340" s="170" t="s">
        <v>136</v>
      </c>
      <c r="AU340" s="170" t="s">
        <v>139</v>
      </c>
      <c r="AY340" s="17" t="s">
        <v>133</v>
      </c>
      <c r="BE340" s="171">
        <f t="shared" si="54"/>
        <v>0</v>
      </c>
      <c r="BF340" s="171">
        <f t="shared" si="55"/>
        <v>0</v>
      </c>
      <c r="BG340" s="171">
        <f t="shared" si="56"/>
        <v>0</v>
      </c>
      <c r="BH340" s="171">
        <f t="shared" si="57"/>
        <v>0</v>
      </c>
      <c r="BI340" s="171">
        <f t="shared" si="58"/>
        <v>0</v>
      </c>
      <c r="BJ340" s="17" t="s">
        <v>139</v>
      </c>
      <c r="BK340" s="171">
        <f t="shared" si="59"/>
        <v>0</v>
      </c>
      <c r="BL340" s="17" t="s">
        <v>200</v>
      </c>
      <c r="BM340" s="170" t="s">
        <v>691</v>
      </c>
    </row>
    <row r="341" spans="1:65" s="2" customFormat="1" ht="21.75" customHeight="1">
      <c r="A341" s="32"/>
      <c r="B341" s="157"/>
      <c r="C341" s="158" t="s">
        <v>692</v>
      </c>
      <c r="D341" s="158" t="s">
        <v>136</v>
      </c>
      <c r="E341" s="159" t="s">
        <v>693</v>
      </c>
      <c r="F341" s="160" t="s">
        <v>694</v>
      </c>
      <c r="G341" s="161" t="s">
        <v>476</v>
      </c>
      <c r="H341" s="162">
        <v>1</v>
      </c>
      <c r="I341" s="163"/>
      <c r="J341" s="164">
        <f t="shared" si="50"/>
        <v>0</v>
      </c>
      <c r="K341" s="165"/>
      <c r="L341" s="33"/>
      <c r="M341" s="166" t="s">
        <v>1</v>
      </c>
      <c r="N341" s="167" t="s">
        <v>42</v>
      </c>
      <c r="O341" s="58"/>
      <c r="P341" s="168">
        <f t="shared" si="51"/>
        <v>0</v>
      </c>
      <c r="Q341" s="168">
        <v>0</v>
      </c>
      <c r="R341" s="168">
        <f t="shared" si="52"/>
        <v>0</v>
      </c>
      <c r="S341" s="168">
        <v>0</v>
      </c>
      <c r="T341" s="169">
        <f t="shared" si="5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200</v>
      </c>
      <c r="AT341" s="170" t="s">
        <v>136</v>
      </c>
      <c r="AU341" s="170" t="s">
        <v>139</v>
      </c>
      <c r="AY341" s="17" t="s">
        <v>133</v>
      </c>
      <c r="BE341" s="171">
        <f t="shared" si="54"/>
        <v>0</v>
      </c>
      <c r="BF341" s="171">
        <f t="shared" si="55"/>
        <v>0</v>
      </c>
      <c r="BG341" s="171">
        <f t="shared" si="56"/>
        <v>0</v>
      </c>
      <c r="BH341" s="171">
        <f t="shared" si="57"/>
        <v>0</v>
      </c>
      <c r="BI341" s="171">
        <f t="shared" si="58"/>
        <v>0</v>
      </c>
      <c r="BJ341" s="17" t="s">
        <v>139</v>
      </c>
      <c r="BK341" s="171">
        <f t="shared" si="59"/>
        <v>0</v>
      </c>
      <c r="BL341" s="17" t="s">
        <v>200</v>
      </c>
      <c r="BM341" s="170" t="s">
        <v>695</v>
      </c>
    </row>
    <row r="342" spans="1:65" s="2" customFormat="1" ht="16.5" customHeight="1">
      <c r="A342" s="32"/>
      <c r="B342" s="157"/>
      <c r="C342" s="158" t="s">
        <v>696</v>
      </c>
      <c r="D342" s="158" t="s">
        <v>136</v>
      </c>
      <c r="E342" s="159" t="s">
        <v>697</v>
      </c>
      <c r="F342" s="160" t="s">
        <v>698</v>
      </c>
      <c r="G342" s="161" t="s">
        <v>476</v>
      </c>
      <c r="H342" s="162">
        <v>1</v>
      </c>
      <c r="I342" s="163"/>
      <c r="J342" s="164">
        <f t="shared" si="50"/>
        <v>0</v>
      </c>
      <c r="K342" s="165"/>
      <c r="L342" s="33"/>
      <c r="M342" s="166" t="s">
        <v>1</v>
      </c>
      <c r="N342" s="167" t="s">
        <v>42</v>
      </c>
      <c r="O342" s="58"/>
      <c r="P342" s="168">
        <f t="shared" si="51"/>
        <v>0</v>
      </c>
      <c r="Q342" s="168">
        <v>0</v>
      </c>
      <c r="R342" s="168">
        <f t="shared" si="52"/>
        <v>0</v>
      </c>
      <c r="S342" s="168">
        <v>0</v>
      </c>
      <c r="T342" s="169">
        <f t="shared" si="5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200</v>
      </c>
      <c r="AT342" s="170" t="s">
        <v>136</v>
      </c>
      <c r="AU342" s="170" t="s">
        <v>139</v>
      </c>
      <c r="AY342" s="17" t="s">
        <v>133</v>
      </c>
      <c r="BE342" s="171">
        <f t="shared" si="54"/>
        <v>0</v>
      </c>
      <c r="BF342" s="171">
        <f t="shared" si="55"/>
        <v>0</v>
      </c>
      <c r="BG342" s="171">
        <f t="shared" si="56"/>
        <v>0</v>
      </c>
      <c r="BH342" s="171">
        <f t="shared" si="57"/>
        <v>0</v>
      </c>
      <c r="BI342" s="171">
        <f t="shared" si="58"/>
        <v>0</v>
      </c>
      <c r="BJ342" s="17" t="s">
        <v>139</v>
      </c>
      <c r="BK342" s="171">
        <f t="shared" si="59"/>
        <v>0</v>
      </c>
      <c r="BL342" s="17" t="s">
        <v>200</v>
      </c>
      <c r="BM342" s="170" t="s">
        <v>699</v>
      </c>
    </row>
    <row r="343" spans="1:65" s="2" customFormat="1" ht="16.5" customHeight="1">
      <c r="A343" s="32"/>
      <c r="B343" s="157"/>
      <c r="C343" s="158" t="s">
        <v>700</v>
      </c>
      <c r="D343" s="158" t="s">
        <v>136</v>
      </c>
      <c r="E343" s="159" t="s">
        <v>701</v>
      </c>
      <c r="F343" s="160" t="s">
        <v>702</v>
      </c>
      <c r="G343" s="161" t="s">
        <v>476</v>
      </c>
      <c r="H343" s="162">
        <v>1</v>
      </c>
      <c r="I343" s="163"/>
      <c r="J343" s="164">
        <f t="shared" si="50"/>
        <v>0</v>
      </c>
      <c r="K343" s="165"/>
      <c r="L343" s="33"/>
      <c r="M343" s="166" t="s">
        <v>1</v>
      </c>
      <c r="N343" s="167" t="s">
        <v>42</v>
      </c>
      <c r="O343" s="58"/>
      <c r="P343" s="168">
        <f t="shared" si="51"/>
        <v>0</v>
      </c>
      <c r="Q343" s="168">
        <v>0</v>
      </c>
      <c r="R343" s="168">
        <f t="shared" si="52"/>
        <v>0</v>
      </c>
      <c r="S343" s="168">
        <v>0</v>
      </c>
      <c r="T343" s="169">
        <f t="shared" si="53"/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200</v>
      </c>
      <c r="AT343" s="170" t="s">
        <v>136</v>
      </c>
      <c r="AU343" s="170" t="s">
        <v>139</v>
      </c>
      <c r="AY343" s="17" t="s">
        <v>133</v>
      </c>
      <c r="BE343" s="171">
        <f t="shared" si="54"/>
        <v>0</v>
      </c>
      <c r="BF343" s="171">
        <f t="shared" si="55"/>
        <v>0</v>
      </c>
      <c r="BG343" s="171">
        <f t="shared" si="56"/>
        <v>0</v>
      </c>
      <c r="BH343" s="171">
        <f t="shared" si="57"/>
        <v>0</v>
      </c>
      <c r="BI343" s="171">
        <f t="shared" si="58"/>
        <v>0</v>
      </c>
      <c r="BJ343" s="17" t="s">
        <v>139</v>
      </c>
      <c r="BK343" s="171">
        <f t="shared" si="59"/>
        <v>0</v>
      </c>
      <c r="BL343" s="17" t="s">
        <v>200</v>
      </c>
      <c r="BM343" s="170" t="s">
        <v>703</v>
      </c>
    </row>
    <row r="344" spans="1:65" s="2" customFormat="1" ht="21.75" customHeight="1">
      <c r="A344" s="32"/>
      <c r="B344" s="157"/>
      <c r="C344" s="158" t="s">
        <v>704</v>
      </c>
      <c r="D344" s="158" t="s">
        <v>136</v>
      </c>
      <c r="E344" s="159" t="s">
        <v>705</v>
      </c>
      <c r="F344" s="160" t="s">
        <v>706</v>
      </c>
      <c r="G344" s="161" t="s">
        <v>476</v>
      </c>
      <c r="H344" s="162">
        <v>2</v>
      </c>
      <c r="I344" s="163"/>
      <c r="J344" s="164">
        <f t="shared" si="50"/>
        <v>0</v>
      </c>
      <c r="K344" s="165"/>
      <c r="L344" s="33"/>
      <c r="M344" s="166" t="s">
        <v>1</v>
      </c>
      <c r="N344" s="167" t="s">
        <v>42</v>
      </c>
      <c r="O344" s="58"/>
      <c r="P344" s="168">
        <f t="shared" si="51"/>
        <v>0</v>
      </c>
      <c r="Q344" s="168">
        <v>0</v>
      </c>
      <c r="R344" s="168">
        <f t="shared" si="52"/>
        <v>0</v>
      </c>
      <c r="S344" s="168">
        <v>0</v>
      </c>
      <c r="T344" s="169">
        <f t="shared" si="53"/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200</v>
      </c>
      <c r="AT344" s="170" t="s">
        <v>136</v>
      </c>
      <c r="AU344" s="170" t="s">
        <v>139</v>
      </c>
      <c r="AY344" s="17" t="s">
        <v>133</v>
      </c>
      <c r="BE344" s="171">
        <f t="shared" si="54"/>
        <v>0</v>
      </c>
      <c r="BF344" s="171">
        <f t="shared" si="55"/>
        <v>0</v>
      </c>
      <c r="BG344" s="171">
        <f t="shared" si="56"/>
        <v>0</v>
      </c>
      <c r="BH344" s="171">
        <f t="shared" si="57"/>
        <v>0</v>
      </c>
      <c r="BI344" s="171">
        <f t="shared" si="58"/>
        <v>0</v>
      </c>
      <c r="BJ344" s="17" t="s">
        <v>139</v>
      </c>
      <c r="BK344" s="171">
        <f t="shared" si="59"/>
        <v>0</v>
      </c>
      <c r="BL344" s="17" t="s">
        <v>200</v>
      </c>
      <c r="BM344" s="170" t="s">
        <v>707</v>
      </c>
    </row>
    <row r="345" spans="2:63" s="12" customFormat="1" ht="22.9" customHeight="1">
      <c r="B345" s="144"/>
      <c r="D345" s="145" t="s">
        <v>75</v>
      </c>
      <c r="E345" s="155" t="s">
        <v>708</v>
      </c>
      <c r="F345" s="155" t="s">
        <v>709</v>
      </c>
      <c r="I345" s="147"/>
      <c r="J345" s="156">
        <f>BK345</f>
        <v>0</v>
      </c>
      <c r="L345" s="144"/>
      <c r="M345" s="149"/>
      <c r="N345" s="150"/>
      <c r="O345" s="150"/>
      <c r="P345" s="151">
        <f>SUM(P346:P354)</f>
        <v>0</v>
      </c>
      <c r="Q345" s="150"/>
      <c r="R345" s="151">
        <f>SUM(R346:R354)</f>
        <v>0.19891609999999998</v>
      </c>
      <c r="S345" s="150"/>
      <c r="T345" s="152">
        <f>SUM(T346:T354)</f>
        <v>0</v>
      </c>
      <c r="AR345" s="145" t="s">
        <v>139</v>
      </c>
      <c r="AT345" s="153" t="s">
        <v>75</v>
      </c>
      <c r="AU345" s="153" t="s">
        <v>84</v>
      </c>
      <c r="AY345" s="145" t="s">
        <v>133</v>
      </c>
      <c r="BK345" s="154">
        <f>SUM(BK346:BK354)</f>
        <v>0</v>
      </c>
    </row>
    <row r="346" spans="1:65" s="2" customFormat="1" ht="21.75" customHeight="1">
      <c r="A346" s="32"/>
      <c r="B346" s="157"/>
      <c r="C346" s="158" t="s">
        <v>710</v>
      </c>
      <c r="D346" s="158" t="s">
        <v>136</v>
      </c>
      <c r="E346" s="159" t="s">
        <v>711</v>
      </c>
      <c r="F346" s="160" t="s">
        <v>712</v>
      </c>
      <c r="G346" s="161" t="s">
        <v>137</v>
      </c>
      <c r="H346" s="162">
        <v>3.25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0.03767</v>
      </c>
      <c r="R346" s="168">
        <f>Q346*H346</f>
        <v>0.12242750000000001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200</v>
      </c>
      <c r="AT346" s="170" t="s">
        <v>136</v>
      </c>
      <c r="AU346" s="170" t="s">
        <v>139</v>
      </c>
      <c r="AY346" s="17" t="s">
        <v>133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139</v>
      </c>
      <c r="BK346" s="171">
        <f>ROUND(I346*H346,2)</f>
        <v>0</v>
      </c>
      <c r="BL346" s="17" t="s">
        <v>200</v>
      </c>
      <c r="BM346" s="170" t="s">
        <v>713</v>
      </c>
    </row>
    <row r="347" spans="2:51" s="13" customFormat="1" ht="11.25">
      <c r="B347" s="172"/>
      <c r="D347" s="173" t="s">
        <v>141</v>
      </c>
      <c r="E347" s="174" t="s">
        <v>1</v>
      </c>
      <c r="F347" s="175" t="s">
        <v>142</v>
      </c>
      <c r="H347" s="176">
        <v>3.25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141</v>
      </c>
      <c r="AU347" s="174" t="s">
        <v>139</v>
      </c>
      <c r="AV347" s="13" t="s">
        <v>139</v>
      </c>
      <c r="AW347" s="13" t="s">
        <v>33</v>
      </c>
      <c r="AX347" s="13" t="s">
        <v>76</v>
      </c>
      <c r="AY347" s="174" t="s">
        <v>133</v>
      </c>
    </row>
    <row r="348" spans="2:51" s="14" customFormat="1" ht="11.25">
      <c r="B348" s="181"/>
      <c r="D348" s="173" t="s">
        <v>141</v>
      </c>
      <c r="E348" s="182" t="s">
        <v>1</v>
      </c>
      <c r="F348" s="183" t="s">
        <v>143</v>
      </c>
      <c r="H348" s="184">
        <v>3.25</v>
      </c>
      <c r="I348" s="185"/>
      <c r="L348" s="181"/>
      <c r="M348" s="186"/>
      <c r="N348" s="187"/>
      <c r="O348" s="187"/>
      <c r="P348" s="187"/>
      <c r="Q348" s="187"/>
      <c r="R348" s="187"/>
      <c r="S348" s="187"/>
      <c r="T348" s="188"/>
      <c r="AT348" s="182" t="s">
        <v>141</v>
      </c>
      <c r="AU348" s="182" t="s">
        <v>139</v>
      </c>
      <c r="AV348" s="14" t="s">
        <v>138</v>
      </c>
      <c r="AW348" s="14" t="s">
        <v>33</v>
      </c>
      <c r="AX348" s="14" t="s">
        <v>84</v>
      </c>
      <c r="AY348" s="182" t="s">
        <v>133</v>
      </c>
    </row>
    <row r="349" spans="1:65" s="2" customFormat="1" ht="16.5" customHeight="1">
      <c r="A349" s="32"/>
      <c r="B349" s="157"/>
      <c r="C349" s="158" t="s">
        <v>714</v>
      </c>
      <c r="D349" s="158" t="s">
        <v>136</v>
      </c>
      <c r="E349" s="159" t="s">
        <v>715</v>
      </c>
      <c r="F349" s="160" t="s">
        <v>716</v>
      </c>
      <c r="G349" s="161" t="s">
        <v>137</v>
      </c>
      <c r="H349" s="162">
        <v>3.25</v>
      </c>
      <c r="I349" s="163"/>
      <c r="J349" s="164">
        <f>ROUND(I349*H349,2)</f>
        <v>0</v>
      </c>
      <c r="K349" s="165"/>
      <c r="L349" s="33"/>
      <c r="M349" s="166" t="s">
        <v>1</v>
      </c>
      <c r="N349" s="167" t="s">
        <v>42</v>
      </c>
      <c r="O349" s="58"/>
      <c r="P349" s="168">
        <f>O349*H349</f>
        <v>0</v>
      </c>
      <c r="Q349" s="168">
        <v>0.0003</v>
      </c>
      <c r="R349" s="168">
        <f>Q349*H349</f>
        <v>0.000975</v>
      </c>
      <c r="S349" s="168">
        <v>0</v>
      </c>
      <c r="T349" s="169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200</v>
      </c>
      <c r="AT349" s="170" t="s">
        <v>136</v>
      </c>
      <c r="AU349" s="170" t="s">
        <v>139</v>
      </c>
      <c r="AY349" s="17" t="s">
        <v>133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139</v>
      </c>
      <c r="BK349" s="171">
        <f>ROUND(I349*H349,2)</f>
        <v>0</v>
      </c>
      <c r="BL349" s="17" t="s">
        <v>200</v>
      </c>
      <c r="BM349" s="170" t="s">
        <v>717</v>
      </c>
    </row>
    <row r="350" spans="1:65" s="2" customFormat="1" ht="16.5" customHeight="1">
      <c r="A350" s="32"/>
      <c r="B350" s="157"/>
      <c r="C350" s="196" t="s">
        <v>718</v>
      </c>
      <c r="D350" s="196" t="s">
        <v>201</v>
      </c>
      <c r="E350" s="197" t="s">
        <v>719</v>
      </c>
      <c r="F350" s="198" t="s">
        <v>720</v>
      </c>
      <c r="G350" s="199" t="s">
        <v>137</v>
      </c>
      <c r="H350" s="200">
        <v>3.933</v>
      </c>
      <c r="I350" s="201"/>
      <c r="J350" s="202">
        <f>ROUND(I350*H350,2)</f>
        <v>0</v>
      </c>
      <c r="K350" s="203"/>
      <c r="L350" s="204"/>
      <c r="M350" s="205" t="s">
        <v>1</v>
      </c>
      <c r="N350" s="206" t="s">
        <v>42</v>
      </c>
      <c r="O350" s="58"/>
      <c r="P350" s="168">
        <f>O350*H350</f>
        <v>0</v>
      </c>
      <c r="Q350" s="168">
        <v>0.0192</v>
      </c>
      <c r="R350" s="168">
        <f>Q350*H350</f>
        <v>0.07551359999999999</v>
      </c>
      <c r="S350" s="168">
        <v>0</v>
      </c>
      <c r="T350" s="169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284</v>
      </c>
      <c r="AT350" s="170" t="s">
        <v>201</v>
      </c>
      <c r="AU350" s="170" t="s">
        <v>139</v>
      </c>
      <c r="AY350" s="17" t="s">
        <v>133</v>
      </c>
      <c r="BE350" s="171">
        <f>IF(N350="základní",J350,0)</f>
        <v>0</v>
      </c>
      <c r="BF350" s="171">
        <f>IF(N350="snížená",J350,0)</f>
        <v>0</v>
      </c>
      <c r="BG350" s="171">
        <f>IF(N350="zákl. přenesená",J350,0)</f>
        <v>0</v>
      </c>
      <c r="BH350" s="171">
        <f>IF(N350="sníž. přenesená",J350,0)</f>
        <v>0</v>
      </c>
      <c r="BI350" s="171">
        <f>IF(N350="nulová",J350,0)</f>
        <v>0</v>
      </c>
      <c r="BJ350" s="17" t="s">
        <v>139</v>
      </c>
      <c r="BK350" s="171">
        <f>ROUND(I350*H350,2)</f>
        <v>0</v>
      </c>
      <c r="BL350" s="17" t="s">
        <v>200</v>
      </c>
      <c r="BM350" s="170" t="s">
        <v>721</v>
      </c>
    </row>
    <row r="351" spans="2:51" s="13" customFormat="1" ht="11.25">
      <c r="B351" s="172"/>
      <c r="D351" s="173" t="s">
        <v>141</v>
      </c>
      <c r="E351" s="174" t="s">
        <v>1</v>
      </c>
      <c r="F351" s="175" t="s">
        <v>722</v>
      </c>
      <c r="H351" s="176">
        <v>3.575</v>
      </c>
      <c r="I351" s="177"/>
      <c r="L351" s="172"/>
      <c r="M351" s="178"/>
      <c r="N351" s="179"/>
      <c r="O351" s="179"/>
      <c r="P351" s="179"/>
      <c r="Q351" s="179"/>
      <c r="R351" s="179"/>
      <c r="S351" s="179"/>
      <c r="T351" s="180"/>
      <c r="AT351" s="174" t="s">
        <v>141</v>
      </c>
      <c r="AU351" s="174" t="s">
        <v>139</v>
      </c>
      <c r="AV351" s="13" t="s">
        <v>139</v>
      </c>
      <c r="AW351" s="13" t="s">
        <v>33</v>
      </c>
      <c r="AX351" s="13" t="s">
        <v>84</v>
      </c>
      <c r="AY351" s="174" t="s">
        <v>133</v>
      </c>
    </row>
    <row r="352" spans="2:51" s="13" customFormat="1" ht="11.25">
      <c r="B352" s="172"/>
      <c r="D352" s="173" t="s">
        <v>141</v>
      </c>
      <c r="F352" s="175" t="s">
        <v>723</v>
      </c>
      <c r="H352" s="176">
        <v>3.933</v>
      </c>
      <c r="I352" s="177"/>
      <c r="L352" s="172"/>
      <c r="M352" s="178"/>
      <c r="N352" s="179"/>
      <c r="O352" s="179"/>
      <c r="P352" s="179"/>
      <c r="Q352" s="179"/>
      <c r="R352" s="179"/>
      <c r="S352" s="179"/>
      <c r="T352" s="180"/>
      <c r="AT352" s="174" t="s">
        <v>141</v>
      </c>
      <c r="AU352" s="174" t="s">
        <v>139</v>
      </c>
      <c r="AV352" s="13" t="s">
        <v>139</v>
      </c>
      <c r="AW352" s="13" t="s">
        <v>3</v>
      </c>
      <c r="AX352" s="13" t="s">
        <v>84</v>
      </c>
      <c r="AY352" s="174" t="s">
        <v>133</v>
      </c>
    </row>
    <row r="353" spans="1:65" s="2" customFormat="1" ht="21.75" customHeight="1">
      <c r="A353" s="32"/>
      <c r="B353" s="157"/>
      <c r="C353" s="158" t="s">
        <v>724</v>
      </c>
      <c r="D353" s="158" t="s">
        <v>136</v>
      </c>
      <c r="E353" s="159" t="s">
        <v>725</v>
      </c>
      <c r="F353" s="160" t="s">
        <v>726</v>
      </c>
      <c r="G353" s="161" t="s">
        <v>236</v>
      </c>
      <c r="H353" s="162">
        <v>0.199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0</v>
      </c>
      <c r="R353" s="168">
        <f>Q353*H353</f>
        <v>0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200</v>
      </c>
      <c r="AT353" s="170" t="s">
        <v>136</v>
      </c>
      <c r="AU353" s="170" t="s">
        <v>139</v>
      </c>
      <c r="AY353" s="17" t="s">
        <v>133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139</v>
      </c>
      <c r="BK353" s="171">
        <f>ROUND(I353*H353,2)</f>
        <v>0</v>
      </c>
      <c r="BL353" s="17" t="s">
        <v>200</v>
      </c>
      <c r="BM353" s="170" t="s">
        <v>727</v>
      </c>
    </row>
    <row r="354" spans="1:65" s="2" customFormat="1" ht="21.75" customHeight="1">
      <c r="A354" s="32"/>
      <c r="B354" s="157"/>
      <c r="C354" s="158" t="s">
        <v>728</v>
      </c>
      <c r="D354" s="158" t="s">
        <v>136</v>
      </c>
      <c r="E354" s="159" t="s">
        <v>729</v>
      </c>
      <c r="F354" s="160" t="s">
        <v>730</v>
      </c>
      <c r="G354" s="161" t="s">
        <v>236</v>
      </c>
      <c r="H354" s="162">
        <v>0.199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</v>
      </c>
      <c r="R354" s="168">
        <f>Q354*H354</f>
        <v>0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200</v>
      </c>
      <c r="AT354" s="170" t="s">
        <v>136</v>
      </c>
      <c r="AU354" s="170" t="s">
        <v>139</v>
      </c>
      <c r="AY354" s="17" t="s">
        <v>133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139</v>
      </c>
      <c r="BK354" s="171">
        <f>ROUND(I354*H354,2)</f>
        <v>0</v>
      </c>
      <c r="BL354" s="17" t="s">
        <v>200</v>
      </c>
      <c r="BM354" s="170" t="s">
        <v>731</v>
      </c>
    </row>
    <row r="355" spans="2:63" s="12" customFormat="1" ht="22.9" customHeight="1">
      <c r="B355" s="144"/>
      <c r="D355" s="145" t="s">
        <v>75</v>
      </c>
      <c r="E355" s="155" t="s">
        <v>732</v>
      </c>
      <c r="F355" s="155" t="s">
        <v>733</v>
      </c>
      <c r="I355" s="147"/>
      <c r="J355" s="156">
        <f>BK355</f>
        <v>0</v>
      </c>
      <c r="L355" s="144"/>
      <c r="M355" s="149"/>
      <c r="N355" s="150"/>
      <c r="O355" s="150"/>
      <c r="P355" s="151">
        <f>SUM(P356:P365)</f>
        <v>0</v>
      </c>
      <c r="Q355" s="150"/>
      <c r="R355" s="151">
        <f>SUM(R356:R365)</f>
        <v>0.00117512</v>
      </c>
      <c r="S355" s="150"/>
      <c r="T355" s="152">
        <f>SUM(T356:T365)</f>
        <v>0.00933</v>
      </c>
      <c r="AR355" s="145" t="s">
        <v>139</v>
      </c>
      <c r="AT355" s="153" t="s">
        <v>75</v>
      </c>
      <c r="AU355" s="153" t="s">
        <v>84</v>
      </c>
      <c r="AY355" s="145" t="s">
        <v>133</v>
      </c>
      <c r="BK355" s="154">
        <f>SUM(BK356:BK365)</f>
        <v>0</v>
      </c>
    </row>
    <row r="356" spans="1:65" s="2" customFormat="1" ht="21.75" customHeight="1">
      <c r="A356" s="32"/>
      <c r="B356" s="157"/>
      <c r="C356" s="158" t="s">
        <v>734</v>
      </c>
      <c r="D356" s="158" t="s">
        <v>136</v>
      </c>
      <c r="E356" s="159" t="s">
        <v>735</v>
      </c>
      <c r="F356" s="160" t="s">
        <v>736</v>
      </c>
      <c r="G356" s="161" t="s">
        <v>137</v>
      </c>
      <c r="H356" s="162">
        <v>3.11</v>
      </c>
      <c r="I356" s="163"/>
      <c r="J356" s="164">
        <f>ROUND(I356*H356,2)</f>
        <v>0</v>
      </c>
      <c r="K356" s="165"/>
      <c r="L356" s="33"/>
      <c r="M356" s="166" t="s">
        <v>1</v>
      </c>
      <c r="N356" s="167" t="s">
        <v>42</v>
      </c>
      <c r="O356" s="58"/>
      <c r="P356" s="168">
        <f>O356*H356</f>
        <v>0</v>
      </c>
      <c r="Q356" s="168">
        <v>0</v>
      </c>
      <c r="R356" s="168">
        <f>Q356*H356</f>
        <v>0</v>
      </c>
      <c r="S356" s="168">
        <v>0.003</v>
      </c>
      <c r="T356" s="169">
        <f>S356*H356</f>
        <v>0.00933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200</v>
      </c>
      <c r="AT356" s="170" t="s">
        <v>136</v>
      </c>
      <c r="AU356" s="170" t="s">
        <v>139</v>
      </c>
      <c r="AY356" s="17" t="s">
        <v>133</v>
      </c>
      <c r="BE356" s="171">
        <f>IF(N356="základní",J356,0)</f>
        <v>0</v>
      </c>
      <c r="BF356" s="171">
        <f>IF(N356="snížená",J356,0)</f>
        <v>0</v>
      </c>
      <c r="BG356" s="171">
        <f>IF(N356="zákl. přenesená",J356,0)</f>
        <v>0</v>
      </c>
      <c r="BH356" s="171">
        <f>IF(N356="sníž. přenesená",J356,0)</f>
        <v>0</v>
      </c>
      <c r="BI356" s="171">
        <f>IF(N356="nulová",J356,0)</f>
        <v>0</v>
      </c>
      <c r="BJ356" s="17" t="s">
        <v>139</v>
      </c>
      <c r="BK356" s="171">
        <f>ROUND(I356*H356,2)</f>
        <v>0</v>
      </c>
      <c r="BL356" s="17" t="s">
        <v>200</v>
      </c>
      <c r="BM356" s="170" t="s">
        <v>737</v>
      </c>
    </row>
    <row r="357" spans="2:51" s="15" customFormat="1" ht="11.25">
      <c r="B357" s="189"/>
      <c r="D357" s="173" t="s">
        <v>141</v>
      </c>
      <c r="E357" s="190" t="s">
        <v>1</v>
      </c>
      <c r="F357" s="191" t="s">
        <v>738</v>
      </c>
      <c r="H357" s="190" t="s">
        <v>1</v>
      </c>
      <c r="I357" s="192"/>
      <c r="L357" s="189"/>
      <c r="M357" s="193"/>
      <c r="N357" s="194"/>
      <c r="O357" s="194"/>
      <c r="P357" s="194"/>
      <c r="Q357" s="194"/>
      <c r="R357" s="194"/>
      <c r="S357" s="194"/>
      <c r="T357" s="195"/>
      <c r="AT357" s="190" t="s">
        <v>141</v>
      </c>
      <c r="AU357" s="190" t="s">
        <v>139</v>
      </c>
      <c r="AV357" s="15" t="s">
        <v>84</v>
      </c>
      <c r="AW357" s="15" t="s">
        <v>33</v>
      </c>
      <c r="AX357" s="15" t="s">
        <v>76</v>
      </c>
      <c r="AY357" s="190" t="s">
        <v>133</v>
      </c>
    </row>
    <row r="358" spans="2:51" s="13" customFormat="1" ht="11.25">
      <c r="B358" s="172"/>
      <c r="D358" s="173" t="s">
        <v>141</v>
      </c>
      <c r="E358" s="174" t="s">
        <v>1</v>
      </c>
      <c r="F358" s="175" t="s">
        <v>647</v>
      </c>
      <c r="H358" s="176">
        <v>3.11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141</v>
      </c>
      <c r="AU358" s="174" t="s">
        <v>139</v>
      </c>
      <c r="AV358" s="13" t="s">
        <v>139</v>
      </c>
      <c r="AW358" s="13" t="s">
        <v>33</v>
      </c>
      <c r="AX358" s="13" t="s">
        <v>76</v>
      </c>
      <c r="AY358" s="174" t="s">
        <v>133</v>
      </c>
    </row>
    <row r="359" spans="2:51" s="14" customFormat="1" ht="11.25">
      <c r="B359" s="181"/>
      <c r="D359" s="173" t="s">
        <v>141</v>
      </c>
      <c r="E359" s="182" t="s">
        <v>1</v>
      </c>
      <c r="F359" s="183" t="s">
        <v>143</v>
      </c>
      <c r="H359" s="184">
        <v>3.11</v>
      </c>
      <c r="I359" s="185"/>
      <c r="L359" s="181"/>
      <c r="M359" s="186"/>
      <c r="N359" s="187"/>
      <c r="O359" s="187"/>
      <c r="P359" s="187"/>
      <c r="Q359" s="187"/>
      <c r="R359" s="187"/>
      <c r="S359" s="187"/>
      <c r="T359" s="188"/>
      <c r="AT359" s="182" t="s">
        <v>141</v>
      </c>
      <c r="AU359" s="182" t="s">
        <v>139</v>
      </c>
      <c r="AV359" s="14" t="s">
        <v>138</v>
      </c>
      <c r="AW359" s="14" t="s">
        <v>33</v>
      </c>
      <c r="AX359" s="14" t="s">
        <v>84</v>
      </c>
      <c r="AY359" s="182" t="s">
        <v>133</v>
      </c>
    </row>
    <row r="360" spans="1:65" s="2" customFormat="1" ht="16.5" customHeight="1">
      <c r="A360" s="32"/>
      <c r="B360" s="157"/>
      <c r="C360" s="158" t="s">
        <v>739</v>
      </c>
      <c r="D360" s="158" t="s">
        <v>136</v>
      </c>
      <c r="E360" s="159" t="s">
        <v>740</v>
      </c>
      <c r="F360" s="160" t="s">
        <v>741</v>
      </c>
      <c r="G360" s="161" t="s">
        <v>299</v>
      </c>
      <c r="H360" s="162">
        <v>4.41</v>
      </c>
      <c r="I360" s="163"/>
      <c r="J360" s="164">
        <f>ROUND(I360*H360,2)</f>
        <v>0</v>
      </c>
      <c r="K360" s="165"/>
      <c r="L360" s="33"/>
      <c r="M360" s="166" t="s">
        <v>1</v>
      </c>
      <c r="N360" s="167" t="s">
        <v>42</v>
      </c>
      <c r="O360" s="58"/>
      <c r="P360" s="168">
        <f>O360*H360</f>
        <v>0</v>
      </c>
      <c r="Q360" s="168">
        <v>1E-05</v>
      </c>
      <c r="R360" s="168">
        <f>Q360*H360</f>
        <v>4.410000000000001E-05</v>
      </c>
      <c r="S360" s="168">
        <v>0</v>
      </c>
      <c r="T360" s="16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200</v>
      </c>
      <c r="AT360" s="170" t="s">
        <v>136</v>
      </c>
      <c r="AU360" s="170" t="s">
        <v>139</v>
      </c>
      <c r="AY360" s="17" t="s">
        <v>133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139</v>
      </c>
      <c r="BK360" s="171">
        <f>ROUND(I360*H360,2)</f>
        <v>0</v>
      </c>
      <c r="BL360" s="17" t="s">
        <v>200</v>
      </c>
      <c r="BM360" s="170" t="s">
        <v>742</v>
      </c>
    </row>
    <row r="361" spans="2:51" s="13" customFormat="1" ht="11.25">
      <c r="B361" s="172"/>
      <c r="D361" s="173" t="s">
        <v>141</v>
      </c>
      <c r="E361" s="174" t="s">
        <v>1</v>
      </c>
      <c r="F361" s="175" t="s">
        <v>743</v>
      </c>
      <c r="H361" s="176">
        <v>4.41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141</v>
      </c>
      <c r="AU361" s="174" t="s">
        <v>139</v>
      </c>
      <c r="AV361" s="13" t="s">
        <v>139</v>
      </c>
      <c r="AW361" s="13" t="s">
        <v>33</v>
      </c>
      <c r="AX361" s="13" t="s">
        <v>84</v>
      </c>
      <c r="AY361" s="174" t="s">
        <v>133</v>
      </c>
    </row>
    <row r="362" spans="1:65" s="2" customFormat="1" ht="16.5" customHeight="1">
      <c r="A362" s="32"/>
      <c r="B362" s="157"/>
      <c r="C362" s="196" t="s">
        <v>744</v>
      </c>
      <c r="D362" s="196" t="s">
        <v>201</v>
      </c>
      <c r="E362" s="197" t="s">
        <v>745</v>
      </c>
      <c r="F362" s="198" t="s">
        <v>746</v>
      </c>
      <c r="G362" s="199" t="s">
        <v>299</v>
      </c>
      <c r="H362" s="200">
        <v>5.141</v>
      </c>
      <c r="I362" s="201"/>
      <c r="J362" s="202">
        <f>ROUND(I362*H362,2)</f>
        <v>0</v>
      </c>
      <c r="K362" s="203"/>
      <c r="L362" s="204"/>
      <c r="M362" s="205" t="s">
        <v>1</v>
      </c>
      <c r="N362" s="206" t="s">
        <v>42</v>
      </c>
      <c r="O362" s="58"/>
      <c r="P362" s="168">
        <f>O362*H362</f>
        <v>0</v>
      </c>
      <c r="Q362" s="168">
        <v>0.00022</v>
      </c>
      <c r="R362" s="168">
        <f>Q362*H362</f>
        <v>0.00113102</v>
      </c>
      <c r="S362" s="168">
        <v>0</v>
      </c>
      <c r="T362" s="169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284</v>
      </c>
      <c r="AT362" s="170" t="s">
        <v>201</v>
      </c>
      <c r="AU362" s="170" t="s">
        <v>139</v>
      </c>
      <c r="AY362" s="17" t="s">
        <v>133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139</v>
      </c>
      <c r="BK362" s="171">
        <f>ROUND(I362*H362,2)</f>
        <v>0</v>
      </c>
      <c r="BL362" s="17" t="s">
        <v>200</v>
      </c>
      <c r="BM362" s="170" t="s">
        <v>747</v>
      </c>
    </row>
    <row r="363" spans="2:51" s="13" customFormat="1" ht="11.25">
      <c r="B363" s="172"/>
      <c r="D363" s="173" t="s">
        <v>141</v>
      </c>
      <c r="F363" s="175" t="s">
        <v>748</v>
      </c>
      <c r="H363" s="176">
        <v>5.141</v>
      </c>
      <c r="I363" s="177"/>
      <c r="L363" s="172"/>
      <c r="M363" s="178"/>
      <c r="N363" s="179"/>
      <c r="O363" s="179"/>
      <c r="P363" s="179"/>
      <c r="Q363" s="179"/>
      <c r="R363" s="179"/>
      <c r="S363" s="179"/>
      <c r="T363" s="180"/>
      <c r="AT363" s="174" t="s">
        <v>141</v>
      </c>
      <c r="AU363" s="174" t="s">
        <v>139</v>
      </c>
      <c r="AV363" s="13" t="s">
        <v>139</v>
      </c>
      <c r="AW363" s="13" t="s">
        <v>3</v>
      </c>
      <c r="AX363" s="13" t="s">
        <v>84</v>
      </c>
      <c r="AY363" s="174" t="s">
        <v>133</v>
      </c>
    </row>
    <row r="364" spans="1:65" s="2" customFormat="1" ht="21.75" customHeight="1">
      <c r="A364" s="32"/>
      <c r="B364" s="157"/>
      <c r="C364" s="158" t="s">
        <v>749</v>
      </c>
      <c r="D364" s="158" t="s">
        <v>136</v>
      </c>
      <c r="E364" s="159" t="s">
        <v>750</v>
      </c>
      <c r="F364" s="160" t="s">
        <v>751</v>
      </c>
      <c r="G364" s="161" t="s">
        <v>236</v>
      </c>
      <c r="H364" s="162">
        <v>0.001</v>
      </c>
      <c r="I364" s="163"/>
      <c r="J364" s="164">
        <f>ROUND(I364*H364,2)</f>
        <v>0</v>
      </c>
      <c r="K364" s="165"/>
      <c r="L364" s="33"/>
      <c r="M364" s="166" t="s">
        <v>1</v>
      </c>
      <c r="N364" s="167" t="s">
        <v>42</v>
      </c>
      <c r="O364" s="58"/>
      <c r="P364" s="168">
        <f>O364*H364</f>
        <v>0</v>
      </c>
      <c r="Q364" s="168">
        <v>0</v>
      </c>
      <c r="R364" s="168">
        <f>Q364*H364</f>
        <v>0</v>
      </c>
      <c r="S364" s="168">
        <v>0</v>
      </c>
      <c r="T364" s="16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200</v>
      </c>
      <c r="AT364" s="170" t="s">
        <v>136</v>
      </c>
      <c r="AU364" s="170" t="s">
        <v>139</v>
      </c>
      <c r="AY364" s="17" t="s">
        <v>133</v>
      </c>
      <c r="BE364" s="171">
        <f>IF(N364="základní",J364,0)</f>
        <v>0</v>
      </c>
      <c r="BF364" s="171">
        <f>IF(N364="snížená",J364,0)</f>
        <v>0</v>
      </c>
      <c r="BG364" s="171">
        <f>IF(N364="zákl. přenesená",J364,0)</f>
        <v>0</v>
      </c>
      <c r="BH364" s="171">
        <f>IF(N364="sníž. přenesená",J364,0)</f>
        <v>0</v>
      </c>
      <c r="BI364" s="171">
        <f>IF(N364="nulová",J364,0)</f>
        <v>0</v>
      </c>
      <c r="BJ364" s="17" t="s">
        <v>139</v>
      </c>
      <c r="BK364" s="171">
        <f>ROUND(I364*H364,2)</f>
        <v>0</v>
      </c>
      <c r="BL364" s="17" t="s">
        <v>200</v>
      </c>
      <c r="BM364" s="170" t="s">
        <v>752</v>
      </c>
    </row>
    <row r="365" spans="1:65" s="2" customFormat="1" ht="21.75" customHeight="1">
      <c r="A365" s="32"/>
      <c r="B365" s="157"/>
      <c r="C365" s="158" t="s">
        <v>753</v>
      </c>
      <c r="D365" s="158" t="s">
        <v>136</v>
      </c>
      <c r="E365" s="159" t="s">
        <v>754</v>
      </c>
      <c r="F365" s="160" t="s">
        <v>755</v>
      </c>
      <c r="G365" s="161" t="s">
        <v>236</v>
      </c>
      <c r="H365" s="162">
        <v>0.001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</v>
      </c>
      <c r="R365" s="168">
        <f>Q365*H365</f>
        <v>0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200</v>
      </c>
      <c r="AT365" s="170" t="s">
        <v>136</v>
      </c>
      <c r="AU365" s="170" t="s">
        <v>139</v>
      </c>
      <c r="AY365" s="17" t="s">
        <v>133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139</v>
      </c>
      <c r="BK365" s="171">
        <f>ROUND(I365*H365,2)</f>
        <v>0</v>
      </c>
      <c r="BL365" s="17" t="s">
        <v>200</v>
      </c>
      <c r="BM365" s="170" t="s">
        <v>756</v>
      </c>
    </row>
    <row r="366" spans="2:63" s="12" customFormat="1" ht="22.9" customHeight="1">
      <c r="B366" s="144"/>
      <c r="D366" s="145" t="s">
        <v>75</v>
      </c>
      <c r="E366" s="155" t="s">
        <v>757</v>
      </c>
      <c r="F366" s="155" t="s">
        <v>758</v>
      </c>
      <c r="I366" s="147"/>
      <c r="J366" s="156">
        <f>BK366</f>
        <v>0</v>
      </c>
      <c r="L366" s="144"/>
      <c r="M366" s="149"/>
      <c r="N366" s="150"/>
      <c r="O366" s="150"/>
      <c r="P366" s="151">
        <f>SUM(P367:P381)</f>
        <v>0</v>
      </c>
      <c r="Q366" s="150"/>
      <c r="R366" s="151">
        <f>SUM(R367:R381)</f>
        <v>0.9532727999999999</v>
      </c>
      <c r="S366" s="150"/>
      <c r="T366" s="152">
        <f>SUM(T367:T381)</f>
        <v>0</v>
      </c>
      <c r="AR366" s="145" t="s">
        <v>139</v>
      </c>
      <c r="AT366" s="153" t="s">
        <v>75</v>
      </c>
      <c r="AU366" s="153" t="s">
        <v>84</v>
      </c>
      <c r="AY366" s="145" t="s">
        <v>133</v>
      </c>
      <c r="BK366" s="154">
        <f>SUM(BK367:BK381)</f>
        <v>0</v>
      </c>
    </row>
    <row r="367" spans="1:65" s="2" customFormat="1" ht="21.75" customHeight="1">
      <c r="A367" s="32"/>
      <c r="B367" s="157"/>
      <c r="C367" s="158" t="s">
        <v>759</v>
      </c>
      <c r="D367" s="158" t="s">
        <v>136</v>
      </c>
      <c r="E367" s="159" t="s">
        <v>760</v>
      </c>
      <c r="F367" s="160" t="s">
        <v>761</v>
      </c>
      <c r="G367" s="161" t="s">
        <v>299</v>
      </c>
      <c r="H367" s="162">
        <v>9.12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0.00035</v>
      </c>
      <c r="R367" s="168">
        <f>Q367*H367</f>
        <v>0.0031919999999999995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200</v>
      </c>
      <c r="AT367" s="170" t="s">
        <v>136</v>
      </c>
      <c r="AU367" s="170" t="s">
        <v>139</v>
      </c>
      <c r="AY367" s="17" t="s">
        <v>133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139</v>
      </c>
      <c r="BK367" s="171">
        <f>ROUND(I367*H367,2)</f>
        <v>0</v>
      </c>
      <c r="BL367" s="17" t="s">
        <v>200</v>
      </c>
      <c r="BM367" s="170" t="s">
        <v>762</v>
      </c>
    </row>
    <row r="368" spans="2:51" s="13" customFormat="1" ht="11.25">
      <c r="B368" s="172"/>
      <c r="D368" s="173" t="s">
        <v>141</v>
      </c>
      <c r="E368" s="174" t="s">
        <v>1</v>
      </c>
      <c r="F368" s="175" t="s">
        <v>763</v>
      </c>
      <c r="H368" s="176">
        <v>9.12</v>
      </c>
      <c r="I368" s="177"/>
      <c r="L368" s="172"/>
      <c r="M368" s="178"/>
      <c r="N368" s="179"/>
      <c r="O368" s="179"/>
      <c r="P368" s="179"/>
      <c r="Q368" s="179"/>
      <c r="R368" s="179"/>
      <c r="S368" s="179"/>
      <c r="T368" s="180"/>
      <c r="AT368" s="174" t="s">
        <v>141</v>
      </c>
      <c r="AU368" s="174" t="s">
        <v>139</v>
      </c>
      <c r="AV368" s="13" t="s">
        <v>139</v>
      </c>
      <c r="AW368" s="13" t="s">
        <v>33</v>
      </c>
      <c r="AX368" s="13" t="s">
        <v>76</v>
      </c>
      <c r="AY368" s="174" t="s">
        <v>133</v>
      </c>
    </row>
    <row r="369" spans="2:51" s="14" customFormat="1" ht="11.25">
      <c r="B369" s="181"/>
      <c r="D369" s="173" t="s">
        <v>141</v>
      </c>
      <c r="E369" s="182" t="s">
        <v>1</v>
      </c>
      <c r="F369" s="183" t="s">
        <v>143</v>
      </c>
      <c r="H369" s="184">
        <v>9.12</v>
      </c>
      <c r="I369" s="185"/>
      <c r="L369" s="181"/>
      <c r="M369" s="186"/>
      <c r="N369" s="187"/>
      <c r="O369" s="187"/>
      <c r="P369" s="187"/>
      <c r="Q369" s="187"/>
      <c r="R369" s="187"/>
      <c r="S369" s="187"/>
      <c r="T369" s="188"/>
      <c r="AT369" s="182" t="s">
        <v>141</v>
      </c>
      <c r="AU369" s="182" t="s">
        <v>139</v>
      </c>
      <c r="AV369" s="14" t="s">
        <v>138</v>
      </c>
      <c r="AW369" s="14" t="s">
        <v>33</v>
      </c>
      <c r="AX369" s="14" t="s">
        <v>84</v>
      </c>
      <c r="AY369" s="182" t="s">
        <v>133</v>
      </c>
    </row>
    <row r="370" spans="1:65" s="2" customFormat="1" ht="16.5" customHeight="1">
      <c r="A370" s="32"/>
      <c r="B370" s="157"/>
      <c r="C370" s="196" t="s">
        <v>764</v>
      </c>
      <c r="D370" s="196" t="s">
        <v>201</v>
      </c>
      <c r="E370" s="197" t="s">
        <v>765</v>
      </c>
      <c r="F370" s="198" t="s">
        <v>766</v>
      </c>
      <c r="G370" s="199" t="s">
        <v>198</v>
      </c>
      <c r="H370" s="200">
        <v>25.08</v>
      </c>
      <c r="I370" s="201"/>
      <c r="J370" s="202">
        <f>ROUND(I370*H370,2)</f>
        <v>0</v>
      </c>
      <c r="K370" s="203"/>
      <c r="L370" s="204"/>
      <c r="M370" s="205" t="s">
        <v>1</v>
      </c>
      <c r="N370" s="206" t="s">
        <v>42</v>
      </c>
      <c r="O370" s="58"/>
      <c r="P370" s="168">
        <f>O370*H370</f>
        <v>0</v>
      </c>
      <c r="Q370" s="168">
        <v>0</v>
      </c>
      <c r="R370" s="168">
        <f>Q370*H370</f>
        <v>0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284</v>
      </c>
      <c r="AT370" s="170" t="s">
        <v>201</v>
      </c>
      <c r="AU370" s="170" t="s">
        <v>139</v>
      </c>
      <c r="AY370" s="17" t="s">
        <v>133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139</v>
      </c>
      <c r="BK370" s="171">
        <f>ROUND(I370*H370,2)</f>
        <v>0</v>
      </c>
      <c r="BL370" s="17" t="s">
        <v>200</v>
      </c>
      <c r="BM370" s="170" t="s">
        <v>767</v>
      </c>
    </row>
    <row r="371" spans="2:51" s="13" customFormat="1" ht="11.25">
      <c r="B371" s="172"/>
      <c r="D371" s="173" t="s">
        <v>141</v>
      </c>
      <c r="E371" s="174" t="s">
        <v>1</v>
      </c>
      <c r="F371" s="175" t="s">
        <v>768</v>
      </c>
      <c r="H371" s="176">
        <v>25.08</v>
      </c>
      <c r="I371" s="177"/>
      <c r="L371" s="172"/>
      <c r="M371" s="178"/>
      <c r="N371" s="179"/>
      <c r="O371" s="179"/>
      <c r="P371" s="179"/>
      <c r="Q371" s="179"/>
      <c r="R371" s="179"/>
      <c r="S371" s="179"/>
      <c r="T371" s="180"/>
      <c r="AT371" s="174" t="s">
        <v>141</v>
      </c>
      <c r="AU371" s="174" t="s">
        <v>139</v>
      </c>
      <c r="AV371" s="13" t="s">
        <v>139</v>
      </c>
      <c r="AW371" s="13" t="s">
        <v>33</v>
      </c>
      <c r="AX371" s="13" t="s">
        <v>84</v>
      </c>
      <c r="AY371" s="174" t="s">
        <v>133</v>
      </c>
    </row>
    <row r="372" spans="1:65" s="2" customFormat="1" ht="21.75" customHeight="1">
      <c r="A372" s="32"/>
      <c r="B372" s="157"/>
      <c r="C372" s="158" t="s">
        <v>769</v>
      </c>
      <c r="D372" s="158" t="s">
        <v>136</v>
      </c>
      <c r="E372" s="159" t="s">
        <v>770</v>
      </c>
      <c r="F372" s="160" t="s">
        <v>771</v>
      </c>
      <c r="G372" s="161" t="s">
        <v>137</v>
      </c>
      <c r="H372" s="162">
        <v>18.64</v>
      </c>
      <c r="I372" s="163"/>
      <c r="J372" s="164">
        <f>ROUND(I372*H372,2)</f>
        <v>0</v>
      </c>
      <c r="K372" s="165"/>
      <c r="L372" s="33"/>
      <c r="M372" s="166" t="s">
        <v>1</v>
      </c>
      <c r="N372" s="167" t="s">
        <v>42</v>
      </c>
      <c r="O372" s="58"/>
      <c r="P372" s="168">
        <f>O372*H372</f>
        <v>0</v>
      </c>
      <c r="Q372" s="168">
        <v>0.03362</v>
      </c>
      <c r="R372" s="168">
        <f>Q372*H372</f>
        <v>0.6266767999999999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200</v>
      </c>
      <c r="AT372" s="170" t="s">
        <v>136</v>
      </c>
      <c r="AU372" s="170" t="s">
        <v>139</v>
      </c>
      <c r="AY372" s="17" t="s">
        <v>133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139</v>
      </c>
      <c r="BK372" s="171">
        <f>ROUND(I372*H372,2)</f>
        <v>0</v>
      </c>
      <c r="BL372" s="17" t="s">
        <v>200</v>
      </c>
      <c r="BM372" s="170" t="s">
        <v>772</v>
      </c>
    </row>
    <row r="373" spans="2:51" s="13" customFormat="1" ht="11.25">
      <c r="B373" s="172"/>
      <c r="D373" s="173" t="s">
        <v>141</v>
      </c>
      <c r="E373" s="174" t="s">
        <v>1</v>
      </c>
      <c r="F373" s="175" t="s">
        <v>773</v>
      </c>
      <c r="H373" s="176">
        <v>16.84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141</v>
      </c>
      <c r="AU373" s="174" t="s">
        <v>139</v>
      </c>
      <c r="AV373" s="13" t="s">
        <v>139</v>
      </c>
      <c r="AW373" s="13" t="s">
        <v>33</v>
      </c>
      <c r="AX373" s="13" t="s">
        <v>76</v>
      </c>
      <c r="AY373" s="174" t="s">
        <v>133</v>
      </c>
    </row>
    <row r="374" spans="2:51" s="13" customFormat="1" ht="11.25">
      <c r="B374" s="172"/>
      <c r="D374" s="173" t="s">
        <v>141</v>
      </c>
      <c r="E374" s="174" t="s">
        <v>1</v>
      </c>
      <c r="F374" s="175" t="s">
        <v>774</v>
      </c>
      <c r="H374" s="176">
        <v>1.8</v>
      </c>
      <c r="I374" s="177"/>
      <c r="L374" s="172"/>
      <c r="M374" s="178"/>
      <c r="N374" s="179"/>
      <c r="O374" s="179"/>
      <c r="P374" s="179"/>
      <c r="Q374" s="179"/>
      <c r="R374" s="179"/>
      <c r="S374" s="179"/>
      <c r="T374" s="180"/>
      <c r="AT374" s="174" t="s">
        <v>141</v>
      </c>
      <c r="AU374" s="174" t="s">
        <v>139</v>
      </c>
      <c r="AV374" s="13" t="s">
        <v>139</v>
      </c>
      <c r="AW374" s="13" t="s">
        <v>33</v>
      </c>
      <c r="AX374" s="13" t="s">
        <v>76</v>
      </c>
      <c r="AY374" s="174" t="s">
        <v>133</v>
      </c>
    </row>
    <row r="375" spans="2:51" s="14" customFormat="1" ht="11.25">
      <c r="B375" s="181"/>
      <c r="D375" s="173" t="s">
        <v>141</v>
      </c>
      <c r="E375" s="182" t="s">
        <v>1</v>
      </c>
      <c r="F375" s="183" t="s">
        <v>143</v>
      </c>
      <c r="H375" s="184">
        <v>18.64</v>
      </c>
      <c r="I375" s="185"/>
      <c r="L375" s="181"/>
      <c r="M375" s="186"/>
      <c r="N375" s="187"/>
      <c r="O375" s="187"/>
      <c r="P375" s="187"/>
      <c r="Q375" s="187"/>
      <c r="R375" s="187"/>
      <c r="S375" s="187"/>
      <c r="T375" s="188"/>
      <c r="AT375" s="182" t="s">
        <v>141</v>
      </c>
      <c r="AU375" s="182" t="s">
        <v>139</v>
      </c>
      <c r="AV375" s="14" t="s">
        <v>138</v>
      </c>
      <c r="AW375" s="14" t="s">
        <v>33</v>
      </c>
      <c r="AX375" s="14" t="s">
        <v>84</v>
      </c>
      <c r="AY375" s="182" t="s">
        <v>133</v>
      </c>
    </row>
    <row r="376" spans="1:65" s="2" customFormat="1" ht="21.75" customHeight="1">
      <c r="A376" s="32"/>
      <c r="B376" s="157"/>
      <c r="C376" s="196" t="s">
        <v>775</v>
      </c>
      <c r="D376" s="196" t="s">
        <v>201</v>
      </c>
      <c r="E376" s="197" t="s">
        <v>776</v>
      </c>
      <c r="F376" s="198" t="s">
        <v>777</v>
      </c>
      <c r="G376" s="199" t="s">
        <v>137</v>
      </c>
      <c r="H376" s="200">
        <v>20.504</v>
      </c>
      <c r="I376" s="201"/>
      <c r="J376" s="202">
        <f>ROUND(I376*H376,2)</f>
        <v>0</v>
      </c>
      <c r="K376" s="203"/>
      <c r="L376" s="204"/>
      <c r="M376" s="205" t="s">
        <v>1</v>
      </c>
      <c r="N376" s="206" t="s">
        <v>42</v>
      </c>
      <c r="O376" s="58"/>
      <c r="P376" s="168">
        <f>O376*H376</f>
        <v>0</v>
      </c>
      <c r="Q376" s="168">
        <v>0.0155</v>
      </c>
      <c r="R376" s="168">
        <f>Q376*H376</f>
        <v>0.31781200000000004</v>
      </c>
      <c r="S376" s="168">
        <v>0</v>
      </c>
      <c r="T376" s="169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284</v>
      </c>
      <c r="AT376" s="170" t="s">
        <v>201</v>
      </c>
      <c r="AU376" s="170" t="s">
        <v>139</v>
      </c>
      <c r="AY376" s="17" t="s">
        <v>133</v>
      </c>
      <c r="BE376" s="171">
        <f>IF(N376="základní",J376,0)</f>
        <v>0</v>
      </c>
      <c r="BF376" s="171">
        <f>IF(N376="snížená",J376,0)</f>
        <v>0</v>
      </c>
      <c r="BG376" s="171">
        <f>IF(N376="zákl. přenesená",J376,0)</f>
        <v>0</v>
      </c>
      <c r="BH376" s="171">
        <f>IF(N376="sníž. přenesená",J376,0)</f>
        <v>0</v>
      </c>
      <c r="BI376" s="171">
        <f>IF(N376="nulová",J376,0)</f>
        <v>0</v>
      </c>
      <c r="BJ376" s="17" t="s">
        <v>139</v>
      </c>
      <c r="BK376" s="171">
        <f>ROUND(I376*H376,2)</f>
        <v>0</v>
      </c>
      <c r="BL376" s="17" t="s">
        <v>200</v>
      </c>
      <c r="BM376" s="170" t="s">
        <v>778</v>
      </c>
    </row>
    <row r="377" spans="2:51" s="13" customFormat="1" ht="11.25">
      <c r="B377" s="172"/>
      <c r="D377" s="173" t="s">
        <v>141</v>
      </c>
      <c r="E377" s="174" t="s">
        <v>1</v>
      </c>
      <c r="F377" s="175" t="s">
        <v>779</v>
      </c>
      <c r="H377" s="176">
        <v>20.504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141</v>
      </c>
      <c r="AU377" s="174" t="s">
        <v>139</v>
      </c>
      <c r="AV377" s="13" t="s">
        <v>139</v>
      </c>
      <c r="AW377" s="13" t="s">
        <v>33</v>
      </c>
      <c r="AX377" s="13" t="s">
        <v>84</v>
      </c>
      <c r="AY377" s="174" t="s">
        <v>133</v>
      </c>
    </row>
    <row r="378" spans="1:65" s="2" customFormat="1" ht="16.5" customHeight="1">
      <c r="A378" s="32"/>
      <c r="B378" s="157"/>
      <c r="C378" s="158" t="s">
        <v>780</v>
      </c>
      <c r="D378" s="158" t="s">
        <v>136</v>
      </c>
      <c r="E378" s="159" t="s">
        <v>781</v>
      </c>
      <c r="F378" s="160" t="s">
        <v>782</v>
      </c>
      <c r="G378" s="161" t="s">
        <v>137</v>
      </c>
      <c r="H378" s="162">
        <v>18.64</v>
      </c>
      <c r="I378" s="163"/>
      <c r="J378" s="164">
        <f>ROUND(I378*H378,2)</f>
        <v>0</v>
      </c>
      <c r="K378" s="165"/>
      <c r="L378" s="33"/>
      <c r="M378" s="166" t="s">
        <v>1</v>
      </c>
      <c r="N378" s="167" t="s">
        <v>42</v>
      </c>
      <c r="O378" s="58"/>
      <c r="P378" s="168">
        <f>O378*H378</f>
        <v>0</v>
      </c>
      <c r="Q378" s="168">
        <v>0.0003</v>
      </c>
      <c r="R378" s="168">
        <f>Q378*H378</f>
        <v>0.005592</v>
      </c>
      <c r="S378" s="168">
        <v>0</v>
      </c>
      <c r="T378" s="169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200</v>
      </c>
      <c r="AT378" s="170" t="s">
        <v>136</v>
      </c>
      <c r="AU378" s="170" t="s">
        <v>139</v>
      </c>
      <c r="AY378" s="17" t="s">
        <v>133</v>
      </c>
      <c r="BE378" s="171">
        <f>IF(N378="základní",J378,0)</f>
        <v>0</v>
      </c>
      <c r="BF378" s="171">
        <f>IF(N378="snížená",J378,0)</f>
        <v>0</v>
      </c>
      <c r="BG378" s="171">
        <f>IF(N378="zákl. přenesená",J378,0)</f>
        <v>0</v>
      </c>
      <c r="BH378" s="171">
        <f>IF(N378="sníž. přenesená",J378,0)</f>
        <v>0</v>
      </c>
      <c r="BI378" s="171">
        <f>IF(N378="nulová",J378,0)</f>
        <v>0</v>
      </c>
      <c r="BJ378" s="17" t="s">
        <v>139</v>
      </c>
      <c r="BK378" s="171">
        <f>ROUND(I378*H378,2)</f>
        <v>0</v>
      </c>
      <c r="BL378" s="17" t="s">
        <v>200</v>
      </c>
      <c r="BM378" s="170" t="s">
        <v>783</v>
      </c>
    </row>
    <row r="379" spans="1:65" s="2" customFormat="1" ht="21.75" customHeight="1">
      <c r="A379" s="32"/>
      <c r="B379" s="157"/>
      <c r="C379" s="158" t="s">
        <v>784</v>
      </c>
      <c r="D379" s="158" t="s">
        <v>136</v>
      </c>
      <c r="E379" s="159" t="s">
        <v>785</v>
      </c>
      <c r="F379" s="160" t="s">
        <v>786</v>
      </c>
      <c r="G379" s="161" t="s">
        <v>236</v>
      </c>
      <c r="H379" s="162">
        <v>0.953</v>
      </c>
      <c r="I379" s="163"/>
      <c r="J379" s="164">
        <f>ROUND(I379*H379,2)</f>
        <v>0</v>
      </c>
      <c r="K379" s="165"/>
      <c r="L379" s="33"/>
      <c r="M379" s="166" t="s">
        <v>1</v>
      </c>
      <c r="N379" s="167" t="s">
        <v>42</v>
      </c>
      <c r="O379" s="58"/>
      <c r="P379" s="168">
        <f>O379*H379</f>
        <v>0</v>
      </c>
      <c r="Q379" s="168">
        <v>0</v>
      </c>
      <c r="R379" s="168">
        <f>Q379*H379</f>
        <v>0</v>
      </c>
      <c r="S379" s="168">
        <v>0</v>
      </c>
      <c r="T379" s="169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200</v>
      </c>
      <c r="AT379" s="170" t="s">
        <v>136</v>
      </c>
      <c r="AU379" s="170" t="s">
        <v>139</v>
      </c>
      <c r="AY379" s="17" t="s">
        <v>133</v>
      </c>
      <c r="BE379" s="171">
        <f>IF(N379="základní",J379,0)</f>
        <v>0</v>
      </c>
      <c r="BF379" s="171">
        <f>IF(N379="snížená",J379,0)</f>
        <v>0</v>
      </c>
      <c r="BG379" s="171">
        <f>IF(N379="zákl. přenesená",J379,0)</f>
        <v>0</v>
      </c>
      <c r="BH379" s="171">
        <f>IF(N379="sníž. přenesená",J379,0)</f>
        <v>0</v>
      </c>
      <c r="BI379" s="171">
        <f>IF(N379="nulová",J379,0)</f>
        <v>0</v>
      </c>
      <c r="BJ379" s="17" t="s">
        <v>139</v>
      </c>
      <c r="BK379" s="171">
        <f>ROUND(I379*H379,2)</f>
        <v>0</v>
      </c>
      <c r="BL379" s="17" t="s">
        <v>200</v>
      </c>
      <c r="BM379" s="170" t="s">
        <v>787</v>
      </c>
    </row>
    <row r="380" spans="1:65" s="2" customFormat="1" ht="21.75" customHeight="1">
      <c r="A380" s="32"/>
      <c r="B380" s="157"/>
      <c r="C380" s="158" t="s">
        <v>788</v>
      </c>
      <c r="D380" s="158" t="s">
        <v>136</v>
      </c>
      <c r="E380" s="159" t="s">
        <v>789</v>
      </c>
      <c r="F380" s="160" t="s">
        <v>790</v>
      </c>
      <c r="G380" s="161" t="s">
        <v>236</v>
      </c>
      <c r="H380" s="162">
        <v>0.953</v>
      </c>
      <c r="I380" s="163"/>
      <c r="J380" s="164">
        <f>ROUND(I380*H380,2)</f>
        <v>0</v>
      </c>
      <c r="K380" s="165"/>
      <c r="L380" s="33"/>
      <c r="M380" s="166" t="s">
        <v>1</v>
      </c>
      <c r="N380" s="167" t="s">
        <v>42</v>
      </c>
      <c r="O380" s="58"/>
      <c r="P380" s="168">
        <f>O380*H380</f>
        <v>0</v>
      </c>
      <c r="Q380" s="168">
        <v>0</v>
      </c>
      <c r="R380" s="168">
        <f>Q380*H380</f>
        <v>0</v>
      </c>
      <c r="S380" s="168">
        <v>0</v>
      </c>
      <c r="T380" s="169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200</v>
      </c>
      <c r="AT380" s="170" t="s">
        <v>136</v>
      </c>
      <c r="AU380" s="170" t="s">
        <v>139</v>
      </c>
      <c r="AY380" s="17" t="s">
        <v>133</v>
      </c>
      <c r="BE380" s="171">
        <f>IF(N380="základní",J380,0)</f>
        <v>0</v>
      </c>
      <c r="BF380" s="171">
        <f>IF(N380="snížená",J380,0)</f>
        <v>0</v>
      </c>
      <c r="BG380" s="171">
        <f>IF(N380="zákl. přenesená",J380,0)</f>
        <v>0</v>
      </c>
      <c r="BH380" s="171">
        <f>IF(N380="sníž. přenesená",J380,0)</f>
        <v>0</v>
      </c>
      <c r="BI380" s="171">
        <f>IF(N380="nulová",J380,0)</f>
        <v>0</v>
      </c>
      <c r="BJ380" s="17" t="s">
        <v>139</v>
      </c>
      <c r="BK380" s="171">
        <f>ROUND(I380*H380,2)</f>
        <v>0</v>
      </c>
      <c r="BL380" s="17" t="s">
        <v>200</v>
      </c>
      <c r="BM380" s="170" t="s">
        <v>791</v>
      </c>
    </row>
    <row r="381" spans="1:65" s="2" customFormat="1" ht="16.5" customHeight="1">
      <c r="A381" s="32"/>
      <c r="B381" s="157"/>
      <c r="C381" s="158"/>
      <c r="D381" s="158"/>
      <c r="E381" s="159"/>
      <c r="F381" s="160"/>
      <c r="G381" s="161"/>
      <c r="H381" s="162"/>
      <c r="I381" s="163"/>
      <c r="J381" s="164"/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0</v>
      </c>
      <c r="R381" s="168">
        <f>Q381*H381</f>
        <v>0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200</v>
      </c>
      <c r="AT381" s="170" t="s">
        <v>136</v>
      </c>
      <c r="AU381" s="170" t="s">
        <v>139</v>
      </c>
      <c r="AY381" s="17" t="s">
        <v>133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139</v>
      </c>
      <c r="BK381" s="171">
        <f>ROUND(I381*H381,2)</f>
        <v>0</v>
      </c>
      <c r="BL381" s="17" t="s">
        <v>200</v>
      </c>
      <c r="BM381" s="170" t="s">
        <v>792</v>
      </c>
    </row>
    <row r="382" spans="2:63" s="12" customFormat="1" ht="22.9" customHeight="1">
      <c r="B382" s="144"/>
      <c r="D382" s="145" t="s">
        <v>75</v>
      </c>
      <c r="E382" s="155" t="s">
        <v>793</v>
      </c>
      <c r="F382" s="155" t="s">
        <v>794</v>
      </c>
      <c r="I382" s="147"/>
      <c r="J382" s="156">
        <f>BK382</f>
        <v>0</v>
      </c>
      <c r="L382" s="144"/>
      <c r="M382" s="149"/>
      <c r="N382" s="150"/>
      <c r="O382" s="150"/>
      <c r="P382" s="151">
        <f>SUM(P383:P387)</f>
        <v>0</v>
      </c>
      <c r="Q382" s="150"/>
      <c r="R382" s="151">
        <f>SUM(R383:R387)</f>
        <v>0.001617</v>
      </c>
      <c r="S382" s="150"/>
      <c r="T382" s="152">
        <f>SUM(T383:T387)</f>
        <v>0</v>
      </c>
      <c r="AR382" s="145" t="s">
        <v>139</v>
      </c>
      <c r="AT382" s="153" t="s">
        <v>75</v>
      </c>
      <c r="AU382" s="153" t="s">
        <v>84</v>
      </c>
      <c r="AY382" s="145" t="s">
        <v>133</v>
      </c>
      <c r="BK382" s="154">
        <f>SUM(BK383:BK387)</f>
        <v>0</v>
      </c>
    </row>
    <row r="383" spans="1:65" s="2" customFormat="1" ht="21.75" customHeight="1">
      <c r="A383" s="32"/>
      <c r="B383" s="157"/>
      <c r="C383" s="158" t="s">
        <v>795</v>
      </c>
      <c r="D383" s="158" t="s">
        <v>136</v>
      </c>
      <c r="E383" s="159" t="s">
        <v>796</v>
      </c>
      <c r="F383" s="160" t="s">
        <v>797</v>
      </c>
      <c r="G383" s="161" t="s">
        <v>137</v>
      </c>
      <c r="H383" s="162">
        <v>4.9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7E-05</v>
      </c>
      <c r="R383" s="168">
        <f>Q383*H383</f>
        <v>0.000343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200</v>
      </c>
      <c r="AT383" s="170" t="s">
        <v>136</v>
      </c>
      <c r="AU383" s="170" t="s">
        <v>139</v>
      </c>
      <c r="AY383" s="17" t="s">
        <v>133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139</v>
      </c>
      <c r="BK383" s="171">
        <f>ROUND(I383*H383,2)</f>
        <v>0</v>
      </c>
      <c r="BL383" s="17" t="s">
        <v>200</v>
      </c>
      <c r="BM383" s="170" t="s">
        <v>798</v>
      </c>
    </row>
    <row r="384" spans="1:65" s="2" customFormat="1" ht="21.75" customHeight="1">
      <c r="A384" s="32"/>
      <c r="B384" s="157"/>
      <c r="C384" s="158" t="s">
        <v>799</v>
      </c>
      <c r="D384" s="158" t="s">
        <v>136</v>
      </c>
      <c r="E384" s="159" t="s">
        <v>800</v>
      </c>
      <c r="F384" s="160" t="s">
        <v>801</v>
      </c>
      <c r="G384" s="161" t="s">
        <v>137</v>
      </c>
      <c r="H384" s="162">
        <v>4.9</v>
      </c>
      <c r="I384" s="163"/>
      <c r="J384" s="164">
        <f>ROUND(I384*H384,2)</f>
        <v>0</v>
      </c>
      <c r="K384" s="165"/>
      <c r="L384" s="33"/>
      <c r="M384" s="166" t="s">
        <v>1</v>
      </c>
      <c r="N384" s="167" t="s">
        <v>42</v>
      </c>
      <c r="O384" s="58"/>
      <c r="P384" s="168">
        <f>O384*H384</f>
        <v>0</v>
      </c>
      <c r="Q384" s="168">
        <v>0.00014</v>
      </c>
      <c r="R384" s="168">
        <f>Q384*H384</f>
        <v>0.000686</v>
      </c>
      <c r="S384" s="168">
        <v>0</v>
      </c>
      <c r="T384" s="169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70" t="s">
        <v>200</v>
      </c>
      <c r="AT384" s="170" t="s">
        <v>136</v>
      </c>
      <c r="AU384" s="170" t="s">
        <v>139</v>
      </c>
      <c r="AY384" s="17" t="s">
        <v>133</v>
      </c>
      <c r="BE384" s="171">
        <f>IF(N384="základní",J384,0)</f>
        <v>0</v>
      </c>
      <c r="BF384" s="171">
        <f>IF(N384="snížená",J384,0)</f>
        <v>0</v>
      </c>
      <c r="BG384" s="171">
        <f>IF(N384="zákl. přenesená",J384,0)</f>
        <v>0</v>
      </c>
      <c r="BH384" s="171">
        <f>IF(N384="sníž. přenesená",J384,0)</f>
        <v>0</v>
      </c>
      <c r="BI384" s="171">
        <f>IF(N384="nulová",J384,0)</f>
        <v>0</v>
      </c>
      <c r="BJ384" s="17" t="s">
        <v>139</v>
      </c>
      <c r="BK384" s="171">
        <f>ROUND(I384*H384,2)</f>
        <v>0</v>
      </c>
      <c r="BL384" s="17" t="s">
        <v>200</v>
      </c>
      <c r="BM384" s="170" t="s">
        <v>802</v>
      </c>
    </row>
    <row r="385" spans="2:51" s="15" customFormat="1" ht="11.25">
      <c r="B385" s="189"/>
      <c r="D385" s="173" t="s">
        <v>141</v>
      </c>
      <c r="E385" s="190" t="s">
        <v>1</v>
      </c>
      <c r="F385" s="191" t="s">
        <v>803</v>
      </c>
      <c r="H385" s="190" t="s">
        <v>1</v>
      </c>
      <c r="I385" s="192"/>
      <c r="L385" s="189"/>
      <c r="M385" s="193"/>
      <c r="N385" s="194"/>
      <c r="O385" s="194"/>
      <c r="P385" s="194"/>
      <c r="Q385" s="194"/>
      <c r="R385" s="194"/>
      <c r="S385" s="194"/>
      <c r="T385" s="195"/>
      <c r="AT385" s="190" t="s">
        <v>141</v>
      </c>
      <c r="AU385" s="190" t="s">
        <v>139</v>
      </c>
      <c r="AV385" s="15" t="s">
        <v>84</v>
      </c>
      <c r="AW385" s="15" t="s">
        <v>33</v>
      </c>
      <c r="AX385" s="15" t="s">
        <v>76</v>
      </c>
      <c r="AY385" s="190" t="s">
        <v>133</v>
      </c>
    </row>
    <row r="386" spans="2:51" s="13" customFormat="1" ht="11.25">
      <c r="B386" s="172"/>
      <c r="D386" s="173" t="s">
        <v>141</v>
      </c>
      <c r="E386" s="174" t="s">
        <v>1</v>
      </c>
      <c r="F386" s="175" t="s">
        <v>804</v>
      </c>
      <c r="H386" s="176">
        <v>4.9</v>
      </c>
      <c r="I386" s="177"/>
      <c r="L386" s="172"/>
      <c r="M386" s="178"/>
      <c r="N386" s="179"/>
      <c r="O386" s="179"/>
      <c r="P386" s="179"/>
      <c r="Q386" s="179"/>
      <c r="R386" s="179"/>
      <c r="S386" s="179"/>
      <c r="T386" s="180"/>
      <c r="AT386" s="174" t="s">
        <v>141</v>
      </c>
      <c r="AU386" s="174" t="s">
        <v>139</v>
      </c>
      <c r="AV386" s="13" t="s">
        <v>139</v>
      </c>
      <c r="AW386" s="13" t="s">
        <v>33</v>
      </c>
      <c r="AX386" s="13" t="s">
        <v>84</v>
      </c>
      <c r="AY386" s="174" t="s">
        <v>133</v>
      </c>
    </row>
    <row r="387" spans="1:65" s="2" customFormat="1" ht="21.75" customHeight="1">
      <c r="A387" s="32"/>
      <c r="B387" s="157"/>
      <c r="C387" s="158" t="s">
        <v>805</v>
      </c>
      <c r="D387" s="158" t="s">
        <v>136</v>
      </c>
      <c r="E387" s="159" t="s">
        <v>806</v>
      </c>
      <c r="F387" s="160" t="s">
        <v>807</v>
      </c>
      <c r="G387" s="161" t="s">
        <v>137</v>
      </c>
      <c r="H387" s="162">
        <v>4.9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0.00012</v>
      </c>
      <c r="R387" s="168">
        <f>Q387*H387</f>
        <v>0.0005880000000000001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200</v>
      </c>
      <c r="AT387" s="170" t="s">
        <v>136</v>
      </c>
      <c r="AU387" s="170" t="s">
        <v>139</v>
      </c>
      <c r="AY387" s="17" t="s">
        <v>133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139</v>
      </c>
      <c r="BK387" s="171">
        <f>ROUND(I387*H387,2)</f>
        <v>0</v>
      </c>
      <c r="BL387" s="17" t="s">
        <v>200</v>
      </c>
      <c r="BM387" s="170" t="s">
        <v>808</v>
      </c>
    </row>
    <row r="388" spans="2:63" s="12" customFormat="1" ht="22.9" customHeight="1">
      <c r="B388" s="144"/>
      <c r="D388" s="145" t="s">
        <v>75</v>
      </c>
      <c r="E388" s="155" t="s">
        <v>809</v>
      </c>
      <c r="F388" s="155" t="s">
        <v>810</v>
      </c>
      <c r="I388" s="147"/>
      <c r="J388" s="156">
        <f>BK388</f>
        <v>0</v>
      </c>
      <c r="L388" s="144"/>
      <c r="M388" s="149"/>
      <c r="N388" s="150"/>
      <c r="O388" s="150"/>
      <c r="P388" s="151">
        <f>SUM(P389:P406)</f>
        <v>0</v>
      </c>
      <c r="Q388" s="150"/>
      <c r="R388" s="151">
        <f>SUM(R389:R406)</f>
        <v>0.02253248</v>
      </c>
      <c r="S388" s="150"/>
      <c r="T388" s="152">
        <f>SUM(T389:T406)</f>
        <v>0.00440386</v>
      </c>
      <c r="AR388" s="145" t="s">
        <v>139</v>
      </c>
      <c r="AT388" s="153" t="s">
        <v>75</v>
      </c>
      <c r="AU388" s="153" t="s">
        <v>84</v>
      </c>
      <c r="AY388" s="145" t="s">
        <v>133</v>
      </c>
      <c r="BK388" s="154">
        <f>SUM(BK389:BK406)</f>
        <v>0</v>
      </c>
    </row>
    <row r="389" spans="1:65" s="2" customFormat="1" ht="21.75" customHeight="1">
      <c r="A389" s="32"/>
      <c r="B389" s="157"/>
      <c r="C389" s="158" t="s">
        <v>811</v>
      </c>
      <c r="D389" s="158" t="s">
        <v>136</v>
      </c>
      <c r="E389" s="159" t="s">
        <v>207</v>
      </c>
      <c r="F389" s="160" t="s">
        <v>208</v>
      </c>
      <c r="G389" s="161" t="s">
        <v>137</v>
      </c>
      <c r="H389" s="162">
        <v>22.504</v>
      </c>
      <c r="I389" s="163"/>
      <c r="J389" s="164">
        <f>ROUND(I389*H389,2)</f>
        <v>0</v>
      </c>
      <c r="K389" s="165"/>
      <c r="L389" s="33"/>
      <c r="M389" s="166" t="s">
        <v>1</v>
      </c>
      <c r="N389" s="167" t="s">
        <v>42</v>
      </c>
      <c r="O389" s="58"/>
      <c r="P389" s="168">
        <f>O389*H389</f>
        <v>0</v>
      </c>
      <c r="Q389" s="168">
        <v>0</v>
      </c>
      <c r="R389" s="168">
        <f>Q389*H389</f>
        <v>0</v>
      </c>
      <c r="S389" s="168">
        <v>0</v>
      </c>
      <c r="T389" s="169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70" t="s">
        <v>200</v>
      </c>
      <c r="AT389" s="170" t="s">
        <v>136</v>
      </c>
      <c r="AU389" s="170" t="s">
        <v>139</v>
      </c>
      <c r="AY389" s="17" t="s">
        <v>133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7" t="s">
        <v>139</v>
      </c>
      <c r="BK389" s="171">
        <f>ROUND(I389*H389,2)</f>
        <v>0</v>
      </c>
      <c r="BL389" s="17" t="s">
        <v>200</v>
      </c>
      <c r="BM389" s="170" t="s">
        <v>812</v>
      </c>
    </row>
    <row r="390" spans="2:51" s="15" customFormat="1" ht="11.25">
      <c r="B390" s="189"/>
      <c r="D390" s="173" t="s">
        <v>141</v>
      </c>
      <c r="E390" s="190" t="s">
        <v>1</v>
      </c>
      <c r="F390" s="191" t="s">
        <v>212</v>
      </c>
      <c r="H390" s="190" t="s">
        <v>1</v>
      </c>
      <c r="I390" s="192"/>
      <c r="L390" s="189"/>
      <c r="M390" s="193"/>
      <c r="N390" s="194"/>
      <c r="O390" s="194"/>
      <c r="P390" s="194"/>
      <c r="Q390" s="194"/>
      <c r="R390" s="194"/>
      <c r="S390" s="194"/>
      <c r="T390" s="195"/>
      <c r="AT390" s="190" t="s">
        <v>141</v>
      </c>
      <c r="AU390" s="190" t="s">
        <v>139</v>
      </c>
      <c r="AV390" s="15" t="s">
        <v>84</v>
      </c>
      <c r="AW390" s="15" t="s">
        <v>33</v>
      </c>
      <c r="AX390" s="15" t="s">
        <v>76</v>
      </c>
      <c r="AY390" s="190" t="s">
        <v>133</v>
      </c>
    </row>
    <row r="391" spans="2:51" s="13" customFormat="1" ht="11.25">
      <c r="B391" s="172"/>
      <c r="D391" s="173" t="s">
        <v>141</v>
      </c>
      <c r="E391" s="174" t="s">
        <v>1</v>
      </c>
      <c r="F391" s="175" t="s">
        <v>813</v>
      </c>
      <c r="H391" s="176">
        <v>6.51</v>
      </c>
      <c r="I391" s="177"/>
      <c r="L391" s="172"/>
      <c r="M391" s="178"/>
      <c r="N391" s="179"/>
      <c r="O391" s="179"/>
      <c r="P391" s="179"/>
      <c r="Q391" s="179"/>
      <c r="R391" s="179"/>
      <c r="S391" s="179"/>
      <c r="T391" s="180"/>
      <c r="AT391" s="174" t="s">
        <v>141</v>
      </c>
      <c r="AU391" s="174" t="s">
        <v>139</v>
      </c>
      <c r="AV391" s="13" t="s">
        <v>139</v>
      </c>
      <c r="AW391" s="13" t="s">
        <v>33</v>
      </c>
      <c r="AX391" s="13" t="s">
        <v>76</v>
      </c>
      <c r="AY391" s="174" t="s">
        <v>133</v>
      </c>
    </row>
    <row r="392" spans="2:51" s="15" customFormat="1" ht="11.25">
      <c r="B392" s="189"/>
      <c r="D392" s="173" t="s">
        <v>141</v>
      </c>
      <c r="E392" s="190" t="s">
        <v>1</v>
      </c>
      <c r="F392" s="191" t="s">
        <v>814</v>
      </c>
      <c r="H392" s="190" t="s">
        <v>1</v>
      </c>
      <c r="I392" s="192"/>
      <c r="L392" s="189"/>
      <c r="M392" s="193"/>
      <c r="N392" s="194"/>
      <c r="O392" s="194"/>
      <c r="P392" s="194"/>
      <c r="Q392" s="194"/>
      <c r="R392" s="194"/>
      <c r="S392" s="194"/>
      <c r="T392" s="195"/>
      <c r="AT392" s="190" t="s">
        <v>141</v>
      </c>
      <c r="AU392" s="190" t="s">
        <v>139</v>
      </c>
      <c r="AV392" s="15" t="s">
        <v>84</v>
      </c>
      <c r="AW392" s="15" t="s">
        <v>33</v>
      </c>
      <c r="AX392" s="15" t="s">
        <v>76</v>
      </c>
      <c r="AY392" s="190" t="s">
        <v>133</v>
      </c>
    </row>
    <row r="393" spans="2:51" s="13" customFormat="1" ht="11.25">
      <c r="B393" s="172"/>
      <c r="D393" s="173" t="s">
        <v>141</v>
      </c>
      <c r="E393" s="174" t="s">
        <v>1</v>
      </c>
      <c r="F393" s="175" t="s">
        <v>815</v>
      </c>
      <c r="H393" s="176">
        <v>5.49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141</v>
      </c>
      <c r="AU393" s="174" t="s">
        <v>139</v>
      </c>
      <c r="AV393" s="13" t="s">
        <v>139</v>
      </c>
      <c r="AW393" s="13" t="s">
        <v>33</v>
      </c>
      <c r="AX393" s="13" t="s">
        <v>76</v>
      </c>
      <c r="AY393" s="174" t="s">
        <v>133</v>
      </c>
    </row>
    <row r="394" spans="2:51" s="15" customFormat="1" ht="11.25">
      <c r="B394" s="189"/>
      <c r="D394" s="173" t="s">
        <v>141</v>
      </c>
      <c r="E394" s="190" t="s">
        <v>1</v>
      </c>
      <c r="F394" s="191" t="s">
        <v>816</v>
      </c>
      <c r="H394" s="190" t="s">
        <v>1</v>
      </c>
      <c r="I394" s="192"/>
      <c r="L394" s="189"/>
      <c r="M394" s="193"/>
      <c r="N394" s="194"/>
      <c r="O394" s="194"/>
      <c r="P394" s="194"/>
      <c r="Q394" s="194"/>
      <c r="R394" s="194"/>
      <c r="S394" s="194"/>
      <c r="T394" s="195"/>
      <c r="AT394" s="190" t="s">
        <v>141</v>
      </c>
      <c r="AU394" s="190" t="s">
        <v>139</v>
      </c>
      <c r="AV394" s="15" t="s">
        <v>84</v>
      </c>
      <c r="AW394" s="15" t="s">
        <v>33</v>
      </c>
      <c r="AX394" s="15" t="s">
        <v>76</v>
      </c>
      <c r="AY394" s="190" t="s">
        <v>133</v>
      </c>
    </row>
    <row r="395" spans="2:51" s="13" customFormat="1" ht="11.25">
      <c r="B395" s="172"/>
      <c r="D395" s="173" t="s">
        <v>141</v>
      </c>
      <c r="E395" s="174" t="s">
        <v>1</v>
      </c>
      <c r="F395" s="175" t="s">
        <v>606</v>
      </c>
      <c r="H395" s="176">
        <v>10.504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141</v>
      </c>
      <c r="AU395" s="174" t="s">
        <v>139</v>
      </c>
      <c r="AV395" s="13" t="s">
        <v>139</v>
      </c>
      <c r="AW395" s="13" t="s">
        <v>33</v>
      </c>
      <c r="AX395" s="13" t="s">
        <v>76</v>
      </c>
      <c r="AY395" s="174" t="s">
        <v>133</v>
      </c>
    </row>
    <row r="396" spans="2:51" s="14" customFormat="1" ht="11.25">
      <c r="B396" s="181"/>
      <c r="D396" s="173" t="s">
        <v>141</v>
      </c>
      <c r="E396" s="182" t="s">
        <v>1</v>
      </c>
      <c r="F396" s="183" t="s">
        <v>143</v>
      </c>
      <c r="H396" s="184">
        <v>22.503999999999998</v>
      </c>
      <c r="I396" s="185"/>
      <c r="L396" s="181"/>
      <c r="M396" s="186"/>
      <c r="N396" s="187"/>
      <c r="O396" s="187"/>
      <c r="P396" s="187"/>
      <c r="Q396" s="187"/>
      <c r="R396" s="187"/>
      <c r="S396" s="187"/>
      <c r="T396" s="188"/>
      <c r="AT396" s="182" t="s">
        <v>141</v>
      </c>
      <c r="AU396" s="182" t="s">
        <v>139</v>
      </c>
      <c r="AV396" s="14" t="s">
        <v>138</v>
      </c>
      <c r="AW396" s="14" t="s">
        <v>33</v>
      </c>
      <c r="AX396" s="14" t="s">
        <v>84</v>
      </c>
      <c r="AY396" s="182" t="s">
        <v>133</v>
      </c>
    </row>
    <row r="397" spans="1:65" s="2" customFormat="1" ht="16.5" customHeight="1">
      <c r="A397" s="32"/>
      <c r="B397" s="157"/>
      <c r="C397" s="158" t="s">
        <v>817</v>
      </c>
      <c r="D397" s="158" t="s">
        <v>136</v>
      </c>
      <c r="E397" s="159" t="s">
        <v>818</v>
      </c>
      <c r="F397" s="160" t="s">
        <v>819</v>
      </c>
      <c r="G397" s="161" t="s">
        <v>137</v>
      </c>
      <c r="H397" s="162">
        <v>14.206</v>
      </c>
      <c r="I397" s="163"/>
      <c r="J397" s="164">
        <f>ROUND(I397*H397,2)</f>
        <v>0</v>
      </c>
      <c r="K397" s="165"/>
      <c r="L397" s="33"/>
      <c r="M397" s="166" t="s">
        <v>1</v>
      </c>
      <c r="N397" s="167" t="s">
        <v>42</v>
      </c>
      <c r="O397" s="58"/>
      <c r="P397" s="168">
        <f>O397*H397</f>
        <v>0</v>
      </c>
      <c r="Q397" s="168">
        <v>0.001</v>
      </c>
      <c r="R397" s="168">
        <f>Q397*H397</f>
        <v>0.014206</v>
      </c>
      <c r="S397" s="168">
        <v>0.00031</v>
      </c>
      <c r="T397" s="169">
        <f>S397*H397</f>
        <v>0.00440386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70" t="s">
        <v>200</v>
      </c>
      <c r="AT397" s="170" t="s">
        <v>136</v>
      </c>
      <c r="AU397" s="170" t="s">
        <v>139</v>
      </c>
      <c r="AY397" s="17" t="s">
        <v>133</v>
      </c>
      <c r="BE397" s="171">
        <f>IF(N397="základní",J397,0)</f>
        <v>0</v>
      </c>
      <c r="BF397" s="171">
        <f>IF(N397="snížená",J397,0)</f>
        <v>0</v>
      </c>
      <c r="BG397" s="171">
        <f>IF(N397="zákl. přenesená",J397,0)</f>
        <v>0</v>
      </c>
      <c r="BH397" s="171">
        <f>IF(N397="sníž. přenesená",J397,0)</f>
        <v>0</v>
      </c>
      <c r="BI397" s="171">
        <f>IF(N397="nulová",J397,0)</f>
        <v>0</v>
      </c>
      <c r="BJ397" s="17" t="s">
        <v>139</v>
      </c>
      <c r="BK397" s="171">
        <f>ROUND(I397*H397,2)</f>
        <v>0</v>
      </c>
      <c r="BL397" s="17" t="s">
        <v>200</v>
      </c>
      <c r="BM397" s="170" t="s">
        <v>820</v>
      </c>
    </row>
    <row r="398" spans="2:51" s="15" customFormat="1" ht="11.25">
      <c r="B398" s="189"/>
      <c r="D398" s="173" t="s">
        <v>141</v>
      </c>
      <c r="E398" s="190" t="s">
        <v>1</v>
      </c>
      <c r="F398" s="191" t="s">
        <v>816</v>
      </c>
      <c r="H398" s="190" t="s">
        <v>1</v>
      </c>
      <c r="I398" s="192"/>
      <c r="L398" s="189"/>
      <c r="M398" s="193"/>
      <c r="N398" s="194"/>
      <c r="O398" s="194"/>
      <c r="P398" s="194"/>
      <c r="Q398" s="194"/>
      <c r="R398" s="194"/>
      <c r="S398" s="194"/>
      <c r="T398" s="195"/>
      <c r="AT398" s="190" t="s">
        <v>141</v>
      </c>
      <c r="AU398" s="190" t="s">
        <v>139</v>
      </c>
      <c r="AV398" s="15" t="s">
        <v>84</v>
      </c>
      <c r="AW398" s="15" t="s">
        <v>33</v>
      </c>
      <c r="AX398" s="15" t="s">
        <v>76</v>
      </c>
      <c r="AY398" s="190" t="s">
        <v>133</v>
      </c>
    </row>
    <row r="399" spans="2:51" s="13" customFormat="1" ht="11.25">
      <c r="B399" s="172"/>
      <c r="D399" s="173" t="s">
        <v>141</v>
      </c>
      <c r="E399" s="174" t="s">
        <v>1</v>
      </c>
      <c r="F399" s="175" t="s">
        <v>821</v>
      </c>
      <c r="H399" s="176">
        <v>1.56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141</v>
      </c>
      <c r="AU399" s="174" t="s">
        <v>139</v>
      </c>
      <c r="AV399" s="13" t="s">
        <v>139</v>
      </c>
      <c r="AW399" s="13" t="s">
        <v>33</v>
      </c>
      <c r="AX399" s="13" t="s">
        <v>76</v>
      </c>
      <c r="AY399" s="174" t="s">
        <v>133</v>
      </c>
    </row>
    <row r="400" spans="2:51" s="15" customFormat="1" ht="11.25">
      <c r="B400" s="189"/>
      <c r="D400" s="173" t="s">
        <v>141</v>
      </c>
      <c r="E400" s="190" t="s">
        <v>1</v>
      </c>
      <c r="F400" s="191" t="s">
        <v>822</v>
      </c>
      <c r="H400" s="190" t="s">
        <v>1</v>
      </c>
      <c r="I400" s="192"/>
      <c r="L400" s="189"/>
      <c r="M400" s="193"/>
      <c r="N400" s="194"/>
      <c r="O400" s="194"/>
      <c r="P400" s="194"/>
      <c r="Q400" s="194"/>
      <c r="R400" s="194"/>
      <c r="S400" s="194"/>
      <c r="T400" s="195"/>
      <c r="AT400" s="190" t="s">
        <v>141</v>
      </c>
      <c r="AU400" s="190" t="s">
        <v>139</v>
      </c>
      <c r="AV400" s="15" t="s">
        <v>84</v>
      </c>
      <c r="AW400" s="15" t="s">
        <v>33</v>
      </c>
      <c r="AX400" s="15" t="s">
        <v>76</v>
      </c>
      <c r="AY400" s="190" t="s">
        <v>133</v>
      </c>
    </row>
    <row r="401" spans="2:51" s="13" customFormat="1" ht="11.25">
      <c r="B401" s="172"/>
      <c r="D401" s="173" t="s">
        <v>141</v>
      </c>
      <c r="E401" s="174" t="s">
        <v>1</v>
      </c>
      <c r="F401" s="175" t="s">
        <v>823</v>
      </c>
      <c r="H401" s="176">
        <v>9.386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141</v>
      </c>
      <c r="AU401" s="174" t="s">
        <v>139</v>
      </c>
      <c r="AV401" s="13" t="s">
        <v>139</v>
      </c>
      <c r="AW401" s="13" t="s">
        <v>33</v>
      </c>
      <c r="AX401" s="13" t="s">
        <v>76</v>
      </c>
      <c r="AY401" s="174" t="s">
        <v>133</v>
      </c>
    </row>
    <row r="402" spans="2:51" s="15" customFormat="1" ht="11.25">
      <c r="B402" s="189"/>
      <c r="D402" s="173" t="s">
        <v>141</v>
      </c>
      <c r="E402" s="190" t="s">
        <v>1</v>
      </c>
      <c r="F402" s="191" t="s">
        <v>824</v>
      </c>
      <c r="H402" s="190" t="s">
        <v>1</v>
      </c>
      <c r="I402" s="192"/>
      <c r="L402" s="189"/>
      <c r="M402" s="193"/>
      <c r="N402" s="194"/>
      <c r="O402" s="194"/>
      <c r="P402" s="194"/>
      <c r="Q402" s="194"/>
      <c r="R402" s="194"/>
      <c r="S402" s="194"/>
      <c r="T402" s="195"/>
      <c r="AT402" s="190" t="s">
        <v>141</v>
      </c>
      <c r="AU402" s="190" t="s">
        <v>139</v>
      </c>
      <c r="AV402" s="15" t="s">
        <v>84</v>
      </c>
      <c r="AW402" s="15" t="s">
        <v>33</v>
      </c>
      <c r="AX402" s="15" t="s">
        <v>76</v>
      </c>
      <c r="AY402" s="190" t="s">
        <v>133</v>
      </c>
    </row>
    <row r="403" spans="2:51" s="13" customFormat="1" ht="11.25">
      <c r="B403" s="172"/>
      <c r="D403" s="173" t="s">
        <v>141</v>
      </c>
      <c r="E403" s="174" t="s">
        <v>1</v>
      </c>
      <c r="F403" s="175" t="s">
        <v>825</v>
      </c>
      <c r="H403" s="176">
        <v>3.26</v>
      </c>
      <c r="I403" s="177"/>
      <c r="L403" s="172"/>
      <c r="M403" s="178"/>
      <c r="N403" s="179"/>
      <c r="O403" s="179"/>
      <c r="P403" s="179"/>
      <c r="Q403" s="179"/>
      <c r="R403" s="179"/>
      <c r="S403" s="179"/>
      <c r="T403" s="180"/>
      <c r="AT403" s="174" t="s">
        <v>141</v>
      </c>
      <c r="AU403" s="174" t="s">
        <v>139</v>
      </c>
      <c r="AV403" s="13" t="s">
        <v>139</v>
      </c>
      <c r="AW403" s="13" t="s">
        <v>33</v>
      </c>
      <c r="AX403" s="13" t="s">
        <v>76</v>
      </c>
      <c r="AY403" s="174" t="s">
        <v>133</v>
      </c>
    </row>
    <row r="404" spans="2:51" s="14" customFormat="1" ht="11.25">
      <c r="B404" s="181"/>
      <c r="D404" s="173" t="s">
        <v>141</v>
      </c>
      <c r="E404" s="182" t="s">
        <v>1</v>
      </c>
      <c r="F404" s="183" t="s">
        <v>143</v>
      </c>
      <c r="H404" s="184">
        <v>14.206</v>
      </c>
      <c r="I404" s="185"/>
      <c r="L404" s="181"/>
      <c r="M404" s="186"/>
      <c r="N404" s="187"/>
      <c r="O404" s="187"/>
      <c r="P404" s="187"/>
      <c r="Q404" s="187"/>
      <c r="R404" s="187"/>
      <c r="S404" s="187"/>
      <c r="T404" s="188"/>
      <c r="AT404" s="182" t="s">
        <v>141</v>
      </c>
      <c r="AU404" s="182" t="s">
        <v>139</v>
      </c>
      <c r="AV404" s="14" t="s">
        <v>138</v>
      </c>
      <c r="AW404" s="14" t="s">
        <v>33</v>
      </c>
      <c r="AX404" s="14" t="s">
        <v>84</v>
      </c>
      <c r="AY404" s="182" t="s">
        <v>133</v>
      </c>
    </row>
    <row r="405" spans="1:65" s="2" customFormat="1" ht="21.75" customHeight="1">
      <c r="A405" s="32"/>
      <c r="B405" s="157"/>
      <c r="C405" s="158" t="s">
        <v>826</v>
      </c>
      <c r="D405" s="158" t="s">
        <v>136</v>
      </c>
      <c r="E405" s="159" t="s">
        <v>827</v>
      </c>
      <c r="F405" s="160" t="s">
        <v>828</v>
      </c>
      <c r="G405" s="161" t="s">
        <v>137</v>
      </c>
      <c r="H405" s="162">
        <v>22.504</v>
      </c>
      <c r="I405" s="163"/>
      <c r="J405" s="164">
        <f>ROUND(I405*H405,2)</f>
        <v>0</v>
      </c>
      <c r="K405" s="165"/>
      <c r="L405" s="33"/>
      <c r="M405" s="166" t="s">
        <v>1</v>
      </c>
      <c r="N405" s="167" t="s">
        <v>42</v>
      </c>
      <c r="O405" s="58"/>
      <c r="P405" s="168">
        <f>O405*H405</f>
        <v>0</v>
      </c>
      <c r="Q405" s="168">
        <v>0.00021</v>
      </c>
      <c r="R405" s="168">
        <f>Q405*H405</f>
        <v>0.00472584</v>
      </c>
      <c r="S405" s="168">
        <v>0</v>
      </c>
      <c r="T405" s="169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70" t="s">
        <v>200</v>
      </c>
      <c r="AT405" s="170" t="s">
        <v>136</v>
      </c>
      <c r="AU405" s="170" t="s">
        <v>139</v>
      </c>
      <c r="AY405" s="17" t="s">
        <v>133</v>
      </c>
      <c r="BE405" s="171">
        <f>IF(N405="základní",J405,0)</f>
        <v>0</v>
      </c>
      <c r="BF405" s="171">
        <f>IF(N405="snížená",J405,0)</f>
        <v>0</v>
      </c>
      <c r="BG405" s="171">
        <f>IF(N405="zákl. přenesená",J405,0)</f>
        <v>0</v>
      </c>
      <c r="BH405" s="171">
        <f>IF(N405="sníž. přenesená",J405,0)</f>
        <v>0</v>
      </c>
      <c r="BI405" s="171">
        <f>IF(N405="nulová",J405,0)</f>
        <v>0</v>
      </c>
      <c r="BJ405" s="17" t="s">
        <v>139</v>
      </c>
      <c r="BK405" s="171">
        <f>ROUND(I405*H405,2)</f>
        <v>0</v>
      </c>
      <c r="BL405" s="17" t="s">
        <v>200</v>
      </c>
      <c r="BM405" s="170" t="s">
        <v>829</v>
      </c>
    </row>
    <row r="406" spans="1:65" s="2" customFormat="1" ht="21.75" customHeight="1">
      <c r="A406" s="32"/>
      <c r="B406" s="157"/>
      <c r="C406" s="158" t="s">
        <v>830</v>
      </c>
      <c r="D406" s="158" t="s">
        <v>136</v>
      </c>
      <c r="E406" s="159" t="s">
        <v>831</v>
      </c>
      <c r="F406" s="160" t="s">
        <v>832</v>
      </c>
      <c r="G406" s="161" t="s">
        <v>137</v>
      </c>
      <c r="H406" s="162">
        <v>22.504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0.00016</v>
      </c>
      <c r="R406" s="168">
        <f>Q406*H406</f>
        <v>0.0036006400000000004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200</v>
      </c>
      <c r="AT406" s="170" t="s">
        <v>136</v>
      </c>
      <c r="AU406" s="170" t="s">
        <v>139</v>
      </c>
      <c r="AY406" s="17" t="s">
        <v>133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139</v>
      </c>
      <c r="BK406" s="171">
        <f>ROUND(I406*H406,2)</f>
        <v>0</v>
      </c>
      <c r="BL406" s="17" t="s">
        <v>200</v>
      </c>
      <c r="BM406" s="170" t="s">
        <v>833</v>
      </c>
    </row>
    <row r="407" spans="2:63" s="12" customFormat="1" ht="25.9" customHeight="1">
      <c r="B407" s="144"/>
      <c r="D407" s="145" t="s">
        <v>75</v>
      </c>
      <c r="E407" s="146" t="s">
        <v>834</v>
      </c>
      <c r="F407" s="146" t="s">
        <v>835</v>
      </c>
      <c r="I407" s="147"/>
      <c r="J407" s="148">
        <f>BK407</f>
        <v>0</v>
      </c>
      <c r="L407" s="144"/>
      <c r="M407" s="149"/>
      <c r="N407" s="150"/>
      <c r="O407" s="150"/>
      <c r="P407" s="151">
        <f>SUM(P408:P434)</f>
        <v>0</v>
      </c>
      <c r="Q407" s="150"/>
      <c r="R407" s="151">
        <f>SUM(R408:R434)</f>
        <v>0</v>
      </c>
      <c r="S407" s="150"/>
      <c r="T407" s="152">
        <f>SUM(T408:T434)</f>
        <v>0</v>
      </c>
      <c r="AR407" s="145" t="s">
        <v>138</v>
      </c>
      <c r="AT407" s="153" t="s">
        <v>75</v>
      </c>
      <c r="AU407" s="153" t="s">
        <v>76</v>
      </c>
      <c r="AY407" s="145" t="s">
        <v>133</v>
      </c>
      <c r="BK407" s="154">
        <f>SUM(BK408:BK434)</f>
        <v>0</v>
      </c>
    </row>
    <row r="408" spans="1:65" s="2" customFormat="1" ht="16.5" customHeight="1">
      <c r="A408" s="32"/>
      <c r="B408" s="157"/>
      <c r="C408" s="158" t="s">
        <v>836</v>
      </c>
      <c r="D408" s="158" t="s">
        <v>136</v>
      </c>
      <c r="E408" s="159" t="s">
        <v>837</v>
      </c>
      <c r="F408" s="160" t="s">
        <v>838</v>
      </c>
      <c r="G408" s="161" t="s">
        <v>839</v>
      </c>
      <c r="H408" s="162">
        <v>58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</v>
      </c>
      <c r="R408" s="168">
        <f>Q408*H408</f>
        <v>0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840</v>
      </c>
      <c r="AT408" s="170" t="s">
        <v>136</v>
      </c>
      <c r="AU408" s="170" t="s">
        <v>84</v>
      </c>
      <c r="AY408" s="17" t="s">
        <v>133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139</v>
      </c>
      <c r="BK408" s="171">
        <f>ROUND(I408*H408,2)</f>
        <v>0</v>
      </c>
      <c r="BL408" s="17" t="s">
        <v>840</v>
      </c>
      <c r="BM408" s="170" t="s">
        <v>841</v>
      </c>
    </row>
    <row r="409" spans="2:51" s="15" customFormat="1" ht="22.5">
      <c r="B409" s="189"/>
      <c r="D409" s="173" t="s">
        <v>141</v>
      </c>
      <c r="E409" s="190" t="s">
        <v>1</v>
      </c>
      <c r="F409" s="191" t="s">
        <v>842</v>
      </c>
      <c r="H409" s="190" t="s">
        <v>1</v>
      </c>
      <c r="I409" s="192"/>
      <c r="L409" s="189"/>
      <c r="M409" s="193"/>
      <c r="N409" s="194"/>
      <c r="O409" s="194"/>
      <c r="P409" s="194"/>
      <c r="Q409" s="194"/>
      <c r="R409" s="194"/>
      <c r="S409" s="194"/>
      <c r="T409" s="195"/>
      <c r="AT409" s="190" t="s">
        <v>141</v>
      </c>
      <c r="AU409" s="190" t="s">
        <v>84</v>
      </c>
      <c r="AV409" s="15" t="s">
        <v>84</v>
      </c>
      <c r="AW409" s="15" t="s">
        <v>33</v>
      </c>
      <c r="AX409" s="15" t="s">
        <v>76</v>
      </c>
      <c r="AY409" s="190" t="s">
        <v>133</v>
      </c>
    </row>
    <row r="410" spans="2:51" s="15" customFormat="1" ht="11.25">
      <c r="B410" s="189"/>
      <c r="D410" s="173" t="s">
        <v>141</v>
      </c>
      <c r="E410" s="190" t="s">
        <v>1</v>
      </c>
      <c r="F410" s="191" t="s">
        <v>843</v>
      </c>
      <c r="H410" s="190" t="s">
        <v>1</v>
      </c>
      <c r="I410" s="192"/>
      <c r="L410" s="189"/>
      <c r="M410" s="193"/>
      <c r="N410" s="194"/>
      <c r="O410" s="194"/>
      <c r="P410" s="194"/>
      <c r="Q410" s="194"/>
      <c r="R410" s="194"/>
      <c r="S410" s="194"/>
      <c r="T410" s="195"/>
      <c r="AT410" s="190" t="s">
        <v>141</v>
      </c>
      <c r="AU410" s="190" t="s">
        <v>84</v>
      </c>
      <c r="AV410" s="15" t="s">
        <v>84</v>
      </c>
      <c r="AW410" s="15" t="s">
        <v>33</v>
      </c>
      <c r="AX410" s="15" t="s">
        <v>76</v>
      </c>
      <c r="AY410" s="190" t="s">
        <v>133</v>
      </c>
    </row>
    <row r="411" spans="2:51" s="13" customFormat="1" ht="11.25">
      <c r="B411" s="172"/>
      <c r="D411" s="173" t="s">
        <v>141</v>
      </c>
      <c r="E411" s="174" t="s">
        <v>1</v>
      </c>
      <c r="F411" s="175" t="s">
        <v>200</v>
      </c>
      <c r="H411" s="176">
        <v>16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141</v>
      </c>
      <c r="AU411" s="174" t="s">
        <v>84</v>
      </c>
      <c r="AV411" s="13" t="s">
        <v>139</v>
      </c>
      <c r="AW411" s="13" t="s">
        <v>33</v>
      </c>
      <c r="AX411" s="13" t="s">
        <v>76</v>
      </c>
      <c r="AY411" s="174" t="s">
        <v>133</v>
      </c>
    </row>
    <row r="412" spans="2:51" s="15" customFormat="1" ht="11.25">
      <c r="B412" s="189"/>
      <c r="D412" s="173" t="s">
        <v>141</v>
      </c>
      <c r="E412" s="190" t="s">
        <v>1</v>
      </c>
      <c r="F412" s="191" t="s">
        <v>844</v>
      </c>
      <c r="H412" s="190" t="s">
        <v>1</v>
      </c>
      <c r="I412" s="192"/>
      <c r="L412" s="189"/>
      <c r="M412" s="193"/>
      <c r="N412" s="194"/>
      <c r="O412" s="194"/>
      <c r="P412" s="194"/>
      <c r="Q412" s="194"/>
      <c r="R412" s="194"/>
      <c r="S412" s="194"/>
      <c r="T412" s="195"/>
      <c r="AT412" s="190" t="s">
        <v>141</v>
      </c>
      <c r="AU412" s="190" t="s">
        <v>84</v>
      </c>
      <c r="AV412" s="15" t="s">
        <v>84</v>
      </c>
      <c r="AW412" s="15" t="s">
        <v>33</v>
      </c>
      <c r="AX412" s="15" t="s">
        <v>76</v>
      </c>
      <c r="AY412" s="190" t="s">
        <v>133</v>
      </c>
    </row>
    <row r="413" spans="2:51" s="13" customFormat="1" ht="11.25">
      <c r="B413" s="172"/>
      <c r="D413" s="173" t="s">
        <v>141</v>
      </c>
      <c r="E413" s="174" t="s">
        <v>1</v>
      </c>
      <c r="F413" s="175" t="s">
        <v>200</v>
      </c>
      <c r="H413" s="176">
        <v>16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141</v>
      </c>
      <c r="AU413" s="174" t="s">
        <v>84</v>
      </c>
      <c r="AV413" s="13" t="s">
        <v>139</v>
      </c>
      <c r="AW413" s="13" t="s">
        <v>33</v>
      </c>
      <c r="AX413" s="13" t="s">
        <v>76</v>
      </c>
      <c r="AY413" s="174" t="s">
        <v>133</v>
      </c>
    </row>
    <row r="414" spans="2:51" s="15" customFormat="1" ht="22.5">
      <c r="B414" s="189"/>
      <c r="D414" s="173" t="s">
        <v>141</v>
      </c>
      <c r="E414" s="190" t="s">
        <v>1</v>
      </c>
      <c r="F414" s="191" t="s">
        <v>845</v>
      </c>
      <c r="H414" s="190" t="s">
        <v>1</v>
      </c>
      <c r="I414" s="192"/>
      <c r="L414" s="189"/>
      <c r="M414" s="193"/>
      <c r="N414" s="194"/>
      <c r="O414" s="194"/>
      <c r="P414" s="194"/>
      <c r="Q414" s="194"/>
      <c r="R414" s="194"/>
      <c r="S414" s="194"/>
      <c r="T414" s="195"/>
      <c r="AT414" s="190" t="s">
        <v>141</v>
      </c>
      <c r="AU414" s="190" t="s">
        <v>84</v>
      </c>
      <c r="AV414" s="15" t="s">
        <v>84</v>
      </c>
      <c r="AW414" s="15" t="s">
        <v>33</v>
      </c>
      <c r="AX414" s="15" t="s">
        <v>76</v>
      </c>
      <c r="AY414" s="190" t="s">
        <v>133</v>
      </c>
    </row>
    <row r="415" spans="2:51" s="13" customFormat="1" ht="11.25">
      <c r="B415" s="172"/>
      <c r="D415" s="173" t="s">
        <v>141</v>
      </c>
      <c r="E415" s="174" t="s">
        <v>1</v>
      </c>
      <c r="F415" s="175" t="s">
        <v>139</v>
      </c>
      <c r="H415" s="176">
        <v>2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141</v>
      </c>
      <c r="AU415" s="174" t="s">
        <v>84</v>
      </c>
      <c r="AV415" s="13" t="s">
        <v>139</v>
      </c>
      <c r="AW415" s="13" t="s">
        <v>33</v>
      </c>
      <c r="AX415" s="13" t="s">
        <v>76</v>
      </c>
      <c r="AY415" s="174" t="s">
        <v>133</v>
      </c>
    </row>
    <row r="416" spans="2:51" s="15" customFormat="1" ht="11.25">
      <c r="B416" s="189"/>
      <c r="D416" s="173" t="s">
        <v>141</v>
      </c>
      <c r="E416" s="190" t="s">
        <v>1</v>
      </c>
      <c r="F416" s="191" t="s">
        <v>846</v>
      </c>
      <c r="H416" s="190" t="s">
        <v>1</v>
      </c>
      <c r="I416" s="192"/>
      <c r="L416" s="189"/>
      <c r="M416" s="193"/>
      <c r="N416" s="194"/>
      <c r="O416" s="194"/>
      <c r="P416" s="194"/>
      <c r="Q416" s="194"/>
      <c r="R416" s="194"/>
      <c r="S416" s="194"/>
      <c r="T416" s="195"/>
      <c r="AT416" s="190" t="s">
        <v>141</v>
      </c>
      <c r="AU416" s="190" t="s">
        <v>84</v>
      </c>
      <c r="AV416" s="15" t="s">
        <v>84</v>
      </c>
      <c r="AW416" s="15" t="s">
        <v>33</v>
      </c>
      <c r="AX416" s="15" t="s">
        <v>76</v>
      </c>
      <c r="AY416" s="190" t="s">
        <v>133</v>
      </c>
    </row>
    <row r="417" spans="2:51" s="13" customFormat="1" ht="11.25">
      <c r="B417" s="172"/>
      <c r="D417" s="173" t="s">
        <v>141</v>
      </c>
      <c r="E417" s="174" t="s">
        <v>1</v>
      </c>
      <c r="F417" s="175" t="s">
        <v>160</v>
      </c>
      <c r="H417" s="176">
        <v>8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141</v>
      </c>
      <c r="AU417" s="174" t="s">
        <v>84</v>
      </c>
      <c r="AV417" s="13" t="s">
        <v>139</v>
      </c>
      <c r="AW417" s="13" t="s">
        <v>33</v>
      </c>
      <c r="AX417" s="13" t="s">
        <v>76</v>
      </c>
      <c r="AY417" s="174" t="s">
        <v>133</v>
      </c>
    </row>
    <row r="418" spans="2:51" s="15" customFormat="1" ht="11.25">
      <c r="B418" s="189"/>
      <c r="D418" s="173" t="s">
        <v>141</v>
      </c>
      <c r="E418" s="190" t="s">
        <v>1</v>
      </c>
      <c r="F418" s="191" t="s">
        <v>847</v>
      </c>
      <c r="H418" s="190" t="s">
        <v>1</v>
      </c>
      <c r="I418" s="192"/>
      <c r="L418" s="189"/>
      <c r="M418" s="193"/>
      <c r="N418" s="194"/>
      <c r="O418" s="194"/>
      <c r="P418" s="194"/>
      <c r="Q418" s="194"/>
      <c r="R418" s="194"/>
      <c r="S418" s="194"/>
      <c r="T418" s="195"/>
      <c r="AT418" s="190" t="s">
        <v>141</v>
      </c>
      <c r="AU418" s="190" t="s">
        <v>84</v>
      </c>
      <c r="AV418" s="15" t="s">
        <v>84</v>
      </c>
      <c r="AW418" s="15" t="s">
        <v>33</v>
      </c>
      <c r="AX418" s="15" t="s">
        <v>76</v>
      </c>
      <c r="AY418" s="190" t="s">
        <v>133</v>
      </c>
    </row>
    <row r="419" spans="2:51" s="13" customFormat="1" ht="11.25">
      <c r="B419" s="172"/>
      <c r="D419" s="173" t="s">
        <v>141</v>
      </c>
      <c r="E419" s="174" t="s">
        <v>1</v>
      </c>
      <c r="F419" s="175" t="s">
        <v>160</v>
      </c>
      <c r="H419" s="176">
        <v>8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141</v>
      </c>
      <c r="AU419" s="174" t="s">
        <v>84</v>
      </c>
      <c r="AV419" s="13" t="s">
        <v>139</v>
      </c>
      <c r="AW419" s="13" t="s">
        <v>33</v>
      </c>
      <c r="AX419" s="13" t="s">
        <v>76</v>
      </c>
      <c r="AY419" s="174" t="s">
        <v>133</v>
      </c>
    </row>
    <row r="420" spans="2:51" s="15" customFormat="1" ht="11.25">
      <c r="B420" s="189"/>
      <c r="D420" s="173" t="s">
        <v>141</v>
      </c>
      <c r="E420" s="190" t="s">
        <v>1</v>
      </c>
      <c r="F420" s="191" t="s">
        <v>848</v>
      </c>
      <c r="H420" s="190" t="s">
        <v>1</v>
      </c>
      <c r="I420" s="192"/>
      <c r="L420" s="189"/>
      <c r="M420" s="193"/>
      <c r="N420" s="194"/>
      <c r="O420" s="194"/>
      <c r="P420" s="194"/>
      <c r="Q420" s="194"/>
      <c r="R420" s="194"/>
      <c r="S420" s="194"/>
      <c r="T420" s="195"/>
      <c r="AT420" s="190" t="s">
        <v>141</v>
      </c>
      <c r="AU420" s="190" t="s">
        <v>84</v>
      </c>
      <c r="AV420" s="15" t="s">
        <v>84</v>
      </c>
      <c r="AW420" s="15" t="s">
        <v>33</v>
      </c>
      <c r="AX420" s="15" t="s">
        <v>76</v>
      </c>
      <c r="AY420" s="190" t="s">
        <v>133</v>
      </c>
    </row>
    <row r="421" spans="2:51" s="13" customFormat="1" ht="11.25">
      <c r="B421" s="172"/>
      <c r="D421" s="173" t="s">
        <v>141</v>
      </c>
      <c r="E421" s="174" t="s">
        <v>1</v>
      </c>
      <c r="F421" s="175" t="s">
        <v>160</v>
      </c>
      <c r="H421" s="176">
        <v>8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74" t="s">
        <v>141</v>
      </c>
      <c r="AU421" s="174" t="s">
        <v>84</v>
      </c>
      <c r="AV421" s="13" t="s">
        <v>139</v>
      </c>
      <c r="AW421" s="13" t="s">
        <v>33</v>
      </c>
      <c r="AX421" s="13" t="s">
        <v>76</v>
      </c>
      <c r="AY421" s="174" t="s">
        <v>133</v>
      </c>
    </row>
    <row r="422" spans="2:51" s="14" customFormat="1" ht="11.25">
      <c r="B422" s="181"/>
      <c r="D422" s="173" t="s">
        <v>141</v>
      </c>
      <c r="E422" s="182" t="s">
        <v>1</v>
      </c>
      <c r="F422" s="183" t="s">
        <v>143</v>
      </c>
      <c r="H422" s="184">
        <v>58</v>
      </c>
      <c r="I422" s="185"/>
      <c r="L422" s="181"/>
      <c r="M422" s="186"/>
      <c r="N422" s="187"/>
      <c r="O422" s="187"/>
      <c r="P422" s="187"/>
      <c r="Q422" s="187"/>
      <c r="R422" s="187"/>
      <c r="S422" s="187"/>
      <c r="T422" s="188"/>
      <c r="AT422" s="182" t="s">
        <v>141</v>
      </c>
      <c r="AU422" s="182" t="s">
        <v>84</v>
      </c>
      <c r="AV422" s="14" t="s">
        <v>138</v>
      </c>
      <c r="AW422" s="14" t="s">
        <v>33</v>
      </c>
      <c r="AX422" s="14" t="s">
        <v>84</v>
      </c>
      <c r="AY422" s="182" t="s">
        <v>133</v>
      </c>
    </row>
    <row r="423" spans="1:65" s="2" customFormat="1" ht="16.5" customHeight="1">
      <c r="A423" s="32"/>
      <c r="B423" s="157"/>
      <c r="C423" s="158" t="s">
        <v>849</v>
      </c>
      <c r="D423" s="158" t="s">
        <v>136</v>
      </c>
      <c r="E423" s="159" t="s">
        <v>850</v>
      </c>
      <c r="F423" s="160" t="s">
        <v>851</v>
      </c>
      <c r="G423" s="161" t="s">
        <v>839</v>
      </c>
      <c r="H423" s="162">
        <v>16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0</v>
      </c>
      <c r="R423" s="168">
        <f>Q423*H423</f>
        <v>0</v>
      </c>
      <c r="S423" s="168">
        <v>0</v>
      </c>
      <c r="T423" s="16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840</v>
      </c>
      <c r="AT423" s="170" t="s">
        <v>136</v>
      </c>
      <c r="AU423" s="170" t="s">
        <v>84</v>
      </c>
      <c r="AY423" s="17" t="s">
        <v>133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139</v>
      </c>
      <c r="BK423" s="171">
        <f>ROUND(I423*H423,2)</f>
        <v>0</v>
      </c>
      <c r="BL423" s="17" t="s">
        <v>840</v>
      </c>
      <c r="BM423" s="170" t="s">
        <v>852</v>
      </c>
    </row>
    <row r="424" spans="2:51" s="15" customFormat="1" ht="22.5">
      <c r="B424" s="189"/>
      <c r="D424" s="173" t="s">
        <v>141</v>
      </c>
      <c r="E424" s="190" t="s">
        <v>1</v>
      </c>
      <c r="F424" s="191" t="s">
        <v>853</v>
      </c>
      <c r="H424" s="190" t="s">
        <v>1</v>
      </c>
      <c r="I424" s="192"/>
      <c r="L424" s="189"/>
      <c r="M424" s="193"/>
      <c r="N424" s="194"/>
      <c r="O424" s="194"/>
      <c r="P424" s="194"/>
      <c r="Q424" s="194"/>
      <c r="R424" s="194"/>
      <c r="S424" s="194"/>
      <c r="T424" s="195"/>
      <c r="AT424" s="190" t="s">
        <v>141</v>
      </c>
      <c r="AU424" s="190" t="s">
        <v>84</v>
      </c>
      <c r="AV424" s="15" t="s">
        <v>84</v>
      </c>
      <c r="AW424" s="15" t="s">
        <v>33</v>
      </c>
      <c r="AX424" s="15" t="s">
        <v>76</v>
      </c>
      <c r="AY424" s="190" t="s">
        <v>133</v>
      </c>
    </row>
    <row r="425" spans="2:51" s="13" customFormat="1" ht="11.25">
      <c r="B425" s="172"/>
      <c r="D425" s="173" t="s">
        <v>141</v>
      </c>
      <c r="E425" s="174" t="s">
        <v>1</v>
      </c>
      <c r="F425" s="175" t="s">
        <v>160</v>
      </c>
      <c r="H425" s="176">
        <v>8</v>
      </c>
      <c r="I425" s="177"/>
      <c r="L425" s="172"/>
      <c r="M425" s="178"/>
      <c r="N425" s="179"/>
      <c r="O425" s="179"/>
      <c r="P425" s="179"/>
      <c r="Q425" s="179"/>
      <c r="R425" s="179"/>
      <c r="S425" s="179"/>
      <c r="T425" s="180"/>
      <c r="AT425" s="174" t="s">
        <v>141</v>
      </c>
      <c r="AU425" s="174" t="s">
        <v>84</v>
      </c>
      <c r="AV425" s="13" t="s">
        <v>139</v>
      </c>
      <c r="AW425" s="13" t="s">
        <v>33</v>
      </c>
      <c r="AX425" s="13" t="s">
        <v>76</v>
      </c>
      <c r="AY425" s="174" t="s">
        <v>133</v>
      </c>
    </row>
    <row r="426" spans="2:51" s="15" customFormat="1" ht="11.25">
      <c r="B426" s="189"/>
      <c r="D426" s="173" t="s">
        <v>141</v>
      </c>
      <c r="E426" s="190" t="s">
        <v>1</v>
      </c>
      <c r="F426" s="191" t="s">
        <v>854</v>
      </c>
      <c r="H426" s="190" t="s">
        <v>1</v>
      </c>
      <c r="I426" s="192"/>
      <c r="L426" s="189"/>
      <c r="M426" s="193"/>
      <c r="N426" s="194"/>
      <c r="O426" s="194"/>
      <c r="P426" s="194"/>
      <c r="Q426" s="194"/>
      <c r="R426" s="194"/>
      <c r="S426" s="194"/>
      <c r="T426" s="195"/>
      <c r="AT426" s="190" t="s">
        <v>141</v>
      </c>
      <c r="AU426" s="190" t="s">
        <v>84</v>
      </c>
      <c r="AV426" s="15" t="s">
        <v>84</v>
      </c>
      <c r="AW426" s="15" t="s">
        <v>33</v>
      </c>
      <c r="AX426" s="15" t="s">
        <v>76</v>
      </c>
      <c r="AY426" s="190" t="s">
        <v>133</v>
      </c>
    </row>
    <row r="427" spans="2:51" s="13" customFormat="1" ht="11.25">
      <c r="B427" s="172"/>
      <c r="D427" s="173" t="s">
        <v>141</v>
      </c>
      <c r="E427" s="174" t="s">
        <v>1</v>
      </c>
      <c r="F427" s="175" t="s">
        <v>160</v>
      </c>
      <c r="H427" s="176">
        <v>8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141</v>
      </c>
      <c r="AU427" s="174" t="s">
        <v>84</v>
      </c>
      <c r="AV427" s="13" t="s">
        <v>139</v>
      </c>
      <c r="AW427" s="13" t="s">
        <v>33</v>
      </c>
      <c r="AX427" s="13" t="s">
        <v>76</v>
      </c>
      <c r="AY427" s="174" t="s">
        <v>133</v>
      </c>
    </row>
    <row r="428" spans="2:51" s="14" customFormat="1" ht="11.25">
      <c r="B428" s="181"/>
      <c r="D428" s="173" t="s">
        <v>141</v>
      </c>
      <c r="E428" s="182" t="s">
        <v>1</v>
      </c>
      <c r="F428" s="183" t="s">
        <v>143</v>
      </c>
      <c r="H428" s="184">
        <v>16</v>
      </c>
      <c r="I428" s="185"/>
      <c r="L428" s="181"/>
      <c r="M428" s="186"/>
      <c r="N428" s="187"/>
      <c r="O428" s="187"/>
      <c r="P428" s="187"/>
      <c r="Q428" s="187"/>
      <c r="R428" s="187"/>
      <c r="S428" s="187"/>
      <c r="T428" s="188"/>
      <c r="AT428" s="182" t="s">
        <v>141</v>
      </c>
      <c r="AU428" s="182" t="s">
        <v>84</v>
      </c>
      <c r="AV428" s="14" t="s">
        <v>138</v>
      </c>
      <c r="AW428" s="14" t="s">
        <v>33</v>
      </c>
      <c r="AX428" s="14" t="s">
        <v>84</v>
      </c>
      <c r="AY428" s="182" t="s">
        <v>133</v>
      </c>
    </row>
    <row r="429" spans="1:65" s="2" customFormat="1" ht="16.5" customHeight="1">
      <c r="A429" s="32"/>
      <c r="B429" s="157"/>
      <c r="C429" s="158" t="s">
        <v>855</v>
      </c>
      <c r="D429" s="158" t="s">
        <v>136</v>
      </c>
      <c r="E429" s="159" t="s">
        <v>856</v>
      </c>
      <c r="F429" s="160" t="s">
        <v>857</v>
      </c>
      <c r="G429" s="161" t="s">
        <v>839</v>
      </c>
      <c r="H429" s="162">
        <v>4</v>
      </c>
      <c r="I429" s="163"/>
      <c r="J429" s="164">
        <f>ROUND(I429*H429,2)</f>
        <v>0</v>
      </c>
      <c r="K429" s="165"/>
      <c r="L429" s="33"/>
      <c r="M429" s="166" t="s">
        <v>1</v>
      </c>
      <c r="N429" s="167" t="s">
        <v>42</v>
      </c>
      <c r="O429" s="58"/>
      <c r="P429" s="168">
        <f>O429*H429</f>
        <v>0</v>
      </c>
      <c r="Q429" s="168">
        <v>0</v>
      </c>
      <c r="R429" s="168">
        <f>Q429*H429</f>
        <v>0</v>
      </c>
      <c r="S429" s="168">
        <v>0</v>
      </c>
      <c r="T429" s="169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70" t="s">
        <v>840</v>
      </c>
      <c r="AT429" s="170" t="s">
        <v>136</v>
      </c>
      <c r="AU429" s="170" t="s">
        <v>84</v>
      </c>
      <c r="AY429" s="17" t="s">
        <v>133</v>
      </c>
      <c r="BE429" s="171">
        <f>IF(N429="základní",J429,0)</f>
        <v>0</v>
      </c>
      <c r="BF429" s="171">
        <f>IF(N429="snížená",J429,0)</f>
        <v>0</v>
      </c>
      <c r="BG429" s="171">
        <f>IF(N429="zákl. přenesená",J429,0)</f>
        <v>0</v>
      </c>
      <c r="BH429" s="171">
        <f>IF(N429="sníž. přenesená",J429,0)</f>
        <v>0</v>
      </c>
      <c r="BI429" s="171">
        <f>IF(N429="nulová",J429,0)</f>
        <v>0</v>
      </c>
      <c r="BJ429" s="17" t="s">
        <v>139</v>
      </c>
      <c r="BK429" s="171">
        <f>ROUND(I429*H429,2)</f>
        <v>0</v>
      </c>
      <c r="BL429" s="17" t="s">
        <v>840</v>
      </c>
      <c r="BM429" s="170" t="s">
        <v>858</v>
      </c>
    </row>
    <row r="430" spans="2:51" s="15" customFormat="1" ht="11.25">
      <c r="B430" s="189"/>
      <c r="D430" s="173" t="s">
        <v>141</v>
      </c>
      <c r="E430" s="190" t="s">
        <v>1</v>
      </c>
      <c r="F430" s="191" t="s">
        <v>859</v>
      </c>
      <c r="H430" s="190" t="s">
        <v>1</v>
      </c>
      <c r="I430" s="192"/>
      <c r="L430" s="189"/>
      <c r="M430" s="193"/>
      <c r="N430" s="194"/>
      <c r="O430" s="194"/>
      <c r="P430" s="194"/>
      <c r="Q430" s="194"/>
      <c r="R430" s="194"/>
      <c r="S430" s="194"/>
      <c r="T430" s="195"/>
      <c r="AT430" s="190" t="s">
        <v>141</v>
      </c>
      <c r="AU430" s="190" t="s">
        <v>84</v>
      </c>
      <c r="AV430" s="15" t="s">
        <v>84</v>
      </c>
      <c r="AW430" s="15" t="s">
        <v>33</v>
      </c>
      <c r="AX430" s="15" t="s">
        <v>76</v>
      </c>
      <c r="AY430" s="190" t="s">
        <v>133</v>
      </c>
    </row>
    <row r="431" spans="2:51" s="13" customFormat="1" ht="11.25">
      <c r="B431" s="172"/>
      <c r="D431" s="173" t="s">
        <v>141</v>
      </c>
      <c r="E431" s="174" t="s">
        <v>1</v>
      </c>
      <c r="F431" s="175" t="s">
        <v>138</v>
      </c>
      <c r="H431" s="176">
        <v>4</v>
      </c>
      <c r="I431" s="177"/>
      <c r="L431" s="172"/>
      <c r="M431" s="178"/>
      <c r="N431" s="179"/>
      <c r="O431" s="179"/>
      <c r="P431" s="179"/>
      <c r="Q431" s="179"/>
      <c r="R431" s="179"/>
      <c r="S431" s="179"/>
      <c r="T431" s="180"/>
      <c r="AT431" s="174" t="s">
        <v>141</v>
      </c>
      <c r="AU431" s="174" t="s">
        <v>84</v>
      </c>
      <c r="AV431" s="13" t="s">
        <v>139</v>
      </c>
      <c r="AW431" s="13" t="s">
        <v>33</v>
      </c>
      <c r="AX431" s="13" t="s">
        <v>84</v>
      </c>
      <c r="AY431" s="174" t="s">
        <v>133</v>
      </c>
    </row>
    <row r="432" spans="1:65" s="2" customFormat="1" ht="16.5" customHeight="1">
      <c r="A432" s="32"/>
      <c r="B432" s="157"/>
      <c r="C432" s="158" t="s">
        <v>860</v>
      </c>
      <c r="D432" s="158" t="s">
        <v>136</v>
      </c>
      <c r="E432" s="159" t="s">
        <v>861</v>
      </c>
      <c r="F432" s="160" t="s">
        <v>862</v>
      </c>
      <c r="G432" s="161" t="s">
        <v>839</v>
      </c>
      <c r="H432" s="162">
        <v>4</v>
      </c>
      <c r="I432" s="163"/>
      <c r="J432" s="164">
        <f>ROUND(I432*H432,2)</f>
        <v>0</v>
      </c>
      <c r="K432" s="165"/>
      <c r="L432" s="33"/>
      <c r="M432" s="166" t="s">
        <v>1</v>
      </c>
      <c r="N432" s="167" t="s">
        <v>42</v>
      </c>
      <c r="O432" s="58"/>
      <c r="P432" s="168">
        <f>O432*H432</f>
        <v>0</v>
      </c>
      <c r="Q432" s="168">
        <v>0</v>
      </c>
      <c r="R432" s="168">
        <f>Q432*H432</f>
        <v>0</v>
      </c>
      <c r="S432" s="168">
        <v>0</v>
      </c>
      <c r="T432" s="169">
        <f>S432*H432</f>
        <v>0</v>
      </c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R432" s="170" t="s">
        <v>840</v>
      </c>
      <c r="AT432" s="170" t="s">
        <v>136</v>
      </c>
      <c r="AU432" s="170" t="s">
        <v>84</v>
      </c>
      <c r="AY432" s="17" t="s">
        <v>133</v>
      </c>
      <c r="BE432" s="171">
        <f>IF(N432="základní",J432,0)</f>
        <v>0</v>
      </c>
      <c r="BF432" s="171">
        <f>IF(N432="snížená",J432,0)</f>
        <v>0</v>
      </c>
      <c r="BG432" s="171">
        <f>IF(N432="zákl. přenesená",J432,0)</f>
        <v>0</v>
      </c>
      <c r="BH432" s="171">
        <f>IF(N432="sníž. přenesená",J432,0)</f>
        <v>0</v>
      </c>
      <c r="BI432" s="171">
        <f>IF(N432="nulová",J432,0)</f>
        <v>0</v>
      </c>
      <c r="BJ432" s="17" t="s">
        <v>139</v>
      </c>
      <c r="BK432" s="171">
        <f>ROUND(I432*H432,2)</f>
        <v>0</v>
      </c>
      <c r="BL432" s="17" t="s">
        <v>840</v>
      </c>
      <c r="BM432" s="170" t="s">
        <v>863</v>
      </c>
    </row>
    <row r="433" spans="2:51" s="15" customFormat="1" ht="11.25">
      <c r="B433" s="189"/>
      <c r="D433" s="173" t="s">
        <v>141</v>
      </c>
      <c r="E433" s="190" t="s">
        <v>1</v>
      </c>
      <c r="F433" s="191" t="s">
        <v>864</v>
      </c>
      <c r="H433" s="190" t="s">
        <v>1</v>
      </c>
      <c r="I433" s="192"/>
      <c r="L433" s="189"/>
      <c r="M433" s="193"/>
      <c r="N433" s="194"/>
      <c r="O433" s="194"/>
      <c r="P433" s="194"/>
      <c r="Q433" s="194"/>
      <c r="R433" s="194"/>
      <c r="S433" s="194"/>
      <c r="T433" s="195"/>
      <c r="AT433" s="190" t="s">
        <v>141</v>
      </c>
      <c r="AU433" s="190" t="s">
        <v>84</v>
      </c>
      <c r="AV433" s="15" t="s">
        <v>84</v>
      </c>
      <c r="AW433" s="15" t="s">
        <v>33</v>
      </c>
      <c r="AX433" s="15" t="s">
        <v>76</v>
      </c>
      <c r="AY433" s="190" t="s">
        <v>133</v>
      </c>
    </row>
    <row r="434" spans="2:51" s="13" customFormat="1" ht="11.25">
      <c r="B434" s="172"/>
      <c r="D434" s="173" t="s">
        <v>141</v>
      </c>
      <c r="E434" s="174" t="s">
        <v>1</v>
      </c>
      <c r="F434" s="175" t="s">
        <v>138</v>
      </c>
      <c r="H434" s="176">
        <v>4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141</v>
      </c>
      <c r="AU434" s="174" t="s">
        <v>84</v>
      </c>
      <c r="AV434" s="13" t="s">
        <v>139</v>
      </c>
      <c r="AW434" s="13" t="s">
        <v>33</v>
      </c>
      <c r="AX434" s="13" t="s">
        <v>84</v>
      </c>
      <c r="AY434" s="174" t="s">
        <v>133</v>
      </c>
    </row>
    <row r="435" spans="2:63" s="12" customFormat="1" ht="25.9" customHeight="1">
      <c r="B435" s="144"/>
      <c r="D435" s="145" t="s">
        <v>75</v>
      </c>
      <c r="E435" s="146" t="s">
        <v>865</v>
      </c>
      <c r="F435" s="146" t="s">
        <v>866</v>
      </c>
      <c r="I435" s="147"/>
      <c r="J435" s="148">
        <f>BK435</f>
        <v>0</v>
      </c>
      <c r="L435" s="144"/>
      <c r="M435" s="149"/>
      <c r="N435" s="150"/>
      <c r="O435" s="150"/>
      <c r="P435" s="151">
        <f>P436+P438</f>
        <v>0</v>
      </c>
      <c r="Q435" s="150"/>
      <c r="R435" s="151">
        <f>R436+R438</f>
        <v>0</v>
      </c>
      <c r="S435" s="150"/>
      <c r="T435" s="152">
        <f>T436+T438</f>
        <v>0</v>
      </c>
      <c r="AR435" s="145" t="s">
        <v>81</v>
      </c>
      <c r="AT435" s="153" t="s">
        <v>75</v>
      </c>
      <c r="AU435" s="153" t="s">
        <v>76</v>
      </c>
      <c r="AY435" s="145" t="s">
        <v>133</v>
      </c>
      <c r="BK435" s="154">
        <f>BK436+BK438</f>
        <v>0</v>
      </c>
    </row>
    <row r="436" spans="2:63" s="12" customFormat="1" ht="22.9" customHeight="1">
      <c r="B436" s="144"/>
      <c r="D436" s="145" t="s">
        <v>75</v>
      </c>
      <c r="E436" s="155" t="s">
        <v>867</v>
      </c>
      <c r="F436" s="155" t="s">
        <v>868</v>
      </c>
      <c r="I436" s="147"/>
      <c r="J436" s="156">
        <f>BK436</f>
        <v>0</v>
      </c>
      <c r="L436" s="144"/>
      <c r="M436" s="149"/>
      <c r="N436" s="150"/>
      <c r="O436" s="150"/>
      <c r="P436" s="151">
        <f>P437</f>
        <v>0</v>
      </c>
      <c r="Q436" s="150"/>
      <c r="R436" s="151">
        <f>R437</f>
        <v>0</v>
      </c>
      <c r="S436" s="150"/>
      <c r="T436" s="152">
        <f>T437</f>
        <v>0</v>
      </c>
      <c r="AR436" s="145" t="s">
        <v>81</v>
      </c>
      <c r="AT436" s="153" t="s">
        <v>75</v>
      </c>
      <c r="AU436" s="153" t="s">
        <v>84</v>
      </c>
      <c r="AY436" s="145" t="s">
        <v>133</v>
      </c>
      <c r="BK436" s="154">
        <f>BK437</f>
        <v>0</v>
      </c>
    </row>
    <row r="437" spans="1:65" s="2" customFormat="1" ht="16.5" customHeight="1">
      <c r="A437" s="32"/>
      <c r="B437" s="157"/>
      <c r="C437" s="158" t="s">
        <v>869</v>
      </c>
      <c r="D437" s="158" t="s">
        <v>136</v>
      </c>
      <c r="E437" s="159" t="s">
        <v>870</v>
      </c>
      <c r="F437" s="160" t="s">
        <v>868</v>
      </c>
      <c r="G437" s="161" t="s">
        <v>380</v>
      </c>
      <c r="H437" s="162">
        <v>1</v>
      </c>
      <c r="I437" s="163"/>
      <c r="J437" s="164">
        <f>ROUND(I437*H437,2)</f>
        <v>0</v>
      </c>
      <c r="K437" s="165"/>
      <c r="L437" s="33"/>
      <c r="M437" s="166" t="s">
        <v>1</v>
      </c>
      <c r="N437" s="167" t="s">
        <v>42</v>
      </c>
      <c r="O437" s="58"/>
      <c r="P437" s="168">
        <f>O437*H437</f>
        <v>0</v>
      </c>
      <c r="Q437" s="168">
        <v>0</v>
      </c>
      <c r="R437" s="168">
        <f>Q437*H437</f>
        <v>0</v>
      </c>
      <c r="S437" s="168">
        <v>0</v>
      </c>
      <c r="T437" s="169">
        <f>S437*H437</f>
        <v>0</v>
      </c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R437" s="170" t="s">
        <v>871</v>
      </c>
      <c r="AT437" s="170" t="s">
        <v>136</v>
      </c>
      <c r="AU437" s="170" t="s">
        <v>139</v>
      </c>
      <c r="AY437" s="17" t="s">
        <v>133</v>
      </c>
      <c r="BE437" s="171">
        <f>IF(N437="základní",J437,0)</f>
        <v>0</v>
      </c>
      <c r="BF437" s="171">
        <f>IF(N437="snížená",J437,0)</f>
        <v>0</v>
      </c>
      <c r="BG437" s="171">
        <f>IF(N437="zákl. přenesená",J437,0)</f>
        <v>0</v>
      </c>
      <c r="BH437" s="171">
        <f>IF(N437="sníž. přenesená",J437,0)</f>
        <v>0</v>
      </c>
      <c r="BI437" s="171">
        <f>IF(N437="nulová",J437,0)</f>
        <v>0</v>
      </c>
      <c r="BJ437" s="17" t="s">
        <v>139</v>
      </c>
      <c r="BK437" s="171">
        <f>ROUND(I437*H437,2)</f>
        <v>0</v>
      </c>
      <c r="BL437" s="17" t="s">
        <v>871</v>
      </c>
      <c r="BM437" s="170" t="s">
        <v>872</v>
      </c>
    </row>
    <row r="438" spans="2:63" s="12" customFormat="1" ht="22.9" customHeight="1">
      <c r="B438" s="144"/>
      <c r="D438" s="145" t="s">
        <v>75</v>
      </c>
      <c r="E438" s="155" t="s">
        <v>873</v>
      </c>
      <c r="F438" s="155" t="s">
        <v>874</v>
      </c>
      <c r="I438" s="147"/>
      <c r="J438" s="156">
        <f>BK438</f>
        <v>0</v>
      </c>
      <c r="L438" s="144"/>
      <c r="M438" s="149"/>
      <c r="N438" s="150"/>
      <c r="O438" s="150"/>
      <c r="P438" s="151">
        <f>P439</f>
        <v>0</v>
      </c>
      <c r="Q438" s="150"/>
      <c r="R438" s="151">
        <f>R439</f>
        <v>0</v>
      </c>
      <c r="S438" s="150"/>
      <c r="T438" s="152">
        <f>T439</f>
        <v>0</v>
      </c>
      <c r="AR438" s="145" t="s">
        <v>81</v>
      </c>
      <c r="AT438" s="153" t="s">
        <v>75</v>
      </c>
      <c r="AU438" s="153" t="s">
        <v>84</v>
      </c>
      <c r="AY438" s="145" t="s">
        <v>133</v>
      </c>
      <c r="BK438" s="154">
        <f>BK439</f>
        <v>0</v>
      </c>
    </row>
    <row r="439" spans="1:65" s="2" customFormat="1" ht="16.5" customHeight="1">
      <c r="A439" s="32"/>
      <c r="B439" s="157"/>
      <c r="C439" s="158" t="s">
        <v>875</v>
      </c>
      <c r="D439" s="158" t="s">
        <v>136</v>
      </c>
      <c r="E439" s="159" t="s">
        <v>876</v>
      </c>
      <c r="F439" s="160" t="s">
        <v>874</v>
      </c>
      <c r="G439" s="161" t="s">
        <v>380</v>
      </c>
      <c r="H439" s="162">
        <v>1</v>
      </c>
      <c r="I439" s="163"/>
      <c r="J439" s="164">
        <f>ROUND(I439*H439,2)</f>
        <v>0</v>
      </c>
      <c r="K439" s="165"/>
      <c r="L439" s="33"/>
      <c r="M439" s="207" t="s">
        <v>1</v>
      </c>
      <c r="N439" s="208" t="s">
        <v>42</v>
      </c>
      <c r="O439" s="209"/>
      <c r="P439" s="210">
        <f>O439*H439</f>
        <v>0</v>
      </c>
      <c r="Q439" s="210">
        <v>0</v>
      </c>
      <c r="R439" s="210">
        <f>Q439*H439</f>
        <v>0</v>
      </c>
      <c r="S439" s="210">
        <v>0</v>
      </c>
      <c r="T439" s="211">
        <f>S439*H439</f>
        <v>0</v>
      </c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R439" s="170" t="s">
        <v>871</v>
      </c>
      <c r="AT439" s="170" t="s">
        <v>136</v>
      </c>
      <c r="AU439" s="170" t="s">
        <v>139</v>
      </c>
      <c r="AY439" s="17" t="s">
        <v>133</v>
      </c>
      <c r="BE439" s="171">
        <f>IF(N439="základní",J439,0)</f>
        <v>0</v>
      </c>
      <c r="BF439" s="171">
        <f>IF(N439="snížená",J439,0)</f>
        <v>0</v>
      </c>
      <c r="BG439" s="171">
        <f>IF(N439="zákl. přenesená",J439,0)</f>
        <v>0</v>
      </c>
      <c r="BH439" s="171">
        <f>IF(N439="sníž. přenesená",J439,0)</f>
        <v>0</v>
      </c>
      <c r="BI439" s="171">
        <f>IF(N439="nulová",J439,0)</f>
        <v>0</v>
      </c>
      <c r="BJ439" s="17" t="s">
        <v>139</v>
      </c>
      <c r="BK439" s="171">
        <f>ROUND(I439*H439,2)</f>
        <v>0</v>
      </c>
      <c r="BL439" s="17" t="s">
        <v>871</v>
      </c>
      <c r="BM439" s="170" t="s">
        <v>877</v>
      </c>
    </row>
    <row r="440" spans="1:31" s="2" customFormat="1" ht="6.95" customHeight="1">
      <c r="A440" s="32"/>
      <c r="B440" s="47"/>
      <c r="C440" s="48"/>
      <c r="D440" s="48"/>
      <c r="E440" s="48"/>
      <c r="F440" s="48"/>
      <c r="G440" s="48"/>
      <c r="H440" s="48"/>
      <c r="I440" s="116"/>
      <c r="J440" s="48"/>
      <c r="K440" s="48"/>
      <c r="L440" s="33"/>
      <c r="M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</row>
  </sheetData>
  <autoFilter ref="C139:K439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Pitáková Iveta</cp:lastModifiedBy>
  <dcterms:created xsi:type="dcterms:W3CDTF">2020-06-02T05:31:28Z</dcterms:created>
  <dcterms:modified xsi:type="dcterms:W3CDTF">2022-04-12T06:36:00Z</dcterms:modified>
  <cp:category/>
  <cp:version/>
  <cp:contentType/>
  <cp:contentStatus/>
</cp:coreProperties>
</file>