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OB_Vankova_46_cb_17_BJ\PD_typ_bytu_1_Varianta_2_pruchozi\"/>
    </mc:Choice>
  </mc:AlternateContent>
  <bookViews>
    <workbookView xWindow="630" yWindow="540" windowWidth="27495" windowHeight="12210" activeTab="1"/>
  </bookViews>
  <sheets>
    <sheet name="Rekapitulace stavby" sheetId="1" r:id="rId1"/>
    <sheet name="1a - Bytová jednotka č.1 ..." sheetId="2" r:id="rId2"/>
    <sheet name="Pokyny pro vyplnění" sheetId="3" r:id="rId3"/>
  </sheets>
  <definedNames>
    <definedName name="_xlnm._FilterDatabase" localSheetId="1" hidden="1">'1a - Bytová jednotka č.1 ...'!$C$101:$K$415</definedName>
    <definedName name="_xlnm.Print_Titles" localSheetId="1">'1a - Bytová jednotka č.1 ...'!$101:$101</definedName>
    <definedName name="_xlnm.Print_Titles" localSheetId="0">'Rekapitulace stavby'!$49:$49</definedName>
    <definedName name="_xlnm.Print_Area" localSheetId="1">'1a - Bytová jednotka č.1 ...'!$C$4:$J$36,'1a - Bytová jednotka č.1 ...'!$C$42:$J$83,'1a - Bytová jednotka č.1 ...'!$C$89:$K$415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5" i="2"/>
  <c r="BH415" i="2"/>
  <c r="BG415" i="2"/>
  <c r="BE415" i="2"/>
  <c r="T415" i="2"/>
  <c r="T414" i="2" s="1"/>
  <c r="R415" i="2"/>
  <c r="R414" i="2" s="1"/>
  <c r="P415" i="2"/>
  <c r="P414" i="2" s="1"/>
  <c r="BK415" i="2"/>
  <c r="BK414" i="2" s="1"/>
  <c r="J415" i="2"/>
  <c r="BF415" i="2" s="1"/>
  <c r="BI413" i="2"/>
  <c r="BH413" i="2"/>
  <c r="BG413" i="2"/>
  <c r="BE413" i="2"/>
  <c r="T413" i="2"/>
  <c r="T412" i="2" s="1"/>
  <c r="R413" i="2"/>
  <c r="R412" i="2" s="1"/>
  <c r="P413" i="2"/>
  <c r="P412" i="2" s="1"/>
  <c r="BK413" i="2"/>
  <c r="BK412" i="2" s="1"/>
  <c r="J412" i="2" s="1"/>
  <c r="J81" i="2" s="1"/>
  <c r="J413" i="2"/>
  <c r="BF413" i="2" s="1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E405" i="2"/>
  <c r="T405" i="2"/>
  <c r="R405" i="2"/>
  <c r="P405" i="2"/>
  <c r="BK405" i="2"/>
  <c r="J405" i="2"/>
  <c r="BF405" i="2" s="1"/>
  <c r="BI399" i="2"/>
  <c r="BH399" i="2"/>
  <c r="BG399" i="2"/>
  <c r="BE399" i="2"/>
  <c r="T399" i="2"/>
  <c r="R399" i="2"/>
  <c r="P399" i="2"/>
  <c r="BK399" i="2"/>
  <c r="J399" i="2"/>
  <c r="BF399" i="2" s="1"/>
  <c r="BI384" i="2"/>
  <c r="BH384" i="2"/>
  <c r="BG384" i="2"/>
  <c r="BE384" i="2"/>
  <c r="T384" i="2"/>
  <c r="R384" i="2"/>
  <c r="P384" i="2"/>
  <c r="BK384" i="2"/>
  <c r="J384" i="2"/>
  <c r="BF384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 s="1"/>
  <c r="BI370" i="2"/>
  <c r="BH370" i="2"/>
  <c r="BG370" i="2"/>
  <c r="BE370" i="2"/>
  <c r="T370" i="2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J368" i="2"/>
  <c r="BF368" i="2" s="1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4" i="2"/>
  <c r="BH334" i="2"/>
  <c r="BG334" i="2"/>
  <c r="BE334" i="2"/>
  <c r="T334" i="2"/>
  <c r="R334" i="2"/>
  <c r="P334" i="2"/>
  <c r="BK334" i="2"/>
  <c r="J334" i="2"/>
  <c r="BF334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3" i="2"/>
  <c r="BH323" i="2"/>
  <c r="BG323" i="2"/>
  <c r="BE323" i="2"/>
  <c r="T323" i="2"/>
  <c r="R323" i="2"/>
  <c r="P323" i="2"/>
  <c r="BK323" i="2"/>
  <c r="J323" i="2"/>
  <c r="BF323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4" i="2"/>
  <c r="BH304" i="2"/>
  <c r="BG304" i="2"/>
  <c r="BE304" i="2"/>
  <c r="T304" i="2"/>
  <c r="R304" i="2"/>
  <c r="P304" i="2"/>
  <c r="BK304" i="2"/>
  <c r="J304" i="2"/>
  <c r="BF304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1" i="2"/>
  <c r="BH291" i="2"/>
  <c r="BG291" i="2"/>
  <c r="BE291" i="2"/>
  <c r="T291" i="2"/>
  <c r="R291" i="2"/>
  <c r="P291" i="2"/>
  <c r="BK291" i="2"/>
  <c r="J291" i="2"/>
  <c r="BF291" i="2" s="1"/>
  <c r="BI284" i="2"/>
  <c r="BH284" i="2"/>
  <c r="BG284" i="2"/>
  <c r="BE284" i="2"/>
  <c r="T284" i="2"/>
  <c r="R284" i="2"/>
  <c r="P284" i="2"/>
  <c r="BK284" i="2"/>
  <c r="J284" i="2"/>
  <c r="BF284" i="2" s="1"/>
  <c r="BI278" i="2"/>
  <c r="BH278" i="2"/>
  <c r="BG278" i="2"/>
  <c r="BE278" i="2"/>
  <c r="T278" i="2"/>
  <c r="R278" i="2"/>
  <c r="P278" i="2"/>
  <c r="BK278" i="2"/>
  <c r="J278" i="2"/>
  <c r="BF278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R271" i="2" s="1"/>
  <c r="P272" i="2"/>
  <c r="BK272" i="2"/>
  <c r="J272" i="2"/>
  <c r="BF272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R246" i="2" s="1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T202" i="2" s="1"/>
  <c r="R203" i="2"/>
  <c r="P203" i="2"/>
  <c r="BK203" i="2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79" i="2"/>
  <c r="BH179" i="2"/>
  <c r="BG179" i="2"/>
  <c r="BE179" i="2"/>
  <c r="T179" i="2"/>
  <c r="R179" i="2"/>
  <c r="P179" i="2"/>
  <c r="BK179" i="2"/>
  <c r="J179" i="2"/>
  <c r="BF179" i="2"/>
  <c r="BI177" i="2"/>
  <c r="BH177" i="2"/>
  <c r="BG177" i="2"/>
  <c r="BE177" i="2"/>
  <c r="T177" i="2"/>
  <c r="R177" i="2"/>
  <c r="P177" i="2"/>
  <c r="BK177" i="2"/>
  <c r="J177" i="2"/>
  <c r="BF177" i="2" s="1"/>
  <c r="BI174" i="2"/>
  <c r="BH174" i="2"/>
  <c r="BG174" i="2"/>
  <c r="BE174" i="2"/>
  <c r="T174" i="2"/>
  <c r="R174" i="2"/>
  <c r="P174" i="2"/>
  <c r="BK174" i="2"/>
  <c r="J174" i="2"/>
  <c r="BF174" i="2" s="1"/>
  <c r="BI167" i="2"/>
  <c r="BH167" i="2"/>
  <c r="BG167" i="2"/>
  <c r="BE167" i="2"/>
  <c r="T167" i="2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 s="1"/>
  <c r="BI160" i="2"/>
  <c r="BH160" i="2"/>
  <c r="BG160" i="2"/>
  <c r="BE160" i="2"/>
  <c r="T160" i="2"/>
  <c r="T157" i="2" s="1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5" i="2"/>
  <c r="BH145" i="2"/>
  <c r="BG145" i="2"/>
  <c r="BE145" i="2"/>
  <c r="T145" i="2"/>
  <c r="R145" i="2"/>
  <c r="P145" i="2"/>
  <c r="BK145" i="2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38" i="2"/>
  <c r="BH138" i="2"/>
  <c r="BG138" i="2"/>
  <c r="BE138" i="2"/>
  <c r="T138" i="2"/>
  <c r="R138" i="2"/>
  <c r="P138" i="2"/>
  <c r="BK138" i="2"/>
  <c r="J138" i="2"/>
  <c r="BF138" i="2" s="1"/>
  <c r="BI132" i="2"/>
  <c r="BH132" i="2"/>
  <c r="BG132" i="2"/>
  <c r="BE132" i="2"/>
  <c r="T132" i="2"/>
  <c r="R132" i="2"/>
  <c r="P132" i="2"/>
  <c r="BK132" i="2"/>
  <c r="J132" i="2"/>
  <c r="BF132" i="2" s="1"/>
  <c r="BI126" i="2"/>
  <c r="BH126" i="2"/>
  <c r="BG126" i="2"/>
  <c r="BE126" i="2"/>
  <c r="T126" i="2"/>
  <c r="R126" i="2"/>
  <c r="P126" i="2"/>
  <c r="BK126" i="2"/>
  <c r="BK125" i="2" s="1"/>
  <c r="J125" i="2" s="1"/>
  <c r="J60" i="2" s="1"/>
  <c r="J126" i="2"/>
  <c r="BF126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19" i="2"/>
  <c r="BH119" i="2"/>
  <c r="BG119" i="2"/>
  <c r="BE119" i="2"/>
  <c r="T119" i="2"/>
  <c r="R119" i="2"/>
  <c r="P119" i="2"/>
  <c r="BK119" i="2"/>
  <c r="J119" i="2"/>
  <c r="BF119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BK107" i="2" s="1"/>
  <c r="J107" i="2" s="1"/>
  <c r="J59" i="2" s="1"/>
  <c r="J110" i="2"/>
  <c r="BF110" i="2"/>
  <c r="BI109" i="2"/>
  <c r="BH109" i="2"/>
  <c r="BG109" i="2"/>
  <c r="BE109" i="2"/>
  <c r="T109" i="2"/>
  <c r="R109" i="2"/>
  <c r="R107" i="2" s="1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 s="1"/>
  <c r="J14" i="2"/>
  <c r="J12" i="2"/>
  <c r="J96" i="2" s="1"/>
  <c r="E7" i="2"/>
  <c r="E92" i="2" s="1"/>
  <c r="E45" i="2"/>
  <c r="AS51" i="1"/>
  <c r="L47" i="1"/>
  <c r="AM46" i="1"/>
  <c r="L46" i="1"/>
  <c r="AM44" i="1"/>
  <c r="L44" i="1"/>
  <c r="L42" i="1"/>
  <c r="L41" i="1"/>
  <c r="BK333" i="2" l="1"/>
  <c r="J333" i="2" s="1"/>
  <c r="J75" i="2" s="1"/>
  <c r="T346" i="2"/>
  <c r="T369" i="2"/>
  <c r="BK383" i="2"/>
  <c r="J383" i="2" s="1"/>
  <c r="J79" i="2" s="1"/>
  <c r="P250" i="2"/>
  <c r="P107" i="2"/>
  <c r="BK363" i="2"/>
  <c r="J363" i="2" s="1"/>
  <c r="J77" i="2" s="1"/>
  <c r="BK369" i="2"/>
  <c r="J369" i="2" s="1"/>
  <c r="J78" i="2" s="1"/>
  <c r="F32" i="2"/>
  <c r="BB52" i="1" s="1"/>
  <c r="BB51" i="1" s="1"/>
  <c r="W28" i="1" s="1"/>
  <c r="P271" i="2"/>
  <c r="BK322" i="2"/>
  <c r="J322" i="2" s="1"/>
  <c r="J74" i="2" s="1"/>
  <c r="T107" i="2"/>
  <c r="F34" i="2"/>
  <c r="BD52" i="1" s="1"/>
  <c r="BD51" i="1" s="1"/>
  <c r="W30" i="1" s="1"/>
  <c r="R149" i="2"/>
  <c r="BK157" i="2"/>
  <c r="J157" i="2" s="1"/>
  <c r="J62" i="2" s="1"/>
  <c r="T162" i="2"/>
  <c r="R226" i="2"/>
  <c r="R333" i="2"/>
  <c r="P363" i="2"/>
  <c r="P369" i="2"/>
  <c r="P125" i="2"/>
  <c r="T149" i="2"/>
  <c r="P157" i="2"/>
  <c r="P162" i="2"/>
  <c r="BK202" i="2"/>
  <c r="J202" i="2" s="1"/>
  <c r="J66" i="2" s="1"/>
  <c r="R214" i="2"/>
  <c r="T226" i="2"/>
  <c r="BK246" i="2"/>
  <c r="J246" i="2" s="1"/>
  <c r="J69" i="2" s="1"/>
  <c r="T277" i="2"/>
  <c r="R322" i="2"/>
  <c r="P346" i="2"/>
  <c r="R363" i="2"/>
  <c r="R383" i="2"/>
  <c r="R125" i="2"/>
  <c r="BK149" i="2"/>
  <c r="J149" i="2" s="1"/>
  <c r="J61" i="2" s="1"/>
  <c r="R157" i="2"/>
  <c r="P202" i="2"/>
  <c r="BK226" i="2"/>
  <c r="J226" i="2" s="1"/>
  <c r="J68" i="2" s="1"/>
  <c r="BK271" i="2"/>
  <c r="J271" i="2" s="1"/>
  <c r="J71" i="2" s="1"/>
  <c r="P277" i="2"/>
  <c r="T322" i="2"/>
  <c r="R346" i="2"/>
  <c r="J30" i="2"/>
  <c r="AV52" i="1" s="1"/>
  <c r="P149" i="2"/>
  <c r="BK191" i="2"/>
  <c r="J191" i="2" s="1"/>
  <c r="J65" i="2" s="1"/>
  <c r="T191" i="2"/>
  <c r="P191" i="2"/>
  <c r="P226" i="2"/>
  <c r="R277" i="2"/>
  <c r="BK303" i="2"/>
  <c r="J303" i="2" s="1"/>
  <c r="J73" i="2" s="1"/>
  <c r="T303" i="2"/>
  <c r="P303" i="2"/>
  <c r="P322" i="2"/>
  <c r="T333" i="2"/>
  <c r="BK346" i="2"/>
  <c r="J346" i="2" s="1"/>
  <c r="J76" i="2" s="1"/>
  <c r="BK214" i="2"/>
  <c r="J214" i="2" s="1"/>
  <c r="J67" i="2" s="1"/>
  <c r="T271" i="2"/>
  <c r="BK277" i="2"/>
  <c r="J277" i="2" s="1"/>
  <c r="J72" i="2" s="1"/>
  <c r="P333" i="2"/>
  <c r="T383" i="2"/>
  <c r="P383" i="2"/>
  <c r="BK162" i="2"/>
  <c r="J162" i="2" s="1"/>
  <c r="J64" i="2" s="1"/>
  <c r="T214" i="2"/>
  <c r="P214" i="2"/>
  <c r="T246" i="2"/>
  <c r="R250" i="2"/>
  <c r="T250" i="2"/>
  <c r="T125" i="2"/>
  <c r="R191" i="2"/>
  <c r="R202" i="2"/>
  <c r="P246" i="2"/>
  <c r="BK250" i="2"/>
  <c r="J250" i="2" s="1"/>
  <c r="J70" i="2" s="1"/>
  <c r="R303" i="2"/>
  <c r="T363" i="2"/>
  <c r="R369" i="2"/>
  <c r="R103" i="2"/>
  <c r="R411" i="2"/>
  <c r="J49" i="2"/>
  <c r="F51" i="2"/>
  <c r="T411" i="2"/>
  <c r="J31" i="2"/>
  <c r="AW52" i="1" s="1"/>
  <c r="F31" i="2"/>
  <c r="BA52" i="1" s="1"/>
  <c r="BA51" i="1" s="1"/>
  <c r="F33" i="2"/>
  <c r="BC52" i="1" s="1"/>
  <c r="BC51" i="1" s="1"/>
  <c r="R162" i="2"/>
  <c r="F52" i="2"/>
  <c r="BK103" i="2"/>
  <c r="J104" i="2"/>
  <c r="J58" i="2" s="1"/>
  <c r="P411" i="2"/>
  <c r="J414" i="2"/>
  <c r="J82" i="2" s="1"/>
  <c r="BK411" i="2"/>
  <c r="J411" i="2" s="1"/>
  <c r="J80" i="2" s="1"/>
  <c r="F30" i="2"/>
  <c r="AZ52" i="1" s="1"/>
  <c r="AZ51" i="1" s="1"/>
  <c r="AX51" i="1" l="1"/>
  <c r="T161" i="2"/>
  <c r="T102" i="2" s="1"/>
  <c r="T103" i="2"/>
  <c r="P103" i="2"/>
  <c r="AT52" i="1"/>
  <c r="P161" i="2"/>
  <c r="P102" i="2" s="1"/>
  <c r="AU52" i="1" s="1"/>
  <c r="AU51" i="1" s="1"/>
  <c r="BK161" i="2"/>
  <c r="J161" i="2" s="1"/>
  <c r="J63" i="2" s="1"/>
  <c r="R161" i="2"/>
  <c r="R102" i="2" s="1"/>
  <c r="AY51" i="1"/>
  <c r="W29" i="1"/>
  <c r="AW51" i="1"/>
  <c r="AK27" i="1" s="1"/>
  <c r="W27" i="1"/>
  <c r="AV51" i="1"/>
  <c r="W26" i="1"/>
  <c r="BK102" i="2"/>
  <c r="J102" i="2" s="1"/>
  <c r="J103" i="2"/>
  <c r="J57" i="2" s="1"/>
  <c r="J56" i="2" l="1"/>
  <c r="J27" i="2"/>
  <c r="AT51" i="1"/>
  <c r="AK26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<sst xmlns="http://schemas.openxmlformats.org/spreadsheetml/2006/main" count="4149" uniqueCount="948">
  <si>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</si>
  <si>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</si>
  <si>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</si>
  <si>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</si>
  <si>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</si>
  <si>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</si>
  <si>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</si>
  <si>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</si>
  <si>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</si>
  <si>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</si>
  <si>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</si>
  <si>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</si>
  <si>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</si>
  <si>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</si>
  <si>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</si>
  <si>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</si>
  <si>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</si>
  <si>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</si>
  <si>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</si>
  <si>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</si>
  <si>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</si>
  <si>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</si>
  <si>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</si>
  <si>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</si>
  <si>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</si>
  <si>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</si>
  <si>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</si>
  <si>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</si>
  <si>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</si>
  <si>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</si>
  <si>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</si>
  <si>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</si>
  <si>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</si>
  <si>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</si>
  <si>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</si>
  <si>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</si>
  <si>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</si>
  <si>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</si>
  <si>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</si>
  <si>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</si>
  <si>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</si>
  <si>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</si>
  <si>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</si>
  <si>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</si>
  <si>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</si>
  <si>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</si>
  <si>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</si>
  <si>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</si>
  <si>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</si>
  <si>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</si>
  <si>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</si>
  <si>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</si>
  <si>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</si>
  <si>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</si>
  <si>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</si>
  <si>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</si>
  <si>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</si>
  <si>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</si>
  <si>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</si>
  <si>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</si>
  <si>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</si>
  <si>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</si>
  <si>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</si>
  <si>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</si>
  <si>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</si>
  <si>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</si>
  <si>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</si>
  <si>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</si>
  <si>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</si>
  <si>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</si>
  <si>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</si>
  <si>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</si>
  <si>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</si>
  <si>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</si>
  <si>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</si>
  <si>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</si>
  <si>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1a</t>
  </si>
  <si>
    <t>STA</t>
  </si>
  <si>
    <t>1</t>
  </si>
  <si>
    <t>{a86bacc2-f3d3-4c03-a76f-f24fc16ae74a}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</si>
  <si>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</si>
  <si>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</si>
  <si>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</si>
  <si>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</si>
  <si>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</si>
  <si>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</si>
  <si>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</si>
  <si>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</si>
  <si>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</si>
  <si>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</si>
  <si>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</si>
  <si>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</si>
  <si>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</si>
  <si>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</si>
  <si>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</si>
  <si>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</si>
  <si>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</si>
  <si>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</si>
  <si>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</si>
  <si>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</si>
  <si>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</si>
  <si>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</si>
  <si>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</si>
  <si>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</si>
  <si>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</si>
  <si>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</si>
  <si>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</si>
  <si>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</si>
  <si>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</si>
  <si>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</si>
  <si>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</si>
  <si>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</si>
  <si>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</si>
  <si>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</si>
  <si>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</si>
  <si>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</si>
  <si>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</si>
  <si>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</si>
  <si>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</si>
  <si>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</si>
  <si>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</si>
  <si>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</si>
  <si>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</si>
  <si>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</si>
  <si>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</si>
  <si>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</si>
  <si>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</si>
  <si>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</si>
  <si>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</si>
  <si>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</si>
  <si>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</si>
  <si>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</si>
  <si>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</si>
  <si>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</si>
  <si>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</si>
  <si>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</si>
  <si>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</si>
  <si>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</si>
  <si>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</si>
  <si>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</si>
  <si>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</si>
  <si>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</si>
  <si>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</si>
  <si>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-1592383635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</si>
  <si>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</si>
  <si>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</si>
  <si>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</si>
  <si>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</si>
  <si>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</si>
  <si>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</si>
  <si>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</si>
  <si>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</si>
  <si>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</si>
  <si>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2101314977</t>
  </si>
  <si>
    <t>612142001</t>
  </si>
  <si>
    <t>Potažení vnitřních ploch pletivem  v ploše nebo pruzích, na plném podkladu sklovláknitým vtlačením do tmelu stěn</t>
  </si>
  <si>
    <t>1524271929</t>
  </si>
  <si>
    <t>8</t>
  </si>
  <si>
    <t>612311131</t>
  </si>
  <si>
    <t>Potažení vnitřních ploch štukem tloušťky do 3 mm svislých konstrukcí stěn</t>
  </si>
  <si>
    <t>1097432174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</si>
  <si>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</si>
  <si>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</si>
  <si>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</si>
  <si>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</si>
  <si>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</si>
  <si>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1249197795</t>
  </si>
  <si>
    <t>(1,535+0,655+0,655+3)*2,6</t>
  </si>
  <si>
    <t>619991011</t>
  </si>
  <si>
    <t>Zakrytí vnitřních ploch před znečištěním  včetně pozdějšího odkrytí konstrukcí a prvků obalením fólií a přelepením páskou</t>
  </si>
  <si>
    <t>1273909195</t>
  </si>
  <si>
    <t>konstrukce v blízkosti bytového jádra:</t>
  </si>
  <si>
    <t>50</t>
  </si>
  <si>
    <t>632441112</t>
  </si>
  <si>
    <t>Potěr anhydritový samonivelační ze suchých směsí  tlouštky přes 20 do 30 mm</t>
  </si>
  <si>
    <t>-850772014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</si>
  <si>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</si>
  <si>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</si>
  <si>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</si>
  <si>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</si>
  <si>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</si>
  <si>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-647242426</t>
  </si>
  <si>
    <t>M</t>
  </si>
  <si>
    <t>55331521</t>
  </si>
  <si>
    <t>zárubeň ocelová pro sádrokarton 100 700 L/P</t>
  </si>
  <si>
    <t>843699270</t>
  </si>
  <si>
    <t>Ostatní konstrukce a práce, bourání</t>
  </si>
  <si>
    <t>784111001</t>
  </si>
  <si>
    <t>Oprášení (ometení) podkladu v místnostech výšky do 3,80 m</t>
  </si>
  <si>
    <t>16</t>
  </si>
  <si>
    <t>-1594485632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</si>
  <si>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</si>
  <si>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</si>
  <si>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</si>
  <si>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</si>
  <si>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</si>
  <si>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1141362931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</si>
  <si>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</si>
  <si>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</si>
  <si>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</si>
  <si>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</si>
  <si>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</si>
  <si>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-212018593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</si>
  <si>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</si>
  <si>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</si>
  <si>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</si>
  <si>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</si>
  <si>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461375099</t>
  </si>
  <si>
    <t>(2,565*2+1,895*2+3+0,895)*2,6</t>
  </si>
  <si>
    <t>965046111</t>
  </si>
  <si>
    <t>Broušení stávajících betonových podlah úběr do 3 mm</t>
  </si>
  <si>
    <t>-1836318660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</si>
  <si>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</si>
  <si>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</si>
  <si>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</si>
  <si>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</si>
  <si>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</si>
  <si>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</si>
  <si>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</si>
  <si>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1020681489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</si>
  <si>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</si>
  <si>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</si>
  <si>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-731717836</t>
  </si>
  <si>
    <t>3,816*50 'Přepočtené koeficientem množství</t>
  </si>
  <si>
    <t>997013501</t>
  </si>
  <si>
    <t>Odvoz suti a vybouraných hmot na skládku nebo meziskládku  se složením, na vzdálenost do 1 km</t>
  </si>
  <si>
    <t>609977563</t>
  </si>
  <si>
    <t>997013509</t>
  </si>
  <si>
    <t>Odvoz suti a vybouraných hmot na skládku nebo meziskládku  se složením, na vzdálenost Příplatek k ceně za každý další i započatý 1 km přes 1 km</t>
  </si>
  <si>
    <t>1670353093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</si>
  <si>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</si>
  <si>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</si>
  <si>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</si>
  <si>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-1309812637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</si>
  <si>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</si>
  <si>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</si>
  <si>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</si>
  <si>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</si>
  <si>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-882936787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</si>
  <si>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</si>
  <si>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</si>
  <si>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1629727309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</si>
  <si>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</si>
  <si>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</si>
  <si>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-344057074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</si>
  <si>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</si>
  <si>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</si>
  <si>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</si>
  <si>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</si>
  <si>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</si>
  <si>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</si>
  <si>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-1119800649</t>
  </si>
  <si>
    <t>1,87*1,535</t>
  </si>
  <si>
    <t>711192201</t>
  </si>
  <si>
    <t>Provedení izolace proti zemní vlhkosti hydroizolační stěrkou na ploše svislé S dvouvrstvá na betonu</t>
  </si>
  <si>
    <t>-1137225777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</si>
  <si>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</si>
  <si>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</si>
  <si>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</si>
  <si>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</si>
  <si>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</si>
  <si>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</si>
  <si>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</si>
  <si>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</si>
  <si>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</si>
  <si>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1106770988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</si>
  <si>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</si>
  <si>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</si>
  <si>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</si>
  <si>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</si>
  <si>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1567996556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</si>
  <si>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</si>
  <si>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</si>
  <si>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</si>
  <si>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</si>
  <si>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-70881168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</si>
  <si>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</si>
  <si>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</si>
  <si>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</si>
  <si>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</si>
  <si>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</si>
  <si>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</si>
  <si>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</si>
  <si>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-2145937806</t>
  </si>
  <si>
    <t>28355020</t>
  </si>
  <si>
    <t>páska pružná těsnící š 80mm</t>
  </si>
  <si>
    <t>1455300387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</si>
  <si>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</si>
  <si>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</si>
  <si>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</si>
  <si>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1404721999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</si>
  <si>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</si>
  <si>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</si>
  <si>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-2007291067</t>
  </si>
  <si>
    <t>721</t>
  </si>
  <si>
    <t>Zdravotechnika - vnitřní kanalizace</t>
  </si>
  <si>
    <t>721171808</t>
  </si>
  <si>
    <t>Demontáž potrubí z novodurových trub  odpadních nebo připojovacích přes 75 do D 114</t>
  </si>
  <si>
    <t>-919311834</t>
  </si>
  <si>
    <t>721173706</t>
  </si>
  <si>
    <t>Potrubí z plastových trub polyetylenové svařované odpadní (svislé) DN 100</t>
  </si>
  <si>
    <t>593246592</t>
  </si>
  <si>
    <t>721173722</t>
  </si>
  <si>
    <t>Potrubí z plastových trub polyetylenové svařované připojovací DN 40</t>
  </si>
  <si>
    <t>-1524553028</t>
  </si>
  <si>
    <t>721173724</t>
  </si>
  <si>
    <t>Potrubí z plastových trub polyetylenové svařované připojovací DN 70</t>
  </si>
  <si>
    <t>-394132890</t>
  </si>
  <si>
    <t>721220801</t>
  </si>
  <si>
    <t>Demontáž zápachových uzávěrek  do DN 70</t>
  </si>
  <si>
    <t>1430206472</t>
  </si>
  <si>
    <t>vana,umyvadlo,pračka:</t>
  </si>
  <si>
    <t>721290111</t>
  </si>
  <si>
    <t>Zkouška těsnosti kanalizace  v objektech vodou do DN 125</t>
  </si>
  <si>
    <t>-978645842</t>
  </si>
  <si>
    <t>998721103</t>
  </si>
  <si>
    <t>Přesun hmot pro vnitřní kanalizace  stanovený z hmotnosti přesunovaného materiálu vodorovná dopravní vzdálenost do 50 m v objektech výšky přes 12 do 24 m</t>
  </si>
  <si>
    <t>1111821581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</si>
  <si>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</si>
  <si>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</si>
  <si>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186763421</t>
  </si>
  <si>
    <t>722</t>
  </si>
  <si>
    <t>Zdravotechnika - vnitřní vodovod</t>
  </si>
  <si>
    <t>722170801</t>
  </si>
  <si>
    <t>Demontáž rozvodů vody z plastů  do Ø 25 mm</t>
  </si>
  <si>
    <t>-196254972</t>
  </si>
  <si>
    <t>722176113</t>
  </si>
  <si>
    <t>Montáž potrubí z plastových trub  svařovaných polyfuzně D přes 20 do 25 mm</t>
  </si>
  <si>
    <t>-272673895</t>
  </si>
  <si>
    <t>28615150</t>
  </si>
  <si>
    <t>trubka vodovodní tlaková PPR řada PN 20 D 16mm dl 4m</t>
  </si>
  <si>
    <t>-852408430</t>
  </si>
  <si>
    <t>28615152</t>
  </si>
  <si>
    <t>trubka vodovodní tlaková PPR řada PN 20 D 20mm dl 4m</t>
  </si>
  <si>
    <t>-1925261754</t>
  </si>
  <si>
    <t>28615153</t>
  </si>
  <si>
    <t>trubka vodovodní tlaková PPR řada PN 20 D 25mm dl 4m</t>
  </si>
  <si>
    <t>-1255313583</t>
  </si>
  <si>
    <t>722179191</t>
  </si>
  <si>
    <t>Příplatek k ceně rozvody vody z plastů  za práce malého rozsahu na zakázce do 20 m rozvodu</t>
  </si>
  <si>
    <t>soubor</t>
  </si>
  <si>
    <t>574981831</t>
  </si>
  <si>
    <t>722179192</t>
  </si>
  <si>
    <t>Příplatek k ceně rozvody vody z plastů  za práce malého rozsahu na zakázce při průměru trubek do 32 mm, do 15 svarů</t>
  </si>
  <si>
    <t>954152415</t>
  </si>
  <si>
    <t>722290215</t>
  </si>
  <si>
    <t>Zkoušky, proplach a desinfekce vodovodního potrubí  zkoušky těsnosti vodovodního potrubí hrdlového nebo přírubového do DN 100</t>
  </si>
  <si>
    <t>868001381</t>
  </si>
  <si>
    <t>722290234</t>
  </si>
  <si>
    <t>Zkoušky, proplach a desinfekce vodovodního potrubí  proplach a desinfekce vodovodního potrubí do DN 80</t>
  </si>
  <si>
    <t>-13669042</t>
  </si>
  <si>
    <t>998722103</t>
  </si>
  <si>
    <t>Přesun hmot pro vnitřní vodovod  stanovený z hmotnosti přesunovaného materiálu vodorovná dopravní vzdálenost do 50 m v objektech výšky přes 12 do 24 m</t>
  </si>
  <si>
    <t>-1527246024</t>
  </si>
  <si>
    <t>998722181</t>
  </si>
  <si>
    <t>Přesun hmot pro vnitřní vodovod  stanovený z hmotnosti přesunovaného materiálu Příplatek k ceně za přesun prováděný bez použití mechanizace pro jakoukoliv výšku objektu</t>
  </si>
  <si>
    <t>1669396802</t>
  </si>
  <si>
    <t>723</t>
  </si>
  <si>
    <t>Zdravotechnika - vnitřní plynovod</t>
  </si>
  <si>
    <t>723120804</t>
  </si>
  <si>
    <t>Demontáž potrubí svařovaného z ocelových trubek závitových  do DN 25</t>
  </si>
  <si>
    <t>-1217249022</t>
  </si>
  <si>
    <t>723150402</t>
  </si>
  <si>
    <t>Potrubí z ocelových trubek hladkých  chráničky z ušlechtilé oceli spojované lisováním DN 15</t>
  </si>
  <si>
    <t>337662360</t>
  </si>
  <si>
    <t>chránička:</t>
  </si>
  <si>
    <t>723181002</t>
  </si>
  <si>
    <t>Potrubí z měděných trubek měkkých, spojovaných lisováním DN 15</t>
  </si>
  <si>
    <t>-112746179</t>
  </si>
  <si>
    <t>723190105</t>
  </si>
  <si>
    <t>207922370</t>
  </si>
  <si>
    <t>723190901</t>
  </si>
  <si>
    <t>Opravy plynovodního potrubí  uzavření nebo otevření potrubí</t>
  </si>
  <si>
    <t>-1250360957</t>
  </si>
  <si>
    <t>723190907</t>
  </si>
  <si>
    <t>Opravy plynovodního potrubí  odvzdušnění a napuštění potrubí</t>
  </si>
  <si>
    <t>-1641516800</t>
  </si>
  <si>
    <t>723190909</t>
  </si>
  <si>
    <t>Opravy plynovodního potrubí  neúřední zkouška těsnosti dosavadního potrubí</t>
  </si>
  <si>
    <t>28058156</t>
  </si>
  <si>
    <t>998723103</t>
  </si>
  <si>
    <t>Přesun hmot pro vnitřní plynovod  stanovený z hmotnosti přesunovaného materiálu vodorovná dopravní vzdálenost do 50 m v objektech výšky přes 12 do 24 m</t>
  </si>
  <si>
    <t>1880944974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</si>
  <si>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</si>
  <si>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</si>
  <si>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-983571415</t>
  </si>
  <si>
    <t>725</t>
  </si>
  <si>
    <t>Zdravotechnika - zařizovací předměty</t>
  </si>
  <si>
    <t>725110811</t>
  </si>
  <si>
    <t>Demontáž klozetů  splachovacích s nádrží nebo tlakovým splachovačem</t>
  </si>
  <si>
    <t>1910377644</t>
  </si>
  <si>
    <t>725112001</t>
  </si>
  <si>
    <t>-1951314773</t>
  </si>
  <si>
    <t>725210821</t>
  </si>
  <si>
    <t>Demontáž umyvadel  bez výtokových armatur umyvadel</t>
  </si>
  <si>
    <t>-925110056</t>
  </si>
  <si>
    <t>725211602</t>
  </si>
  <si>
    <t>192247045</t>
  </si>
  <si>
    <t>725220841</t>
  </si>
  <si>
    <t>Demontáž van  ocelových rohových</t>
  </si>
  <si>
    <t>-327751625</t>
  </si>
  <si>
    <t>725222116</t>
  </si>
  <si>
    <t>-1460613027</t>
  </si>
  <si>
    <t>725810811</t>
  </si>
  <si>
    <t>Demontáž výtokových ventilů  nástěnných</t>
  </si>
  <si>
    <t>-1606215594</t>
  </si>
  <si>
    <t>725811115</t>
  </si>
  <si>
    <t>Ventily nástěnné s pevným výtokem G 1/2 x 80 mm</t>
  </si>
  <si>
    <t>-1348897974</t>
  </si>
  <si>
    <t>725820801</t>
  </si>
  <si>
    <t>Demontáž baterií  nástěnných do G 3/4</t>
  </si>
  <si>
    <t>-1059356003</t>
  </si>
  <si>
    <t>725822611</t>
  </si>
  <si>
    <t>1642986638</t>
  </si>
  <si>
    <t>725831313</t>
  </si>
  <si>
    <t>Baterie vanové nástěnné pákové s příslušenstvím a pohyblivým držákem</t>
  </si>
  <si>
    <t>1026629023</t>
  </si>
  <si>
    <t>725865501</t>
  </si>
  <si>
    <t>Zápachové uzávěrky zařizovacích předmětů odpadní soupravy se zápachovou uzávěrkou DN 40/50</t>
  </si>
  <si>
    <t>2120200495</t>
  </si>
  <si>
    <t>725869101</t>
  </si>
  <si>
    <t>Zápachové uzávěrky zařizovacích předmětů montáž zápachových uzávěrek umyvadlových do DN 40</t>
  </si>
  <si>
    <t>2026273113</t>
  </si>
  <si>
    <t>55161837</t>
  </si>
  <si>
    <t>uzávěrka zápachová pro pračku a myčku nástěnná PP-bílá DN 40</t>
  </si>
  <si>
    <t>-1662812458</t>
  </si>
  <si>
    <t>ZUU</t>
  </si>
  <si>
    <t>-2099513921</t>
  </si>
  <si>
    <t>725980123</t>
  </si>
  <si>
    <t>Dvířka  30/30</t>
  </si>
  <si>
    <t>-835805202</t>
  </si>
  <si>
    <t>998725103</t>
  </si>
  <si>
    <t>Přesun hmot pro zařizovací předměty  stanovený z hmotnosti přesunovaného materiálu vodorovná dopravní vzdálenost do 50 m v objektech výšky přes 12 do 24 m</t>
  </si>
  <si>
    <t>1916065991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</si>
  <si>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</si>
  <si>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</si>
  <si>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1667664871</t>
  </si>
  <si>
    <t>OIM</t>
  </si>
  <si>
    <t>Ostatní instalační materiál nutný pro dopojení zařizovacích předmětů (pancéřové hadičky, těsnění atd...)</t>
  </si>
  <si>
    <t>kpl</t>
  </si>
  <si>
    <t>-1577997311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</si>
  <si>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</si>
  <si>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</si>
  <si>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</si>
  <si>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</si>
  <si>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-2131820164</t>
  </si>
  <si>
    <t>998726113</t>
  </si>
  <si>
    <t>Přesun hmot pro instalační prefabrikáty  stanovený z hmotnosti přesunovaného materiálu vodorovná dopravní vzdálenost do 50 m v objektech výšky přes 12 m do 24 m</t>
  </si>
  <si>
    <t>-1159004712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</si>
  <si>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</si>
  <si>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</si>
  <si>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1430805003</t>
  </si>
  <si>
    <t>741</t>
  </si>
  <si>
    <t>Elektroinstalace - silnoproud</t>
  </si>
  <si>
    <t>725610902</t>
  </si>
  <si>
    <t>Opravy plynových sporáků  výměna plynových sporáků bez regulátoru tlaku plynu s úpravou instalace</t>
  </si>
  <si>
    <t>-1987651327</t>
  </si>
  <si>
    <t>54111971</t>
  </si>
  <si>
    <t>1615409965</t>
  </si>
  <si>
    <t>741112001</t>
  </si>
  <si>
    <t>Montáž krabic elektroinstalačních bez napojení na trubky a lišty, demontáže a montáže víčka a přístroje protahovacích nebo odbočných zapuštěných plastových kruhových</t>
  </si>
  <si>
    <t>226482872</t>
  </si>
  <si>
    <t>34571515</t>
  </si>
  <si>
    <t>krabice přístrojová instalační 400 V, 142x71x45mm do dutých stěn</t>
  </si>
  <si>
    <t>-1230022559</t>
  </si>
  <si>
    <t>741120001</t>
  </si>
  <si>
    <t>Montáž vodičů izolovaných měděných bez ukončení uložených pod omítku plných a laněných (CY), průřezu žíly 0,35 až 6 mm2</t>
  </si>
  <si>
    <t>1945793783</t>
  </si>
  <si>
    <t>34111036</t>
  </si>
  <si>
    <t>kabel silový s Cu jádrem 1 kV 3x2,5mm2</t>
  </si>
  <si>
    <t>1224248786</t>
  </si>
  <si>
    <t>34111018</t>
  </si>
  <si>
    <t>kabel silový s Cu jádrem 1 kV 2x6mm2</t>
  </si>
  <si>
    <t>-1353097982</t>
  </si>
  <si>
    <t>741210001</t>
  </si>
  <si>
    <t>Montáž rozvodnic oceloplechových nebo plastových bez zapojení vodičů běžných, hmotnosti do 20 kg</t>
  </si>
  <si>
    <t>-369597038</t>
  </si>
  <si>
    <t>35713850</t>
  </si>
  <si>
    <t>rozvodnice elektroměrové s jedním 1 fázovým místem bez požární úpravy</t>
  </si>
  <si>
    <t>962561793</t>
  </si>
  <si>
    <t>741310001</t>
  </si>
  <si>
    <t>Montáž spínačů jedno nebo dvoupólových nástěnných se zapojením vodičů, pro prostředí normální vypínačů, řazení 1-jednopólových</t>
  </si>
  <si>
    <t>764279969</t>
  </si>
  <si>
    <t>34535799</t>
  </si>
  <si>
    <t>ovladač zapínací tlačítkový 10A 3553-80289 velkoplošný</t>
  </si>
  <si>
    <t>-2115007671</t>
  </si>
  <si>
    <t>741313001</t>
  </si>
  <si>
    <t>Montáž zásuvek domovních se zapojením vodičů bezšroubové připojení polozapuštěných nebo zapuštěných 10/16 A, provedení 2P + PE</t>
  </si>
  <si>
    <t>1579629811</t>
  </si>
  <si>
    <t>35811077</t>
  </si>
  <si>
    <t>zásuvka nepropustná nástěnná 16A 220 V 3pólová</t>
  </si>
  <si>
    <t>-760358158</t>
  </si>
  <si>
    <t>741370002</t>
  </si>
  <si>
    <t>Montáž svítidel žárovkových se zapojením vodičů bytových nebo společenských místností stropních přisazených 1 zdroj se sklem</t>
  </si>
  <si>
    <t>8636201</t>
  </si>
  <si>
    <t>34821275</t>
  </si>
  <si>
    <t>svítidlo bytové žárovkové IP 42, max. 60 W E27</t>
  </si>
  <si>
    <t>1313952348</t>
  </si>
  <si>
    <t>34111030</t>
  </si>
  <si>
    <t>kabel silový s Cu jádrem 1 kV 3x1,5mm2</t>
  </si>
  <si>
    <t>-1668324496</t>
  </si>
  <si>
    <t>741810001</t>
  </si>
  <si>
    <t>Zkoušky a prohlídky elektrických rozvodů a zařízení celková prohlídka a vyhotovení revizní zprávy pro objem montážních prací do 100 tis. Kč</t>
  </si>
  <si>
    <t>-1702570295</t>
  </si>
  <si>
    <t>998741103</t>
  </si>
  <si>
    <t>Přesun hmot pro silnoproud stanovený z hmotnosti přesunovaného materiálu vodorovná dopravní vzdálenost do 50 m v objektech výšky přes 12 do 24 m</t>
  </si>
  <si>
    <t>-175479647</t>
  </si>
  <si>
    <t>998741181</t>
  </si>
  <si>
    <t>Přesun hmot pro silnoproud stanovený z hmotnosti přesunovaného materiálu Příplatek k ceně za přesun prováděný bez použití mechanizace pro jakoukoliv výšku objektu</t>
  </si>
  <si>
    <t>-264397692</t>
  </si>
  <si>
    <t>34823735</t>
  </si>
  <si>
    <t>svítidlo zářivkové interiérové s kompenzací, barva bílá, 18W, délka 974 mm</t>
  </si>
  <si>
    <t>-1629814010</t>
  </si>
  <si>
    <t>751</t>
  </si>
  <si>
    <t>Vzduchotechnika</t>
  </si>
  <si>
    <t>751111012</t>
  </si>
  <si>
    <t>Montáž ventilátoru axiálního nízkotlakého  nástěnného základního, průměru přes 100 do 200 mm</t>
  </si>
  <si>
    <t>1704519306</t>
  </si>
  <si>
    <t>V</t>
  </si>
  <si>
    <t>-1823187161</t>
  </si>
  <si>
    <t>751111811</t>
  </si>
  <si>
    <t>Demontáž ventilátoru axiálního nízkotlakého kruhové potrubí, průměru do 200 mm</t>
  </si>
  <si>
    <t>-821803276</t>
  </si>
  <si>
    <t>998751102</t>
  </si>
  <si>
    <t>Přesun hmot pro vzduchotechniku stanovený z hmotnosti přesunovaného materiálu vodorovná dopravní vzdálenost do 100 m v objektech výšky přes 12 do 24 m</t>
  </si>
  <si>
    <t>756080143</t>
  </si>
  <si>
    <t>998751181</t>
  </si>
  <si>
    <t>Přesun hmot pro vzduchotechniku stanovený z hmotnosti přesunovaného materiálu Příplatek k cenám za přesun prováděný bez použití mechanizace pro jakoukoliv výšku objektu</t>
  </si>
  <si>
    <t>-968456404</t>
  </si>
  <si>
    <t>763</t>
  </si>
  <si>
    <t>Konstrukce suché výstavby</t>
  </si>
  <si>
    <t>763111331</t>
  </si>
  <si>
    <t>-2065650126</t>
  </si>
  <si>
    <t>1,95*2*2,6</t>
  </si>
  <si>
    <t>2,85*2,6</t>
  </si>
  <si>
    <t>(0,91+2,59)*2,6</t>
  </si>
  <si>
    <t>-0,8*2,1</t>
  </si>
  <si>
    <t>763111718</t>
  </si>
  <si>
    <t>Příčka ze sádrokartonových desek  ostatní konstrukce a práce na příčkách ze sádrokartonových desek úprava styku příčky a podhledu separační páskou se silikonem</t>
  </si>
  <si>
    <t>1727124385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</si>
  <si>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</si>
  <si>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</si>
  <si>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</si>
  <si>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</si>
  <si>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</si>
  <si>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</si>
  <si>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-2131853593</t>
  </si>
  <si>
    <t>2,6*3</t>
  </si>
  <si>
    <t>763111751</t>
  </si>
  <si>
    <t>Příčka ze sádrokartonových desek  Příplatek k cenám za plochu do 6 m2 jednotlivě</t>
  </si>
  <si>
    <t>1841357936</t>
  </si>
  <si>
    <t>763111762</t>
  </si>
  <si>
    <t>Příčka ze sádrokartonových desek  Příplatek k cenám za zahuštění profilů u příček s nosnou konstrukcí z jednoduchých profilů na vzdálenost 41 cm</t>
  </si>
  <si>
    <t>194992467</t>
  </si>
  <si>
    <t>763111771</t>
  </si>
  <si>
    <t>Příčka ze sádrokartonových desek  Příplatek k cenám za rovinnost kvality speciální tmelení kvality Q3</t>
  </si>
  <si>
    <t>1611602995</t>
  </si>
  <si>
    <t>24,97*2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</si>
  <si>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</si>
  <si>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</si>
  <si>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608228905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</si>
  <si>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</si>
  <si>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</si>
  <si>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1014342020</t>
  </si>
  <si>
    <t>VS</t>
  </si>
  <si>
    <t>Příplatek za použití vysokopevnostního sádrokartonu tvrzeného v místě zavěšení kuchyňské linky</t>
  </si>
  <si>
    <t>1544707085</t>
  </si>
  <si>
    <t>2,85*2,6-0,8*2,1</t>
  </si>
  <si>
    <t>766</t>
  </si>
  <si>
    <t>Konstrukce truhlářské</t>
  </si>
  <si>
    <t>766421812</t>
  </si>
  <si>
    <t>Demontáž obložení podhledů  panely, plochy přes 1,5 m2</t>
  </si>
  <si>
    <t>1589945177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</si>
  <si>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</si>
  <si>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</si>
  <si>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</si>
  <si>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</si>
  <si>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-694764235</t>
  </si>
  <si>
    <t>61162854</t>
  </si>
  <si>
    <t>dveře vnitřní foliované plné 1křídlové 70x197 cm</t>
  </si>
  <si>
    <t>1192432139</t>
  </si>
  <si>
    <t>54914610</t>
  </si>
  <si>
    <t>-472268505</t>
  </si>
  <si>
    <t>766660722</t>
  </si>
  <si>
    <t>Montáž dveřních doplňků dveřního kování zámku</t>
  </si>
  <si>
    <t>941157824</t>
  </si>
  <si>
    <t>54925015</t>
  </si>
  <si>
    <t>-1142233892</t>
  </si>
  <si>
    <t>766695212</t>
  </si>
  <si>
    <t>Montáž ostatních truhlářských konstrukcí  prahů dveří jednokřídlových, šířky do 100 mm</t>
  </si>
  <si>
    <t>903778679</t>
  </si>
  <si>
    <t>61187416</t>
  </si>
  <si>
    <t>práh dveřní dřevěný bukový tl 2cm dl 92cm š 10cm</t>
  </si>
  <si>
    <t>1503072127</t>
  </si>
  <si>
    <t>766812840</t>
  </si>
  <si>
    <t>Demontáž kuchyňských linek  dřevěných nebo kovových včetně skříněk uchycených na stěně, délky přes 1800 do 2100 mm</t>
  </si>
  <si>
    <t>-1689459022</t>
  </si>
  <si>
    <t>998766103</t>
  </si>
  <si>
    <t>Přesun hmot pro konstrukce truhlářské stanovený z hmotnosti přesunovaného materiálu vodorovná dopravní vzdálenost do 50 m v objektech výšky přes 12 do 24 m</t>
  </si>
  <si>
    <t>-336866334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</si>
  <si>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</si>
  <si>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</si>
  <si>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443885082</t>
  </si>
  <si>
    <t>DV</t>
  </si>
  <si>
    <t>Dodávka a osazení laminátových dvířek za wc vč. úchytek a začištění</t>
  </si>
  <si>
    <t>735064005</t>
  </si>
  <si>
    <t>KL</t>
  </si>
  <si>
    <t>-1675712695</t>
  </si>
  <si>
    <t>MKL</t>
  </si>
  <si>
    <t>Montáž kuchyňské linky dle specifikace</t>
  </si>
  <si>
    <t>-1311936533</t>
  </si>
  <si>
    <t>UP</t>
  </si>
  <si>
    <t>Dodatečná úprava dveřních prahů vzhledem k výškovým rozdílům podlah</t>
  </si>
  <si>
    <t>-160240630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</si>
  <si>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</si>
  <si>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</si>
  <si>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</si>
  <si>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</si>
  <si>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-2115969744</t>
  </si>
  <si>
    <t>771591111</t>
  </si>
  <si>
    <t>Podlahy - ostatní práce  penetrace podkladu</t>
  </si>
  <si>
    <t>-1018513486</t>
  </si>
  <si>
    <t>59761408</t>
  </si>
  <si>
    <t>dlaždice keramické slinuté neglazované mrazuvzdorné barevná přes 9 do 12 ks/m2</t>
  </si>
  <si>
    <t>-1557167626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</si>
  <si>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</si>
  <si>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</si>
  <si>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</si>
  <si>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</si>
  <si>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-1605985825</t>
  </si>
  <si>
    <t>998771181</t>
  </si>
  <si>
    <t>Přesun hmot pro podlahy z dlaždic stanovený z hmotnosti přesunovaného materiálu Příplatek k ceně za přesun prováděný bez použití mechanizace pro jakoukoliv výšku objektu</t>
  </si>
  <si>
    <t>927751270</t>
  </si>
  <si>
    <t>776</t>
  </si>
  <si>
    <t>Podlahy povlakové</t>
  </si>
  <si>
    <t>776201812</t>
  </si>
  <si>
    <t>Demontáž povlakových podlahovin lepených ručně s podložkou</t>
  </si>
  <si>
    <t>44027817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</si>
  <si>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</si>
  <si>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</si>
  <si>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</si>
  <si>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</si>
  <si>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</si>
  <si>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</si>
  <si>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469181063</t>
  </si>
  <si>
    <t>2,69+1,95</t>
  </si>
  <si>
    <t>28411003</t>
  </si>
  <si>
    <t>lišta soklová PVC 30 x 30 mm</t>
  </si>
  <si>
    <t>-1657836678</t>
  </si>
  <si>
    <t>5,30285714285714*1,02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</si>
  <si>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</si>
  <si>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</si>
  <si>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1084495736</t>
  </si>
  <si>
    <t>998776181</t>
  </si>
  <si>
    <t>Přesun hmot pro podlahy povlakové  stanovený z hmotnosti přesunovaného materiálu Příplatek k cenám za přesun prováděný bez použití mechanizace pro jakoukoliv výšku objektu</t>
  </si>
  <si>
    <t>39303574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</si>
  <si>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</si>
  <si>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</si>
  <si>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</si>
  <si>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</si>
  <si>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1690729787</t>
  </si>
  <si>
    <t>L</t>
  </si>
  <si>
    <t>Listela - dekorovaný obklad</t>
  </si>
  <si>
    <t>-824000622</t>
  </si>
  <si>
    <t>10,82/0,4*1,1</t>
  </si>
  <si>
    <t>781471113</t>
  </si>
  <si>
    <t>Montáž obkladů vnitřních stěn z dlaždic keramických  kladených do malty režných nebo glazovaných hladkých přes 12 do 19 ks/m2</t>
  </si>
  <si>
    <t>938556326</t>
  </si>
  <si>
    <t>(1,87+1,535)*2*2</t>
  </si>
  <si>
    <t>(0,895+1,11)*2*2</t>
  </si>
  <si>
    <t>(0,6+2+0,6)*0,6</t>
  </si>
  <si>
    <t>59761155</t>
  </si>
  <si>
    <t>dlaždice keramické koupelnové(barevné) přes 19 do 25 ks/m2</t>
  </si>
  <si>
    <t>-2112566436</t>
  </si>
  <si>
    <t>23,56*1,1</t>
  </si>
  <si>
    <t>781495111</t>
  </si>
  <si>
    <t>Ostatní prvky  ostatní práce penetrace podkladu</t>
  </si>
  <si>
    <t>1774128970</t>
  </si>
  <si>
    <t>998781103</t>
  </si>
  <si>
    <t>Přesun hmot pro obklady keramické  stanovený z hmotnosti přesunovaného materiálu vodorovná dopravní vzdálenost do 50 m v objektech výšky přes 12 do 24 m</t>
  </si>
  <si>
    <t>184206669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</si>
  <si>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</si>
  <si>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</si>
  <si>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-1669824961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</si>
  <si>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</si>
  <si>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</si>
  <si>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</si>
  <si>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</si>
  <si>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59448032</t>
  </si>
  <si>
    <t>783314101</t>
  </si>
  <si>
    <t>Základní nátěr zámečnických konstrukcí jednonásobný syntetický</t>
  </si>
  <si>
    <t>169313075</t>
  </si>
  <si>
    <t>zárubně:</t>
  </si>
  <si>
    <t>(2*2+0,9)*2*0,5</t>
  </si>
  <si>
    <t>783317101</t>
  </si>
  <si>
    <t>Krycí nátěr (email) zámečnických konstrukcí jednonásobný syntetický standardní</t>
  </si>
  <si>
    <t>-1607974080</t>
  </si>
  <si>
    <t>784</t>
  </si>
  <si>
    <t>Dokončovací práce - malby a tapety</t>
  </si>
  <si>
    <t>-573110657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</si>
  <si>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</si>
  <si>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</si>
  <si>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</si>
  <si>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</si>
  <si>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</si>
  <si>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</si>
  <si>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784181111</t>
  </si>
  <si>
    <t>Penetrace podkladu jednonásobná základní silikátová v místnostech výšky do 3,80 m</t>
  </si>
  <si>
    <t>1660346090</t>
  </si>
  <si>
    <t>784321001</t>
  </si>
  <si>
    <t>Malby silikátové jednonásobné, bílé v místnostech výšky do 3,80 m</t>
  </si>
  <si>
    <t>2039190339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</si>
  <si>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</si>
  <si>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</si>
  <si>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</si>
  <si>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</si>
  <si>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</si>
  <si>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</si>
  <si>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916263661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</si>
  <si>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</si>
  <si>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</si>
  <si>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</si>
  <si>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</si>
  <si>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</si>
  <si>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</si>
  <si>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</si>
  <si>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</si>
  <si>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</si>
  <si>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-505768567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</si>
  <si>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</si>
  <si>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</si>
  <si>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</si>
  <si>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</si>
  <si>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856542802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</si>
  <si>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</si>
  <si>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</si>
  <si>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</si>
  <si>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1190464734</t>
  </si>
  <si>
    <t>VRN</t>
  </si>
  <si>
    <t>Vedlejší rozpočtové náklady</t>
  </si>
  <si>
    <t>VRN3</t>
  </si>
  <si>
    <t>Zařízení staveniště</t>
  </si>
  <si>
    <t>030001000</t>
  </si>
  <si>
    <t>1024</t>
  </si>
  <si>
    <t>-1359514666</t>
  </si>
  <si>
    <t>VRN7</t>
  </si>
  <si>
    <t>Provozní vlivy</t>
  </si>
  <si>
    <t>070001000</t>
  </si>
  <si>
    <t>1354211910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</si>
  <si>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</si>
  <si>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</si>
  <si>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</si>
  <si>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</si>
  <si>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</si>
  <si>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</si>
  <si>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</si>
  <si>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</si>
  <si>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</si>
  <si>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</si>
  <si>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</si>
  <si>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</si>
  <si>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</si>
  <si>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</si>
  <si>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</si>
  <si>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</si>
  <si>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</si>
  <si>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</si>
  <si>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</si>
  <si>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</si>
  <si>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</si>
  <si>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</si>
  <si>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</si>
  <si>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</si>
  <si>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</si>
  <si>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</si>
  <si>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</si>
  <si>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</si>
  <si>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</si>
  <si>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</si>
  <si>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</si>
  <si>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</si>
  <si>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</si>
  <si>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</si>
  <si>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</si>
  <si>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</si>
  <si>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</si>
  <si>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</si>
  <si>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</si>
  <si>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</si>
  <si>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</si>
  <si>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</si>
  <si>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</si>
  <si>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</si>
  <si>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</si>
  <si>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</si>
  <si>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</si>
  <si>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</si>
  <si>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</si>
  <si>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</si>
  <si>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</si>
  <si>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</si>
  <si>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</si>
  <si>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</si>
  <si>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</si>
  <si>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</si>
  <si>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</si>
  <si>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</si>
  <si>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</si>
  <si>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</si>
  <si>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</si>
  <si>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</si>
  <si>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</si>
  <si>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</si>
  <si>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</si>
  <si>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</si>
  <si>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</si>
  <si>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</si>
  <si>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</si>
  <si>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</si>
  <si>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</si>
  <si>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</si>
  <si>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</si>
  <si>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</si>
  <si>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</si>
  <si>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</si>
  <si>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</si>
  <si>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</si>
  <si>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</si>
  <si>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</si>
  <si>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</si>
  <si>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</si>
  <si>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</si>
  <si>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</si>
  <si>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</si>
  <si>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</si>
  <si>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</si>
  <si>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</si>
  <si>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</si>
  <si>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</si>
  <si>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</si>
  <si>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</si>
  <si>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</si>
  <si>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</si>
  <si>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</si>
  <si>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</si>
  <si>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</si>
  <si>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</si>
  <si>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</si>
  <si>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</si>
  <si>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</si>
  <si>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</si>
  <si>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</si>
  <si>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</si>
  <si>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</si>
  <si>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</si>
  <si>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</si>
  <si>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</si>
  <si>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</si>
  <si>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</si>
  <si>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</si>
  <si>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</si>
  <si>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</si>
  <si>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</si>
  <si>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</si>
  <si>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</si>
  <si>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</si>
  <si>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</si>
  <si>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</si>
  <si>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</si>
  <si>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</si>
  <si>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</si>
  <si>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</si>
  <si>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</si>
  <si>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</si>
  <si>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</si>
  <si>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</si>
  <si>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</si>
  <si>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</si>
  <si>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</si>
  <si>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</si>
  <si>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</si>
  <si>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</si>
  <si>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</si>
  <si>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</si>
  <si>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</si>
  <si>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</si>
  <si>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</si>
  <si>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</si>
  <si>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</si>
  <si>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</si>
  <si>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</si>
  <si>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</si>
  <si>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</si>
  <si>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</si>
  <si>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</si>
  <si>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</si>
  <si>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</si>
  <si>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</si>
  <si>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</si>
  <si>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</si>
  <si>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</si>
  <si>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</si>
  <si>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</si>
  <si>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</si>
  <si>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</si>
  <si>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</si>
  <si>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</si>
  <si>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</si>
  <si>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</si>
  <si>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</si>
  <si>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</si>
  <si>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</si>
  <si>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</si>
  <si>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</si>
  <si>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</si>
  <si>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</si>
  <si>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</si>
  <si>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</si>
  <si>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</si>
  <si>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</si>
  <si>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</si>
  <si>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</si>
  <si>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</si>
  <si>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</si>
  <si>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</si>
  <si>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</si>
  <si>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</si>
  <si>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</si>
  <si>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</si>
  <si>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</si>
  <si>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</si>
  <si>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</si>
  <si>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Příčka ze sádrokartonových desek  s nosnou konstrukcí z jednoduchých ocelových profilů UW, CW jednoduše opláštěná deskou impregnovanou H2 tl. 15 mm, příčka tl. 80 mm, profil 50 TI tl. 50 mm, EI 30, Rw 41 dB</t>
  </si>
  <si>
    <t>Vaňkova 1010/46</t>
  </si>
  <si>
    <t>Bytová jednotka č.17 - varianta 2</t>
  </si>
  <si>
    <t>1a - Bytová jednotka č.17 - varianta 2</t>
  </si>
  <si>
    <t>revize plynu vč. 2 revizních zpráv:</t>
  </si>
  <si>
    <t>Přípojky plynovodní ke spotřebičům z hadic nerezových vnitřní závit G 1/2 FF, délky 100 cm vč. kulového ventilu</t>
  </si>
  <si>
    <t>Zařízení záchodů klozety keramické standardní samostatně stojící s hlubokým splachováním odpad vodorovný - "s duálním splachováním"</t>
  </si>
  <si>
    <t>Umyvadla keramická bez výtokových armatur se zápachovou uzávěrkou připevněná na stěnu šrouby bílá bez sloupu nebo krytu na sifon 550 mm s uzavíráním "click - clack"</t>
  </si>
  <si>
    <t>Vany bez výtokových armatur akrylátové se zápachovou uzávěrkou klasické 1600x700 mm s mechanickým ovládáním zátky (tzv. "bowden")</t>
  </si>
  <si>
    <t>kování vrchní dveřní klika včetně rozet (masivní kov) - nerez a montážního materiálu R BB nerez PK</t>
  </si>
  <si>
    <t>zámek stavební zadlabací tzv. "WC zámek"  02-03 L Zn</t>
  </si>
  <si>
    <t>Kuchyňská linka dle specifikace - dodávka vč. nerez dřezu s odkapávačem - dekor odsouhlasí objednatel</t>
  </si>
  <si>
    <t>Baterie umyvadlové stojánkové pákové bez výpusti s delším ramenem</t>
  </si>
  <si>
    <t>Zápachová uzávěra - sifon pro umyvadla, provedení chrom (láhvový)- s uzavíráním "click - clack"</t>
  </si>
  <si>
    <t>sporák plynový s elktrickou troubou, pizoelktrickým zapalováním a pojistkou STOP GAS</t>
  </si>
  <si>
    <t>Axiální ventilátor max. 20x20cm, pr. 125 mm se žaluzií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</si>
</sst>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31" activePane="bottomLeft" state="frozen"/>
      <selection pane="bottomLeft" activeCell="J63" sqref="J6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933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08" t="str">
        <f>K6</f>
        <v>Vaňkova 1010/46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0" t="str">
        <f>IF(AN8= "","",AN8)</f>
        <v>26. 8. 2019</v>
      </c>
      <c r="AN44" s="310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11" t="s">
        <v>51</v>
      </c>
      <c r="AT46" s="31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3"/>
      <c r="AT47" s="31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3"/>
      <c r="AT48" s="31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5" t="s">
        <v>52</v>
      </c>
      <c r="D49" s="316"/>
      <c r="E49" s="316"/>
      <c r="F49" s="316"/>
      <c r="G49" s="316"/>
      <c r="H49" s="70"/>
      <c r="I49" s="317" t="s">
        <v>53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54</v>
      </c>
      <c r="AH49" s="316"/>
      <c r="AI49" s="316"/>
      <c r="AJ49" s="316"/>
      <c r="AK49" s="316"/>
      <c r="AL49" s="316"/>
      <c r="AM49" s="316"/>
      <c r="AN49" s="317" t="s">
        <v>55</v>
      </c>
      <c r="AO49" s="316"/>
      <c r="AP49" s="316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934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6">
        <f>'1a - Bytová jednotka č.1 ...'!J27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88" t="s">
        <v>77</v>
      </c>
      <c r="AR52" s="85"/>
      <c r="AS52" s="89">
        <v>0</v>
      </c>
      <c r="AT52" s="90">
        <f>ROUND(SUM(AV52:AW52),2)</f>
        <v>0</v>
      </c>
      <c r="AU52" s="91">
        <f>'1a - Bytová jednotka č.1 ...'!P102</f>
        <v>0</v>
      </c>
      <c r="AV52" s="90">
        <f>'1a - Bytová jednotka č.1 ...'!J30</f>
        <v>0</v>
      </c>
      <c r="AW52" s="90">
        <f>'1a - Bytová jednotka č.1 ...'!J31</f>
        <v>0</v>
      </c>
      <c r="AX52" s="90">
        <f>'1a - Bytová jednotka č.1 ...'!J32</f>
        <v>0</v>
      </c>
      <c r="AY52" s="90">
        <f>'1a - Bytová jednotka č.1 ...'!J33</f>
        <v>0</v>
      </c>
      <c r="AZ52" s="90">
        <f>'1a - Bytová jednotka č.1 ...'!F30</f>
        <v>0</v>
      </c>
      <c r="BA52" s="90">
        <f>'1a - Bytová jednotka č.1 ...'!F31</f>
        <v>0</v>
      </c>
      <c r="BB52" s="90">
        <f>'1a - Bytová jednotka č.1 ...'!F32</f>
        <v>0</v>
      </c>
      <c r="BC52" s="90">
        <f>'1a - Bytová jednotka č.1 ...'!F33</f>
        <v>0</v>
      </c>
      <c r="BD52" s="92">
        <f>'1a - Bytová jednotka č.1 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a - Bytová jednotka č.1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tabSelected="1" workbookViewId="0">
      <pane ySplit="1" topLeftCell="A221" activePane="bottomLeft" state="frozen"/>
      <selection pane="bottomLeft" activeCell="F232" sqref="F2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1010/46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935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ROUND(SUM(BE102:BE415), 2)</f>
        <v>0</v>
      </c>
      <c r="G30" s="41"/>
      <c r="H30" s="41"/>
      <c r="I30" s="114">
        <v>0.21</v>
      </c>
      <c r="J30" s="113">
        <f>ROUND(ROUND((SUM(BE102:BE415)),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ROUND(SUM(BF102:BF415), 2)</f>
        <v>0</v>
      </c>
      <c r="G31" s="41"/>
      <c r="H31" s="41"/>
      <c r="I31" s="114">
        <v>0.15</v>
      </c>
      <c r="J31" s="113">
        <f>ROUND(ROUND((SUM(BF102:BF415)),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1010/46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1a - Bytová jednotka č.17 - varianta 2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J125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J191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J226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J271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J277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J303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J322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J333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J346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J363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J369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J383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J411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J412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J414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1010/46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08" t="str">
        <f>E9</f>
        <v>1a - Bytová jednotka č.17 - varianta 2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/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P103+P161+P383+P411</f>
        <v>0</v>
      </c>
      <c r="Q102" s="67"/>
      <c r="R102" s="153">
        <f>R103+R161+R383+R411</f>
        <v>3.2092043099999996</v>
      </c>
      <c r="S102" s="67"/>
      <c r="T102" s="154">
        <f>T103+T161+T383+T411</f>
        <v>3.8163287000000006</v>
      </c>
      <c r="AT102" s="23" t="s">
        <v>70</v>
      </c>
      <c r="AU102" s="23" t="s">
        <v>91</v>
      </c>
      <c r="BK102" s="155">
        <f>BK103+BK161+BK383+BK411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P104+P107+P125+P149+P157</f>
        <v>0</v>
      </c>
      <c r="Q103" s="162"/>
      <c r="R103" s="163">
        <f>R104+R107+R125+R149+R157</f>
        <v>0.81328992999999994</v>
      </c>
      <c r="S103" s="162"/>
      <c r="T103" s="164">
        <f>T104+T107+T125+T149+T157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BK104+BK107+BK125+BK149+BK157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/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137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SUM(P108:P124)</f>
        <v>0</v>
      </c>
      <c r="Q107" s="162"/>
      <c r="R107" s="163">
        <f>SUM(R108:R124)</f>
        <v>0.69814193000000002</v>
      </c>
      <c r="S107" s="162"/>
      <c r="T107" s="164">
        <f>SUM(T108:T124)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SUM(BK108:BK124)</f>
        <v>0</v>
      </c>
    </row>
    <row r="108" spans="2:65" s="1" customFormat="1" ht="25.5" customHeight="1">
      <c r="B108" s="169"/>
      <c r="C108" s="170">
        <v>2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/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141</v>
      </c>
      <c r="AT108" s="23" t="s">
        <v>137</v>
      </c>
      <c r="AU108" s="23" t="s">
        <v>142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142</v>
      </c>
      <c r="BK108" s="181">
        <f t="shared" ref="BK108:BK110" si="9">ROUND(I108*H108,2)</f>
        <v>0</v>
      </c>
      <c r="BL108" s="23" t="s">
        <v>141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137</v>
      </c>
      <c r="E109" s="171" t="s">
        <v>154</v>
      </c>
      <c r="F109" s="172" t="s">
        <v>155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/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141</v>
      </c>
      <c r="AT109" s="23" t="s">
        <v>137</v>
      </c>
      <c r="AU109" s="23" t="s">
        <v>142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137</v>
      </c>
      <c r="E110" s="171" t="s">
        <v>158</v>
      </c>
      <c r="F110" s="172" t="s">
        <v>159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/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141</v>
      </c>
      <c r="AT110" s="23" t="s">
        <v>137</v>
      </c>
      <c r="AU110" s="23" t="s">
        <v>142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141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137</v>
      </c>
      <c r="E114" s="171" t="s">
        <v>164</v>
      </c>
      <c r="F114" s="172" t="s">
        <v>165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/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141</v>
      </c>
      <c r="AT114" s="23" t="s">
        <v>137</v>
      </c>
      <c r="AU114" s="23" t="s">
        <v>142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8</v>
      </c>
      <c r="I116" s="175"/>
      <c r="J116" s="176">
        <f>ROUND(I116*H116,2)</f>
        <v>0</v>
      </c>
      <c r="K116" s="172"/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137</v>
      </c>
      <c r="AU116" s="23" t="s">
        <v>142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170</v>
      </c>
    </row>
    <row r="117" spans="2:65" s="13" customFormat="1">
      <c r="B117" s="199"/>
      <c r="D117" s="183" t="s">
        <v>144</v>
      </c>
      <c r="E117" s="200" t="s">
        <v>5</v>
      </c>
      <c r="F117" s="201" t="s">
        <v>171</v>
      </c>
      <c r="H117" s="200" t="s">
        <v>5</v>
      </c>
      <c r="I117" s="202"/>
      <c r="L117" s="199"/>
      <c r="M117" s="203"/>
      <c r="N117" s="204"/>
      <c r="O117" s="204"/>
      <c r="P117" s="204"/>
      <c r="Q117" s="204"/>
      <c r="R117" s="204"/>
      <c r="S117" s="204"/>
      <c r="T117" s="205"/>
      <c r="AT117" s="200" t="s">
        <v>144</v>
      </c>
      <c r="AU117" s="200" t="s">
        <v>142</v>
      </c>
      <c r="AV117" s="13" t="s">
        <v>78</v>
      </c>
      <c r="AW117" s="13" t="s">
        <v>35</v>
      </c>
      <c r="AX117" s="13" t="s">
        <v>71</v>
      </c>
      <c r="AY117" s="200" t="s">
        <v>134</v>
      </c>
    </row>
    <row r="118" spans="2:65" s="11" customFormat="1">
      <c r="B118" s="182"/>
      <c r="D118" s="183" t="s">
        <v>144</v>
      </c>
      <c r="E118" s="184" t="s">
        <v>5</v>
      </c>
      <c r="F118" s="185">
        <v>8</v>
      </c>
      <c r="H118" s="186">
        <v>8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144</v>
      </c>
      <c r="AU118" s="184" t="s">
        <v>142</v>
      </c>
      <c r="AV118" s="11" t="s">
        <v>142</v>
      </c>
      <c r="AW118" s="11" t="s">
        <v>35</v>
      </c>
      <c r="AX118" s="11" t="s">
        <v>78</v>
      </c>
      <c r="AY118" s="184" t="s">
        <v>134</v>
      </c>
    </row>
    <row r="119" spans="2:65" s="1" customFormat="1" ht="25.5" customHeight="1">
      <c r="B119" s="169"/>
      <c r="C119" s="170">
        <v>7</v>
      </c>
      <c r="D119" s="170" t="s">
        <v>137</v>
      </c>
      <c r="E119" s="171" t="s">
        <v>173</v>
      </c>
      <c r="F119" s="172" t="s">
        <v>174</v>
      </c>
      <c r="G119" s="173" t="s">
        <v>140</v>
      </c>
      <c r="H119" s="174">
        <v>3.863</v>
      </c>
      <c r="I119" s="175"/>
      <c r="J119" s="176">
        <f>ROUND(I119*H119,2)</f>
        <v>0</v>
      </c>
      <c r="K119" s="172"/>
      <c r="L119" s="40"/>
      <c r="M119" s="177" t="s">
        <v>5</v>
      </c>
      <c r="N119" s="178" t="s">
        <v>43</v>
      </c>
      <c r="O119" s="41"/>
      <c r="P119" s="179">
        <f>O119*H119</f>
        <v>0</v>
      </c>
      <c r="Q119" s="179">
        <v>5.67E-2</v>
      </c>
      <c r="R119" s="179">
        <f>Q119*H119</f>
        <v>0.21903210000000001</v>
      </c>
      <c r="S119" s="179">
        <v>0</v>
      </c>
      <c r="T119" s="180">
        <f>S119*H119</f>
        <v>0</v>
      </c>
      <c r="AR119" s="23" t="s">
        <v>141</v>
      </c>
      <c r="AT119" s="23" t="s">
        <v>137</v>
      </c>
      <c r="AU119" s="23" t="s">
        <v>142</v>
      </c>
      <c r="AY119" s="23" t="s">
        <v>134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3" t="s">
        <v>142</v>
      </c>
      <c r="BK119" s="181">
        <f>ROUND(I119*H119,2)</f>
        <v>0</v>
      </c>
      <c r="BL119" s="23" t="s">
        <v>141</v>
      </c>
      <c r="BM119" s="23" t="s">
        <v>175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2.87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142</v>
      </c>
      <c r="AV120" s="11" t="s">
        <v>142</v>
      </c>
      <c r="AW120" s="11" t="s">
        <v>35</v>
      </c>
      <c r="AX120" s="11" t="s">
        <v>71</v>
      </c>
      <c r="AY120" s="184" t="s">
        <v>134</v>
      </c>
    </row>
    <row r="121" spans="2:65" s="11" customFormat="1">
      <c r="B121" s="182"/>
      <c r="D121" s="183" t="s">
        <v>144</v>
      </c>
      <c r="E121" s="184" t="s">
        <v>5</v>
      </c>
      <c r="F121" s="185" t="s">
        <v>177</v>
      </c>
      <c r="H121" s="186">
        <v>0.99299999999999999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144</v>
      </c>
      <c r="AU121" s="184" t="s">
        <v>142</v>
      </c>
      <c r="AV121" s="11" t="s">
        <v>142</v>
      </c>
      <c r="AW121" s="11" t="s">
        <v>35</v>
      </c>
      <c r="AX121" s="11" t="s">
        <v>71</v>
      </c>
      <c r="AY121" s="184" t="s">
        <v>134</v>
      </c>
    </row>
    <row r="122" spans="2:65" s="12" customFormat="1">
      <c r="B122" s="191"/>
      <c r="D122" s="183" t="s">
        <v>144</v>
      </c>
      <c r="E122" s="192" t="s">
        <v>5</v>
      </c>
      <c r="F122" s="193" t="s">
        <v>149</v>
      </c>
      <c r="H122" s="194">
        <v>3.863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144</v>
      </c>
      <c r="AU122" s="192" t="s">
        <v>142</v>
      </c>
      <c r="AV122" s="12" t="s">
        <v>141</v>
      </c>
      <c r="AW122" s="12" t="s">
        <v>35</v>
      </c>
      <c r="AX122" s="12" t="s">
        <v>78</v>
      </c>
      <c r="AY122" s="192" t="s">
        <v>134</v>
      </c>
    </row>
    <row r="123" spans="2:65" s="1" customFormat="1" ht="25.5" customHeight="1">
      <c r="B123" s="169"/>
      <c r="C123" s="170">
        <v>8</v>
      </c>
      <c r="D123" s="170" t="s">
        <v>137</v>
      </c>
      <c r="E123" s="171" t="s">
        <v>178</v>
      </c>
      <c r="F123" s="172" t="s">
        <v>179</v>
      </c>
      <c r="G123" s="173" t="s">
        <v>180</v>
      </c>
      <c r="H123" s="174">
        <v>2</v>
      </c>
      <c r="I123" s="175"/>
      <c r="J123" s="176">
        <f>ROUND(I123*H123,2)</f>
        <v>0</v>
      </c>
      <c r="K123" s="172"/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4.684E-2</v>
      </c>
      <c r="R123" s="179">
        <f>Q123*H123</f>
        <v>9.3679999999999999E-2</v>
      </c>
      <c r="S123" s="179">
        <v>0</v>
      </c>
      <c r="T123" s="180">
        <f>S123*H123</f>
        <v>0</v>
      </c>
      <c r="AR123" s="23" t="s">
        <v>141</v>
      </c>
      <c r="AT123" s="23" t="s">
        <v>137</v>
      </c>
      <c r="AU123" s="23" t="s">
        <v>142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142</v>
      </c>
      <c r="BK123" s="181">
        <f>ROUND(I123*H123,2)</f>
        <v>0</v>
      </c>
      <c r="BL123" s="23" t="s">
        <v>141</v>
      </c>
      <c r="BM123" s="23" t="s">
        <v>181</v>
      </c>
    </row>
    <row r="124" spans="2:65" s="1" customFormat="1" ht="16.5" customHeight="1">
      <c r="B124" s="169"/>
      <c r="C124" s="206">
        <v>9</v>
      </c>
      <c r="D124" s="206" t="s">
        <v>182</v>
      </c>
      <c r="E124" s="207" t="s">
        <v>183</v>
      </c>
      <c r="F124" s="208" t="s">
        <v>184</v>
      </c>
      <c r="G124" s="209" t="s">
        <v>180</v>
      </c>
      <c r="H124" s="210">
        <v>2</v>
      </c>
      <c r="I124" s="211"/>
      <c r="J124" s="212">
        <f>ROUND(I124*H124,2)</f>
        <v>0</v>
      </c>
      <c r="K124" s="208"/>
      <c r="L124" s="213"/>
      <c r="M124" s="214" t="s">
        <v>5</v>
      </c>
      <c r="N124" s="215" t="s">
        <v>43</v>
      </c>
      <c r="O124" s="41"/>
      <c r="P124" s="179">
        <f>O124*H124</f>
        <v>0</v>
      </c>
      <c r="Q124" s="179">
        <v>2.3470000000000001E-2</v>
      </c>
      <c r="R124" s="179">
        <f>Q124*H124</f>
        <v>4.6940000000000003E-2</v>
      </c>
      <c r="S124" s="179">
        <v>0</v>
      </c>
      <c r="T124" s="180">
        <f>S124*H124</f>
        <v>0</v>
      </c>
      <c r="AR124" s="23" t="s">
        <v>157</v>
      </c>
      <c r="AT124" s="23" t="s">
        <v>182</v>
      </c>
      <c r="AU124" s="23" t="s">
        <v>142</v>
      </c>
      <c r="AY124" s="23" t="s">
        <v>134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142</v>
      </c>
      <c r="BK124" s="181">
        <f>ROUND(I124*H124,2)</f>
        <v>0</v>
      </c>
      <c r="BL124" s="23" t="s">
        <v>141</v>
      </c>
      <c r="BM124" s="23" t="s">
        <v>185</v>
      </c>
    </row>
    <row r="125" spans="2:65" s="10" customFormat="1" ht="29.85" customHeight="1">
      <c r="B125" s="156"/>
      <c r="D125" s="157" t="s">
        <v>70</v>
      </c>
      <c r="E125" s="167" t="s">
        <v>163</v>
      </c>
      <c r="F125" s="167" t="s">
        <v>186</v>
      </c>
      <c r="I125" s="159"/>
      <c r="J125" s="168">
        <f>BK125</f>
        <v>0</v>
      </c>
      <c r="L125" s="156"/>
      <c r="M125" s="161"/>
      <c r="N125" s="162"/>
      <c r="O125" s="162"/>
      <c r="P125" s="163">
        <f>SUM(P126:P148)</f>
        <v>0</v>
      </c>
      <c r="Q125" s="162"/>
      <c r="R125" s="163">
        <f>SUM(R126:R148)</f>
        <v>2.4200000000000003E-3</v>
      </c>
      <c r="S125" s="162"/>
      <c r="T125" s="164">
        <f>SUM(T126:T148)</f>
        <v>3.3338861500000005</v>
      </c>
      <c r="AR125" s="157" t="s">
        <v>78</v>
      </c>
      <c r="AT125" s="165" t="s">
        <v>70</v>
      </c>
      <c r="AU125" s="165" t="s">
        <v>78</v>
      </c>
      <c r="AY125" s="157" t="s">
        <v>134</v>
      </c>
      <c r="BK125" s="166">
        <f>SUM(BK126:BK148)</f>
        <v>0</v>
      </c>
    </row>
    <row r="126" spans="2:65" s="1" customFormat="1" ht="16.5" customHeight="1">
      <c r="B126" s="169"/>
      <c r="C126" s="170">
        <v>10</v>
      </c>
      <c r="D126" s="170" t="s">
        <v>137</v>
      </c>
      <c r="E126" s="171" t="s">
        <v>187</v>
      </c>
      <c r="F126" s="172" t="s">
        <v>188</v>
      </c>
      <c r="G126" s="173" t="s">
        <v>140</v>
      </c>
      <c r="H126" s="174">
        <v>15.606999999999999</v>
      </c>
      <c r="I126" s="175"/>
      <c r="J126" s="176">
        <f>ROUND(I126*H126,2)</f>
        <v>0</v>
      </c>
      <c r="K126" s="172"/>
      <c r="L126" s="40"/>
      <c r="M126" s="177" t="s">
        <v>5</v>
      </c>
      <c r="N126" s="178" t="s">
        <v>43</v>
      </c>
      <c r="O126" s="41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23" t="s">
        <v>189</v>
      </c>
      <c r="AT126" s="23" t="s">
        <v>137</v>
      </c>
      <c r="AU126" s="23" t="s">
        <v>142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189</v>
      </c>
      <c r="BM126" s="23" t="s">
        <v>190</v>
      </c>
    </row>
    <row r="127" spans="2:65" s="13" customFormat="1">
      <c r="B127" s="199"/>
      <c r="D127" s="183" t="s">
        <v>144</v>
      </c>
      <c r="E127" s="200" t="s">
        <v>5</v>
      </c>
      <c r="F127" s="201" t="s">
        <v>191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144</v>
      </c>
      <c r="AU127" s="200" t="s">
        <v>142</v>
      </c>
      <c r="AV127" s="13" t="s">
        <v>78</v>
      </c>
      <c r="AW127" s="13" t="s">
        <v>35</v>
      </c>
      <c r="AX127" s="13" t="s">
        <v>71</v>
      </c>
      <c r="AY127" s="200" t="s">
        <v>134</v>
      </c>
    </row>
    <row r="128" spans="2:65" s="11" customFormat="1">
      <c r="B128" s="182"/>
      <c r="D128" s="183" t="s">
        <v>144</v>
      </c>
      <c r="E128" s="184" t="s">
        <v>5</v>
      </c>
      <c r="F128" s="185" t="s">
        <v>192</v>
      </c>
      <c r="H128" s="186">
        <v>10.555999999999999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144</v>
      </c>
      <c r="AU128" s="184" t="s">
        <v>142</v>
      </c>
      <c r="AV128" s="11" t="s">
        <v>142</v>
      </c>
      <c r="AW128" s="11" t="s">
        <v>35</v>
      </c>
      <c r="AX128" s="11" t="s">
        <v>71</v>
      </c>
      <c r="AY128" s="184" t="s">
        <v>134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193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142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148</v>
      </c>
      <c r="H130" s="186">
        <v>5.0510000000000002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134</v>
      </c>
    </row>
    <row r="131" spans="2:65" s="12" customFormat="1">
      <c r="B131" s="191"/>
      <c r="D131" s="183" t="s">
        <v>144</v>
      </c>
      <c r="E131" s="192" t="s">
        <v>5</v>
      </c>
      <c r="F131" s="193" t="s">
        <v>149</v>
      </c>
      <c r="H131" s="194">
        <v>15.606999999999999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144</v>
      </c>
      <c r="AU131" s="192" t="s">
        <v>142</v>
      </c>
      <c r="AV131" s="12" t="s">
        <v>141</v>
      </c>
      <c r="AW131" s="12" t="s">
        <v>35</v>
      </c>
      <c r="AX131" s="12" t="s">
        <v>78</v>
      </c>
      <c r="AY131" s="192" t="s">
        <v>134</v>
      </c>
    </row>
    <row r="132" spans="2:65" s="1" customFormat="1" ht="16.5" customHeight="1">
      <c r="B132" s="169"/>
      <c r="C132" s="170">
        <v>11</v>
      </c>
      <c r="D132" s="170" t="s">
        <v>137</v>
      </c>
      <c r="E132" s="171" t="s">
        <v>194</v>
      </c>
      <c r="F132" s="172" t="s">
        <v>195</v>
      </c>
      <c r="G132" s="173" t="s">
        <v>140</v>
      </c>
      <c r="H132" s="174">
        <v>13.241</v>
      </c>
      <c r="I132" s="175"/>
      <c r="J132" s="176">
        <f>ROUND(I132*H132,2)</f>
        <v>0</v>
      </c>
      <c r="K132" s="172"/>
      <c r="L132" s="40"/>
      <c r="M132" s="177" t="s">
        <v>5</v>
      </c>
      <c r="N132" s="178" t="s">
        <v>43</v>
      </c>
      <c r="O132" s="41"/>
      <c r="P132" s="179">
        <f>O132*H132</f>
        <v>0</v>
      </c>
      <c r="Q132" s="179">
        <v>0</v>
      </c>
      <c r="R132" s="179">
        <f>Q132*H132</f>
        <v>0</v>
      </c>
      <c r="S132" s="179">
        <v>1.4999999999999999E-4</v>
      </c>
      <c r="T132" s="180">
        <f>S132*H132</f>
        <v>1.9861499999999999E-3</v>
      </c>
      <c r="AR132" s="23" t="s">
        <v>189</v>
      </c>
      <c r="AT132" s="23" t="s">
        <v>137</v>
      </c>
      <c r="AU132" s="23" t="s">
        <v>142</v>
      </c>
      <c r="AY132" s="23" t="s">
        <v>134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142</v>
      </c>
      <c r="BK132" s="181">
        <f>ROUND(I132*H132,2)</f>
        <v>0</v>
      </c>
      <c r="BL132" s="23" t="s">
        <v>189</v>
      </c>
      <c r="BM132" s="23" t="s">
        <v>196</v>
      </c>
    </row>
    <row r="133" spans="2:65" s="13" customFormat="1">
      <c r="B133" s="199"/>
      <c r="D133" s="183" t="s">
        <v>144</v>
      </c>
      <c r="E133" s="200" t="s">
        <v>5</v>
      </c>
      <c r="F133" s="201" t="s">
        <v>197</v>
      </c>
      <c r="H133" s="200" t="s">
        <v>5</v>
      </c>
      <c r="I133" s="202"/>
      <c r="L133" s="199"/>
      <c r="M133" s="203"/>
      <c r="N133" s="204"/>
      <c r="O133" s="204"/>
      <c r="P133" s="204"/>
      <c r="Q133" s="204"/>
      <c r="R133" s="204"/>
      <c r="S133" s="204"/>
      <c r="T133" s="205"/>
      <c r="AT133" s="200" t="s">
        <v>144</v>
      </c>
      <c r="AU133" s="200" t="s">
        <v>142</v>
      </c>
      <c r="AV133" s="13" t="s">
        <v>78</v>
      </c>
      <c r="AW133" s="13" t="s">
        <v>35</v>
      </c>
      <c r="AX133" s="13" t="s">
        <v>71</v>
      </c>
      <c r="AY133" s="200" t="s">
        <v>134</v>
      </c>
    </row>
    <row r="134" spans="2:65" s="11" customFormat="1">
      <c r="B134" s="182"/>
      <c r="D134" s="183" t="s">
        <v>144</v>
      </c>
      <c r="E134" s="184" t="s">
        <v>5</v>
      </c>
      <c r="F134" s="185" t="s">
        <v>198</v>
      </c>
      <c r="H134" s="186">
        <v>3.8220000000000001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144</v>
      </c>
      <c r="AU134" s="184" t="s">
        <v>142</v>
      </c>
      <c r="AV134" s="11" t="s">
        <v>142</v>
      </c>
      <c r="AW134" s="11" t="s">
        <v>35</v>
      </c>
      <c r="AX134" s="11" t="s">
        <v>71</v>
      </c>
      <c r="AY134" s="184" t="s">
        <v>134</v>
      </c>
    </row>
    <row r="135" spans="2:65" s="11" customFormat="1">
      <c r="B135" s="182"/>
      <c r="D135" s="183" t="s">
        <v>144</v>
      </c>
      <c r="E135" s="184" t="s">
        <v>5</v>
      </c>
      <c r="F135" s="185" t="s">
        <v>199</v>
      </c>
      <c r="H135" s="186">
        <v>4.3680000000000003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144</v>
      </c>
      <c r="AU135" s="184" t="s">
        <v>142</v>
      </c>
      <c r="AV135" s="11" t="s">
        <v>142</v>
      </c>
      <c r="AW135" s="11" t="s">
        <v>35</v>
      </c>
      <c r="AX135" s="11" t="s">
        <v>71</v>
      </c>
      <c r="AY135" s="184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148</v>
      </c>
      <c r="H136" s="186">
        <v>5.0510000000000002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134</v>
      </c>
    </row>
    <row r="137" spans="2:65" s="12" customFormat="1">
      <c r="B137" s="191"/>
      <c r="D137" s="183" t="s">
        <v>144</v>
      </c>
      <c r="E137" s="192" t="s">
        <v>5</v>
      </c>
      <c r="F137" s="193" t="s">
        <v>149</v>
      </c>
      <c r="H137" s="194">
        <v>13.241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144</v>
      </c>
      <c r="AU137" s="192" t="s">
        <v>142</v>
      </c>
      <c r="AV137" s="12" t="s">
        <v>141</v>
      </c>
      <c r="AW137" s="12" t="s">
        <v>35</v>
      </c>
      <c r="AX137" s="12" t="s">
        <v>78</v>
      </c>
      <c r="AY137" s="192" t="s">
        <v>134</v>
      </c>
    </row>
    <row r="138" spans="2:65" s="1" customFormat="1" ht="25.5" customHeight="1">
      <c r="B138" s="169"/>
      <c r="C138" s="170">
        <v>12</v>
      </c>
      <c r="D138" s="170" t="s">
        <v>137</v>
      </c>
      <c r="E138" s="171" t="s">
        <v>200</v>
      </c>
      <c r="F138" s="172" t="s">
        <v>201</v>
      </c>
      <c r="G138" s="173" t="s">
        <v>140</v>
      </c>
      <c r="H138" s="174">
        <v>60.5</v>
      </c>
      <c r="I138" s="175"/>
      <c r="J138" s="176">
        <f>ROUND(I138*H138,2)</f>
        <v>0</v>
      </c>
      <c r="K138" s="172"/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2.4200000000000003E-3</v>
      </c>
      <c r="S138" s="179">
        <v>0</v>
      </c>
      <c r="T138" s="180">
        <f>S138*H138</f>
        <v>0</v>
      </c>
      <c r="AR138" s="23" t="s">
        <v>141</v>
      </c>
      <c r="AT138" s="23" t="s">
        <v>137</v>
      </c>
      <c r="AU138" s="23" t="s">
        <v>142</v>
      </c>
      <c r="AY138" s="23" t="s">
        <v>134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142</v>
      </c>
      <c r="BK138" s="181">
        <f>ROUND(I138*H138,2)</f>
        <v>0</v>
      </c>
      <c r="BL138" s="23" t="s">
        <v>141</v>
      </c>
      <c r="BM138" s="23" t="s">
        <v>202</v>
      </c>
    </row>
    <row r="139" spans="2:65" s="11" customFormat="1">
      <c r="B139" s="182"/>
      <c r="D139" s="183" t="s">
        <v>144</v>
      </c>
      <c r="E139" s="184" t="s">
        <v>5</v>
      </c>
      <c r="F139" s="185" t="s">
        <v>203</v>
      </c>
      <c r="H139" s="186">
        <v>10.5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144</v>
      </c>
      <c r="AU139" s="184" t="s">
        <v>142</v>
      </c>
      <c r="AV139" s="11" t="s">
        <v>142</v>
      </c>
      <c r="AW139" s="11" t="s">
        <v>35</v>
      </c>
      <c r="AX139" s="11" t="s">
        <v>71</v>
      </c>
      <c r="AY139" s="184" t="s">
        <v>134</v>
      </c>
    </row>
    <row r="140" spans="2:65" s="13" customFormat="1">
      <c r="B140" s="199"/>
      <c r="D140" s="183" t="s">
        <v>144</v>
      </c>
      <c r="E140" s="200" t="s">
        <v>5</v>
      </c>
      <c r="F140" s="201" t="s">
        <v>204</v>
      </c>
      <c r="H140" s="200" t="s">
        <v>5</v>
      </c>
      <c r="I140" s="202"/>
      <c r="L140" s="199"/>
      <c r="M140" s="203"/>
      <c r="N140" s="204"/>
      <c r="O140" s="204"/>
      <c r="P140" s="204"/>
      <c r="Q140" s="204"/>
      <c r="R140" s="204"/>
      <c r="S140" s="204"/>
      <c r="T140" s="205"/>
      <c r="AT140" s="200" t="s">
        <v>144</v>
      </c>
      <c r="AU140" s="200" t="s">
        <v>142</v>
      </c>
      <c r="AV140" s="13" t="s">
        <v>78</v>
      </c>
      <c r="AW140" s="13" t="s">
        <v>35</v>
      </c>
      <c r="AX140" s="13" t="s">
        <v>71</v>
      </c>
      <c r="AY140" s="200" t="s">
        <v>134</v>
      </c>
    </row>
    <row r="141" spans="2:65" s="11" customFormat="1">
      <c r="B141" s="182"/>
      <c r="D141" s="183" t="s">
        <v>144</v>
      </c>
      <c r="E141" s="184" t="s">
        <v>5</v>
      </c>
      <c r="F141" s="185" t="s">
        <v>172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134</v>
      </c>
    </row>
    <row r="142" spans="2:65" s="12" customFormat="1">
      <c r="B142" s="191"/>
      <c r="D142" s="183" t="s">
        <v>144</v>
      </c>
      <c r="E142" s="192" t="s">
        <v>5</v>
      </c>
      <c r="F142" s="193" t="s">
        <v>149</v>
      </c>
      <c r="H142" s="194">
        <v>60.5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144</v>
      </c>
      <c r="AU142" s="192" t="s">
        <v>142</v>
      </c>
      <c r="AV142" s="12" t="s">
        <v>141</v>
      </c>
      <c r="AW142" s="12" t="s">
        <v>35</v>
      </c>
      <c r="AX142" s="12" t="s">
        <v>78</v>
      </c>
      <c r="AY142" s="192" t="s">
        <v>134</v>
      </c>
    </row>
    <row r="143" spans="2:65" s="1" customFormat="1" ht="38.25" customHeight="1">
      <c r="B143" s="169"/>
      <c r="C143" s="170">
        <v>13</v>
      </c>
      <c r="D143" s="170" t="s">
        <v>137</v>
      </c>
      <c r="E143" s="171" t="s">
        <v>205</v>
      </c>
      <c r="F143" s="172" t="s">
        <v>206</v>
      </c>
      <c r="G143" s="173" t="s">
        <v>140</v>
      </c>
      <c r="H143" s="174">
        <v>33.319000000000003</v>
      </c>
      <c r="I143" s="175"/>
      <c r="J143" s="176">
        <f>ROUND(I143*H143,2)</f>
        <v>0</v>
      </c>
      <c r="K143" s="172"/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3.3319000000000005</v>
      </c>
      <c r="AR143" s="23" t="s">
        <v>141</v>
      </c>
      <c r="AT143" s="23" t="s">
        <v>137</v>
      </c>
      <c r="AU143" s="23" t="s">
        <v>142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142</v>
      </c>
      <c r="BK143" s="181">
        <f>ROUND(I143*H143,2)</f>
        <v>0</v>
      </c>
      <c r="BL143" s="23" t="s">
        <v>141</v>
      </c>
      <c r="BM143" s="23" t="s">
        <v>207</v>
      </c>
    </row>
    <row r="144" spans="2:65" s="11" customFormat="1">
      <c r="B144" s="182"/>
      <c r="D144" s="183" t="s">
        <v>144</v>
      </c>
      <c r="E144" s="184" t="s">
        <v>5</v>
      </c>
      <c r="F144" s="185" t="s">
        <v>208</v>
      </c>
      <c r="H144" s="186">
        <v>33.319000000000003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144</v>
      </c>
      <c r="AU144" s="184" t="s">
        <v>142</v>
      </c>
      <c r="AV144" s="11" t="s">
        <v>142</v>
      </c>
      <c r="AW144" s="11" t="s">
        <v>35</v>
      </c>
      <c r="AX144" s="11" t="s">
        <v>78</v>
      </c>
      <c r="AY144" s="184" t="s">
        <v>134</v>
      </c>
    </row>
    <row r="145" spans="2:65" s="1" customFormat="1" ht="16.5" customHeight="1">
      <c r="B145" s="169"/>
      <c r="C145" s="170">
        <v>14</v>
      </c>
      <c r="D145" s="170" t="s">
        <v>137</v>
      </c>
      <c r="E145" s="171" t="s">
        <v>209</v>
      </c>
      <c r="F145" s="172" t="s">
        <v>210</v>
      </c>
      <c r="G145" s="173" t="s">
        <v>140</v>
      </c>
      <c r="H145" s="174">
        <v>6.3390000000000004</v>
      </c>
      <c r="I145" s="175"/>
      <c r="J145" s="176">
        <f>ROUND(I145*H145,2)</f>
        <v>0</v>
      </c>
      <c r="K145" s="172"/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141</v>
      </c>
      <c r="AT145" s="23" t="s">
        <v>137</v>
      </c>
      <c r="AU145" s="23" t="s">
        <v>142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4.2389999999999999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71</v>
      </c>
      <c r="AY146" s="184" t="s">
        <v>134</v>
      </c>
    </row>
    <row r="147" spans="2:65" s="11" customFormat="1">
      <c r="B147" s="182"/>
      <c r="D147" s="183" t="s">
        <v>144</v>
      </c>
      <c r="E147" s="184" t="s">
        <v>5</v>
      </c>
      <c r="F147" s="185" t="s">
        <v>213</v>
      </c>
      <c r="H147" s="186">
        <v>2.1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144</v>
      </c>
      <c r="AU147" s="184" t="s">
        <v>142</v>
      </c>
      <c r="AV147" s="11" t="s">
        <v>142</v>
      </c>
      <c r="AW147" s="11" t="s">
        <v>35</v>
      </c>
      <c r="AX147" s="11" t="s">
        <v>71</v>
      </c>
      <c r="AY147" s="184" t="s">
        <v>134</v>
      </c>
    </row>
    <row r="148" spans="2:65" s="12" customFormat="1">
      <c r="B148" s="191"/>
      <c r="D148" s="183" t="s">
        <v>144</v>
      </c>
      <c r="E148" s="192" t="s">
        <v>5</v>
      </c>
      <c r="F148" s="193" t="s">
        <v>149</v>
      </c>
      <c r="H148" s="194">
        <v>6.3390000000000004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144</v>
      </c>
      <c r="AU148" s="192" t="s">
        <v>142</v>
      </c>
      <c r="AV148" s="12" t="s">
        <v>141</v>
      </c>
      <c r="AW148" s="12" t="s">
        <v>35</v>
      </c>
      <c r="AX148" s="12" t="s">
        <v>78</v>
      </c>
      <c r="AY148" s="192" t="s">
        <v>134</v>
      </c>
    </row>
    <row r="149" spans="2:65" s="10" customFormat="1" ht="29.85" customHeight="1">
      <c r="B149" s="156"/>
      <c r="D149" s="157" t="s">
        <v>70</v>
      </c>
      <c r="E149" s="167" t="s">
        <v>214</v>
      </c>
      <c r="F149" s="167" t="s">
        <v>215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134</v>
      </c>
      <c r="BK149" s="166">
        <f>SUM(BK150:BK156)</f>
        <v>0</v>
      </c>
    </row>
    <row r="150" spans="2:65" s="1" customFormat="1" ht="25.5" customHeight="1">
      <c r="B150" s="169"/>
      <c r="C150" s="170">
        <v>15</v>
      </c>
      <c r="D150" s="170" t="s">
        <v>137</v>
      </c>
      <c r="E150" s="171" t="s">
        <v>216</v>
      </c>
      <c r="F150" s="172" t="s">
        <v>217</v>
      </c>
      <c r="G150" s="173" t="s">
        <v>218</v>
      </c>
      <c r="H150" s="174">
        <v>3.8159999999999998</v>
      </c>
      <c r="I150" s="175"/>
      <c r="J150" s="176">
        <f>ROUND(I150*H150,2)</f>
        <v>0</v>
      </c>
      <c r="K150" s="172"/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141</v>
      </c>
      <c r="AT150" s="23" t="s">
        <v>137</v>
      </c>
      <c r="AU150" s="23" t="s">
        <v>142</v>
      </c>
      <c r="AY150" s="23" t="s">
        <v>134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142</v>
      </c>
      <c r="BK150" s="181">
        <f>ROUND(I150*H150,2)</f>
        <v>0</v>
      </c>
      <c r="BL150" s="23" t="s">
        <v>141</v>
      </c>
      <c r="BM150" s="23" t="s">
        <v>219</v>
      </c>
    </row>
    <row r="151" spans="2:65" s="1" customFormat="1" ht="38.25" customHeight="1">
      <c r="B151" s="169"/>
      <c r="C151" s="170">
        <v>16</v>
      </c>
      <c r="D151" s="170" t="s">
        <v>137</v>
      </c>
      <c r="E151" s="171" t="s">
        <v>220</v>
      </c>
      <c r="F151" s="172" t="s">
        <v>221</v>
      </c>
      <c r="G151" s="173" t="s">
        <v>218</v>
      </c>
      <c r="H151" s="174">
        <v>190.8</v>
      </c>
      <c r="I151" s="175"/>
      <c r="J151" s="176">
        <f>ROUND(I151*H151,2)</f>
        <v>0</v>
      </c>
      <c r="K151" s="172"/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141</v>
      </c>
      <c r="AT151" s="23" t="s">
        <v>137</v>
      </c>
      <c r="AU151" s="23" t="s">
        <v>142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142</v>
      </c>
      <c r="BK151" s="181">
        <f>ROUND(I151*H151,2)</f>
        <v>0</v>
      </c>
      <c r="BL151" s="23" t="s">
        <v>141</v>
      </c>
      <c r="BM151" s="23" t="s">
        <v>222</v>
      </c>
    </row>
    <row r="152" spans="2:65" s="11" customFormat="1">
      <c r="B152" s="182"/>
      <c r="D152" s="183" t="s">
        <v>144</v>
      </c>
      <c r="F152" s="185" t="s">
        <v>223</v>
      </c>
      <c r="H152" s="186">
        <v>190.8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144</v>
      </c>
      <c r="AU152" s="184" t="s">
        <v>142</v>
      </c>
      <c r="AV152" s="11" t="s">
        <v>142</v>
      </c>
      <c r="AW152" s="11" t="s">
        <v>6</v>
      </c>
      <c r="AX152" s="11" t="s">
        <v>78</v>
      </c>
      <c r="AY152" s="184" t="s">
        <v>134</v>
      </c>
    </row>
    <row r="153" spans="2:65" s="1" customFormat="1" ht="25.5" customHeight="1">
      <c r="B153" s="169"/>
      <c r="C153" s="170">
        <v>17</v>
      </c>
      <c r="D153" s="170" t="s">
        <v>137</v>
      </c>
      <c r="E153" s="171" t="s">
        <v>224</v>
      </c>
      <c r="F153" s="172" t="s">
        <v>225</v>
      </c>
      <c r="G153" s="173" t="s">
        <v>218</v>
      </c>
      <c r="H153" s="174">
        <v>3.8159999999999998</v>
      </c>
      <c r="I153" s="175"/>
      <c r="J153" s="176">
        <f>ROUND(I153*H153,2)</f>
        <v>0</v>
      </c>
      <c r="K153" s="172"/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137</v>
      </c>
      <c r="AU153" s="23" t="s">
        <v>142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226</v>
      </c>
    </row>
    <row r="154" spans="2:65" s="1" customFormat="1" ht="25.5" customHeight="1">
      <c r="B154" s="169"/>
      <c r="C154" s="170">
        <v>18</v>
      </c>
      <c r="D154" s="170" t="s">
        <v>137</v>
      </c>
      <c r="E154" s="171" t="s">
        <v>227</v>
      </c>
      <c r="F154" s="172" t="s">
        <v>228</v>
      </c>
      <c r="G154" s="173" t="s">
        <v>218</v>
      </c>
      <c r="H154" s="174">
        <v>34.344000000000001</v>
      </c>
      <c r="I154" s="175"/>
      <c r="J154" s="176">
        <f>ROUND(I154*H154,2)</f>
        <v>0</v>
      </c>
      <c r="K154" s="172"/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141</v>
      </c>
      <c r="AT154" s="23" t="s">
        <v>137</v>
      </c>
      <c r="AU154" s="23" t="s">
        <v>142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142</v>
      </c>
      <c r="BK154" s="181">
        <f>ROUND(I154*H154,2)</f>
        <v>0</v>
      </c>
      <c r="BL154" s="23" t="s">
        <v>141</v>
      </c>
      <c r="BM154" s="23" t="s">
        <v>229</v>
      </c>
    </row>
    <row r="155" spans="2:65" s="11" customFormat="1">
      <c r="B155" s="182"/>
      <c r="D155" s="183" t="s">
        <v>144</v>
      </c>
      <c r="F155" s="185" t="s">
        <v>230</v>
      </c>
      <c r="H155" s="186">
        <v>34.344000000000001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144</v>
      </c>
      <c r="AU155" s="184" t="s">
        <v>142</v>
      </c>
      <c r="AV155" s="11" t="s">
        <v>142</v>
      </c>
      <c r="AW155" s="11" t="s">
        <v>6</v>
      </c>
      <c r="AX155" s="11" t="s">
        <v>78</v>
      </c>
      <c r="AY155" s="184" t="s">
        <v>134</v>
      </c>
    </row>
    <row r="156" spans="2:65" s="1" customFormat="1" ht="38.25" customHeight="1">
      <c r="B156" s="169"/>
      <c r="C156" s="170">
        <v>19</v>
      </c>
      <c r="D156" s="170" t="s">
        <v>137</v>
      </c>
      <c r="E156" s="171" t="s">
        <v>231</v>
      </c>
      <c r="F156" s="172" t="s">
        <v>232</v>
      </c>
      <c r="G156" s="173" t="s">
        <v>218</v>
      </c>
      <c r="H156" s="174">
        <v>3.8159999999999998</v>
      </c>
      <c r="I156" s="175"/>
      <c r="J156" s="176">
        <f>ROUND(I156*H156,2)</f>
        <v>0</v>
      </c>
      <c r="K156" s="172"/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137</v>
      </c>
      <c r="AU156" s="23" t="s">
        <v>142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233</v>
      </c>
    </row>
    <row r="157" spans="2:65" s="10" customFormat="1" ht="29.85" customHeight="1">
      <c r="B157" s="156"/>
      <c r="D157" s="157" t="s">
        <v>70</v>
      </c>
      <c r="E157" s="167" t="s">
        <v>234</v>
      </c>
      <c r="F157" s="167" t="s">
        <v>235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134</v>
      </c>
      <c r="BK157" s="166">
        <f>SUM(BK158:BK160)</f>
        <v>0</v>
      </c>
    </row>
    <row r="158" spans="2:65" s="1" customFormat="1" ht="38.25" customHeight="1">
      <c r="B158" s="169"/>
      <c r="C158" s="170">
        <v>20</v>
      </c>
      <c r="D158" s="170" t="s">
        <v>137</v>
      </c>
      <c r="E158" s="171" t="s">
        <v>236</v>
      </c>
      <c r="F158" s="172" t="s">
        <v>237</v>
      </c>
      <c r="G158" s="173" t="s">
        <v>218</v>
      </c>
      <c r="H158" s="174">
        <v>0.91900000000000004</v>
      </c>
      <c r="I158" s="175"/>
      <c r="J158" s="176">
        <f>ROUND(I158*H158,2)</f>
        <v>0</v>
      </c>
      <c r="K158" s="172"/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137</v>
      </c>
      <c r="AU158" s="23" t="s">
        <v>142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238</v>
      </c>
    </row>
    <row r="159" spans="2:65" s="1" customFormat="1" ht="51" customHeight="1">
      <c r="B159" s="169"/>
      <c r="C159" s="170">
        <v>21</v>
      </c>
      <c r="D159" s="170" t="s">
        <v>137</v>
      </c>
      <c r="E159" s="171" t="s">
        <v>239</v>
      </c>
      <c r="F159" s="172" t="s">
        <v>240</v>
      </c>
      <c r="G159" s="173" t="s">
        <v>218</v>
      </c>
      <c r="H159" s="174">
        <v>0.91900000000000004</v>
      </c>
      <c r="I159" s="175"/>
      <c r="J159" s="176">
        <f>ROUND(I159*H159,2)</f>
        <v>0</v>
      </c>
      <c r="K159" s="172"/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141</v>
      </c>
      <c r="AT159" s="23" t="s">
        <v>137</v>
      </c>
      <c r="AU159" s="23" t="s">
        <v>142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142</v>
      </c>
      <c r="BK159" s="181">
        <f>ROUND(I159*H159,2)</f>
        <v>0</v>
      </c>
      <c r="BL159" s="23" t="s">
        <v>141</v>
      </c>
      <c r="BM159" s="23" t="s">
        <v>241</v>
      </c>
    </row>
    <row r="160" spans="2:65" s="1" customFormat="1" ht="38.25" customHeight="1">
      <c r="B160" s="169"/>
      <c r="C160" s="170">
        <v>22</v>
      </c>
      <c r="D160" s="170" t="s">
        <v>137</v>
      </c>
      <c r="E160" s="171" t="s">
        <v>242</v>
      </c>
      <c r="F160" s="172" t="s">
        <v>243</v>
      </c>
      <c r="G160" s="173" t="s">
        <v>218</v>
      </c>
      <c r="H160" s="174">
        <v>0.91900000000000004</v>
      </c>
      <c r="I160" s="175"/>
      <c r="J160" s="176">
        <f>ROUND(I160*H160,2)</f>
        <v>0</v>
      </c>
      <c r="K160" s="172"/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137</v>
      </c>
      <c r="AU160" s="23" t="s">
        <v>142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244</v>
      </c>
    </row>
    <row r="161" spans="2:65" s="10" customFormat="1" ht="37.35" customHeight="1">
      <c r="B161" s="156"/>
      <c r="D161" s="157" t="s">
        <v>70</v>
      </c>
      <c r="E161" s="158" t="s">
        <v>245</v>
      </c>
      <c r="F161" s="158" t="s">
        <v>246</v>
      </c>
      <c r="I161" s="159"/>
      <c r="J161" s="160">
        <f>BK161</f>
        <v>0</v>
      </c>
      <c r="L161" s="156"/>
      <c r="M161" s="161"/>
      <c r="N161" s="162"/>
      <c r="O161" s="162"/>
      <c r="P161" s="163">
        <f>P162+P191+P202+P214+P226+P246+P250+P271+P277+P303+P322+P333+P346+P363+P369</f>
        <v>0</v>
      </c>
      <c r="Q161" s="162"/>
      <c r="R161" s="163">
        <f>R162+R191+R202+R214+R226+R246+R250+R271+R277+R303+R322+R333+R346+R363+R369</f>
        <v>2.3959143799999998</v>
      </c>
      <c r="S161" s="162"/>
      <c r="T161" s="164">
        <f>T162+T191+T202+T214+T226+T246+T250+T271+T277+T303+T322+T333+T346+T363+T369</f>
        <v>0.48244254999999997</v>
      </c>
      <c r="AR161" s="157" t="s">
        <v>142</v>
      </c>
      <c r="AT161" s="165" t="s">
        <v>70</v>
      </c>
      <c r="AU161" s="165" t="s">
        <v>71</v>
      </c>
      <c r="AY161" s="157" t="s">
        <v>134</v>
      </c>
      <c r="BK161" s="166">
        <f>BK162+BK191+BK202+BK214+BK226+BK246+BK250+BK271+BK277+BK303+BK322+BK333+BK346+BK363+BK369</f>
        <v>0</v>
      </c>
    </row>
    <row r="162" spans="2:65" s="10" customFormat="1" ht="19.899999999999999" customHeight="1">
      <c r="B162" s="156"/>
      <c r="D162" s="157" t="s">
        <v>70</v>
      </c>
      <c r="E162" s="167" t="s">
        <v>247</v>
      </c>
      <c r="F162" s="167" t="s">
        <v>248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SUM(P163:P190)</f>
        <v>0</v>
      </c>
      <c r="Q162" s="162"/>
      <c r="R162" s="163">
        <f>SUM(R163:R190)</f>
        <v>3.8534760000000001E-2</v>
      </c>
      <c r="S162" s="162"/>
      <c r="T162" s="164">
        <f>SUM(T163:T190)</f>
        <v>0</v>
      </c>
      <c r="AR162" s="157" t="s">
        <v>142</v>
      </c>
      <c r="AT162" s="165" t="s">
        <v>70</v>
      </c>
      <c r="AU162" s="165" t="s">
        <v>78</v>
      </c>
      <c r="AY162" s="157" t="s">
        <v>134</v>
      </c>
      <c r="BK162" s="166">
        <f>SUM(BK163:BK190)</f>
        <v>0</v>
      </c>
    </row>
    <row r="163" spans="2:65" s="1" customFormat="1" ht="25.5" customHeight="1">
      <c r="B163" s="169"/>
      <c r="C163" s="170">
        <v>23</v>
      </c>
      <c r="D163" s="170" t="s">
        <v>137</v>
      </c>
      <c r="E163" s="171" t="s">
        <v>249</v>
      </c>
      <c r="F163" s="172" t="s">
        <v>250</v>
      </c>
      <c r="G163" s="173" t="s">
        <v>140</v>
      </c>
      <c r="H163" s="174">
        <v>3.863</v>
      </c>
      <c r="I163" s="175"/>
      <c r="J163" s="176">
        <f>ROUND(I163*H163,2)</f>
        <v>0</v>
      </c>
      <c r="K163" s="172"/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189</v>
      </c>
      <c r="AT163" s="23" t="s">
        <v>137</v>
      </c>
      <c r="AU163" s="23" t="s">
        <v>142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142</v>
      </c>
      <c r="BK163" s="181">
        <f>ROUND(I163*H163,2)</f>
        <v>0</v>
      </c>
      <c r="BL163" s="23" t="s">
        <v>189</v>
      </c>
      <c r="BM163" s="23" t="s">
        <v>251</v>
      </c>
    </row>
    <row r="164" spans="2:65" s="11" customFormat="1">
      <c r="B164" s="182"/>
      <c r="D164" s="183" t="s">
        <v>144</v>
      </c>
      <c r="E164" s="184" t="s">
        <v>5</v>
      </c>
      <c r="F164" s="185" t="s">
        <v>177</v>
      </c>
      <c r="H164" s="186">
        <v>0.99299999999999999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144</v>
      </c>
      <c r="AU164" s="184" t="s">
        <v>142</v>
      </c>
      <c r="AV164" s="11" t="s">
        <v>142</v>
      </c>
      <c r="AW164" s="11" t="s">
        <v>35</v>
      </c>
      <c r="AX164" s="11" t="s">
        <v>71</v>
      </c>
      <c r="AY164" s="184" t="s">
        <v>134</v>
      </c>
    </row>
    <row r="165" spans="2:65" s="11" customFormat="1">
      <c r="B165" s="182"/>
      <c r="D165" s="183" t="s">
        <v>144</v>
      </c>
      <c r="E165" s="184" t="s">
        <v>5</v>
      </c>
      <c r="F165" s="185" t="s">
        <v>252</v>
      </c>
      <c r="H165" s="186">
        <v>2.87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144</v>
      </c>
      <c r="AU165" s="184" t="s">
        <v>142</v>
      </c>
      <c r="AV165" s="11" t="s">
        <v>142</v>
      </c>
      <c r="AW165" s="11" t="s">
        <v>35</v>
      </c>
      <c r="AX165" s="11" t="s">
        <v>71</v>
      </c>
      <c r="AY165" s="184" t="s">
        <v>134</v>
      </c>
    </row>
    <row r="166" spans="2:65" s="12" customFormat="1">
      <c r="B166" s="191"/>
      <c r="D166" s="183" t="s">
        <v>144</v>
      </c>
      <c r="E166" s="192" t="s">
        <v>5</v>
      </c>
      <c r="F166" s="193" t="s">
        <v>149</v>
      </c>
      <c r="H166" s="194">
        <v>3.863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144</v>
      </c>
      <c r="AU166" s="192" t="s">
        <v>142</v>
      </c>
      <c r="AV166" s="12" t="s">
        <v>141</v>
      </c>
      <c r="AW166" s="12" t="s">
        <v>35</v>
      </c>
      <c r="AX166" s="12" t="s">
        <v>78</v>
      </c>
      <c r="AY166" s="192" t="s">
        <v>134</v>
      </c>
    </row>
    <row r="167" spans="2:65" s="1" customFormat="1" ht="25.5" customHeight="1">
      <c r="B167" s="169"/>
      <c r="C167" s="170">
        <v>24</v>
      </c>
      <c r="D167" s="170" t="s">
        <v>137</v>
      </c>
      <c r="E167" s="171" t="s">
        <v>253</v>
      </c>
      <c r="F167" s="172" t="s">
        <v>254</v>
      </c>
      <c r="G167" s="173" t="s">
        <v>140</v>
      </c>
      <c r="H167" s="174">
        <v>8.5890000000000004</v>
      </c>
      <c r="I167" s="175"/>
      <c r="J167" s="176">
        <f>ROUND(I167*H167,2)</f>
        <v>0</v>
      </c>
      <c r="K167" s="172"/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189</v>
      </c>
      <c r="AT167" s="23" t="s">
        <v>137</v>
      </c>
      <c r="AU167" s="23" t="s">
        <v>142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142</v>
      </c>
      <c r="BK167" s="181">
        <f>ROUND(I167*H167,2)</f>
        <v>0</v>
      </c>
      <c r="BL167" s="23" t="s">
        <v>189</v>
      </c>
      <c r="BM167" s="23" t="s">
        <v>255</v>
      </c>
    </row>
    <row r="168" spans="2:65" s="11" customFormat="1">
      <c r="B168" s="182"/>
      <c r="D168" s="183" t="s">
        <v>144</v>
      </c>
      <c r="E168" s="184" t="s">
        <v>5</v>
      </c>
      <c r="F168" s="185" t="s">
        <v>256</v>
      </c>
      <c r="H168" s="186">
        <v>0.80200000000000005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144</v>
      </c>
      <c r="AU168" s="184" t="s">
        <v>142</v>
      </c>
      <c r="AV168" s="11" t="s">
        <v>142</v>
      </c>
      <c r="AW168" s="11" t="s">
        <v>35</v>
      </c>
      <c r="AX168" s="11" t="s">
        <v>71</v>
      </c>
      <c r="AY168" s="184" t="s">
        <v>134</v>
      </c>
    </row>
    <row r="169" spans="2:65" s="11" customFormat="1">
      <c r="B169" s="182"/>
      <c r="D169" s="183" t="s">
        <v>144</v>
      </c>
      <c r="E169" s="184" t="s">
        <v>5</v>
      </c>
      <c r="F169" s="185" t="s">
        <v>257</v>
      </c>
      <c r="H169" s="186">
        <v>5.8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134</v>
      </c>
    </row>
    <row r="170" spans="2:65" s="11" customFormat="1">
      <c r="B170" s="182"/>
      <c r="D170" s="183" t="s">
        <v>144</v>
      </c>
      <c r="E170" s="184" t="s">
        <v>5</v>
      </c>
      <c r="F170" s="185" t="s">
        <v>258</v>
      </c>
      <c r="H170" s="186">
        <v>0.78700000000000003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134</v>
      </c>
    </row>
    <row r="171" spans="2:65" s="13" customFormat="1">
      <c r="B171" s="199"/>
      <c r="D171" s="183" t="s">
        <v>144</v>
      </c>
      <c r="E171" s="200" t="s">
        <v>5</v>
      </c>
      <c r="F171" s="201" t="s">
        <v>259</v>
      </c>
      <c r="H171" s="200" t="s">
        <v>5</v>
      </c>
      <c r="I171" s="202"/>
      <c r="L171" s="199"/>
      <c r="M171" s="203"/>
      <c r="N171" s="204"/>
      <c r="O171" s="204"/>
      <c r="P171" s="204"/>
      <c r="Q171" s="204"/>
      <c r="R171" s="204"/>
      <c r="S171" s="204"/>
      <c r="T171" s="205"/>
      <c r="AT171" s="200" t="s">
        <v>144</v>
      </c>
      <c r="AU171" s="200" t="s">
        <v>142</v>
      </c>
      <c r="AV171" s="13" t="s">
        <v>78</v>
      </c>
      <c r="AW171" s="13" t="s">
        <v>35</v>
      </c>
      <c r="AX171" s="13" t="s">
        <v>71</v>
      </c>
      <c r="AY171" s="200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260</v>
      </c>
      <c r="H172" s="186">
        <v>1.2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134</v>
      </c>
    </row>
    <row r="173" spans="2:65" s="12" customFormat="1">
      <c r="B173" s="191"/>
      <c r="D173" s="183" t="s">
        <v>144</v>
      </c>
      <c r="E173" s="192" t="s">
        <v>5</v>
      </c>
      <c r="F173" s="193" t="s">
        <v>149</v>
      </c>
      <c r="H173" s="194">
        <v>8.5890000000000004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144</v>
      </c>
      <c r="AU173" s="192" t="s">
        <v>142</v>
      </c>
      <c r="AV173" s="12" t="s">
        <v>141</v>
      </c>
      <c r="AW173" s="12" t="s">
        <v>35</v>
      </c>
      <c r="AX173" s="12" t="s">
        <v>78</v>
      </c>
      <c r="AY173" s="192" t="s">
        <v>134</v>
      </c>
    </row>
    <row r="174" spans="2:65" s="1" customFormat="1" ht="16.5" customHeight="1">
      <c r="B174" s="169"/>
      <c r="C174" s="206">
        <v>25</v>
      </c>
      <c r="D174" s="206" t="s">
        <v>182</v>
      </c>
      <c r="E174" s="207" t="s">
        <v>261</v>
      </c>
      <c r="F174" s="208" t="s">
        <v>262</v>
      </c>
      <c r="G174" s="209" t="s">
        <v>263</v>
      </c>
      <c r="H174" s="210">
        <v>37.356000000000002</v>
      </c>
      <c r="I174" s="211"/>
      <c r="J174" s="212">
        <f>ROUND(I174*H174,2)</f>
        <v>0</v>
      </c>
      <c r="K174" s="208"/>
      <c r="L174" s="213"/>
      <c r="M174" s="214" t="s">
        <v>5</v>
      </c>
      <c r="N174" s="215" t="s">
        <v>43</v>
      </c>
      <c r="O174" s="41"/>
      <c r="P174" s="179">
        <f>O174*H174</f>
        <v>0</v>
      </c>
      <c r="Q174" s="179">
        <v>1E-3</v>
      </c>
      <c r="R174" s="179">
        <f>Q174*H174</f>
        <v>3.7356E-2</v>
      </c>
      <c r="S174" s="179">
        <v>0</v>
      </c>
      <c r="T174" s="180">
        <f>S174*H174</f>
        <v>0</v>
      </c>
      <c r="AR174" s="23" t="s">
        <v>264</v>
      </c>
      <c r="AT174" s="23" t="s">
        <v>182</v>
      </c>
      <c r="AU174" s="23" t="s">
        <v>142</v>
      </c>
      <c r="AY174" s="23" t="s">
        <v>134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142</v>
      </c>
      <c r="BK174" s="181">
        <f>ROUND(I174*H174,2)</f>
        <v>0</v>
      </c>
      <c r="BL174" s="23" t="s">
        <v>189</v>
      </c>
      <c r="BM174" s="23" t="s">
        <v>265</v>
      </c>
    </row>
    <row r="175" spans="2:65" s="13" customFormat="1">
      <c r="B175" s="199"/>
      <c r="D175" s="183" t="s">
        <v>144</v>
      </c>
      <c r="E175" s="200" t="s">
        <v>5</v>
      </c>
      <c r="F175" s="201" t="s">
        <v>266</v>
      </c>
      <c r="H175" s="200" t="s">
        <v>5</v>
      </c>
      <c r="I175" s="202"/>
      <c r="L175" s="199"/>
      <c r="M175" s="203"/>
      <c r="N175" s="204"/>
      <c r="O175" s="204"/>
      <c r="P175" s="204"/>
      <c r="Q175" s="204"/>
      <c r="R175" s="204"/>
      <c r="S175" s="204"/>
      <c r="T175" s="205"/>
      <c r="AT175" s="200" t="s">
        <v>144</v>
      </c>
      <c r="AU175" s="200" t="s">
        <v>142</v>
      </c>
      <c r="AV175" s="13" t="s">
        <v>78</v>
      </c>
      <c r="AW175" s="13" t="s">
        <v>35</v>
      </c>
      <c r="AX175" s="13" t="s">
        <v>71</v>
      </c>
      <c r="AY175" s="200" t="s">
        <v>134</v>
      </c>
    </row>
    <row r="176" spans="2:65" s="11" customFormat="1">
      <c r="B176" s="182"/>
      <c r="D176" s="183" t="s">
        <v>144</v>
      </c>
      <c r="E176" s="184" t="s">
        <v>5</v>
      </c>
      <c r="F176" s="185" t="s">
        <v>267</v>
      </c>
      <c r="H176" s="186">
        <v>37.356000000000002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144</v>
      </c>
      <c r="AU176" s="184" t="s">
        <v>142</v>
      </c>
      <c r="AV176" s="11" t="s">
        <v>142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>
        <v>26</v>
      </c>
      <c r="D177" s="170" t="s">
        <v>137</v>
      </c>
      <c r="E177" s="171" t="s">
        <v>268</v>
      </c>
      <c r="F177" s="172" t="s">
        <v>269</v>
      </c>
      <c r="G177" s="173" t="s">
        <v>140</v>
      </c>
      <c r="H177" s="174">
        <v>12.452</v>
      </c>
      <c r="I177" s="175"/>
      <c r="J177" s="176">
        <f>ROUND(I177*H177,2)</f>
        <v>0</v>
      </c>
      <c r="K177" s="172"/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189</v>
      </c>
      <c r="AT177" s="23" t="s">
        <v>137</v>
      </c>
      <c r="AU177" s="23" t="s">
        <v>142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142</v>
      </c>
      <c r="BK177" s="181">
        <f>ROUND(I177*H177,2)</f>
        <v>0</v>
      </c>
      <c r="BL177" s="23" t="s">
        <v>189</v>
      </c>
      <c r="BM177" s="23" t="s">
        <v>270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12.452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137</v>
      </c>
      <c r="E179" s="171" t="s">
        <v>272</v>
      </c>
      <c r="F179" s="172" t="s">
        <v>273</v>
      </c>
      <c r="G179" s="173" t="s">
        <v>274</v>
      </c>
      <c r="H179" s="174">
        <v>17.86</v>
      </c>
      <c r="I179" s="175"/>
      <c r="J179" s="176">
        <f>ROUND(I179*H179,2)</f>
        <v>0</v>
      </c>
      <c r="K179" s="172"/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189</v>
      </c>
      <c r="AT179" s="23" t="s">
        <v>137</v>
      </c>
      <c r="AU179" s="23" t="s">
        <v>142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189</v>
      </c>
      <c r="BM179" s="23" t="s">
        <v>275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276</v>
      </c>
      <c r="H180" s="186">
        <v>3.1150000000000002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144</v>
      </c>
      <c r="E181" s="184" t="s">
        <v>5</v>
      </c>
      <c r="F181" s="185" t="s">
        <v>277</v>
      </c>
      <c r="H181" s="186">
        <v>6.81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144</v>
      </c>
      <c r="E182" s="184" t="s">
        <v>5</v>
      </c>
      <c r="F182" s="185" t="s">
        <v>278</v>
      </c>
      <c r="H182" s="186">
        <v>1.5349999999999999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279</v>
      </c>
      <c r="H183" s="186">
        <v>5.2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280</v>
      </c>
      <c r="H184" s="186">
        <v>1.2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134</v>
      </c>
    </row>
    <row r="185" spans="2:65" s="12" customFormat="1">
      <c r="B185" s="191"/>
      <c r="D185" s="183" t="s">
        <v>144</v>
      </c>
      <c r="E185" s="192" t="s">
        <v>5</v>
      </c>
      <c r="F185" s="193" t="s">
        <v>149</v>
      </c>
      <c r="H185" s="194">
        <v>17.86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144</v>
      </c>
      <c r="AU185" s="192" t="s">
        <v>142</v>
      </c>
      <c r="AV185" s="12" t="s">
        <v>141</v>
      </c>
      <c r="AW185" s="12" t="s">
        <v>35</v>
      </c>
      <c r="AX185" s="12" t="s">
        <v>78</v>
      </c>
      <c r="AY185" s="192" t="s">
        <v>134</v>
      </c>
    </row>
    <row r="186" spans="2:65" s="1" customFormat="1" ht="25.5" customHeight="1">
      <c r="B186" s="169"/>
      <c r="C186" s="170">
        <v>28</v>
      </c>
      <c r="D186" s="170" t="s">
        <v>137</v>
      </c>
      <c r="E186" s="171" t="s">
        <v>281</v>
      </c>
      <c r="F186" s="172" t="s">
        <v>282</v>
      </c>
      <c r="G186" s="173" t="s">
        <v>180</v>
      </c>
      <c r="H186" s="174">
        <v>8</v>
      </c>
      <c r="I186" s="175"/>
      <c r="J186" s="176">
        <f>ROUND(I186*H186,2)</f>
        <v>0</v>
      </c>
      <c r="K186" s="172"/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189</v>
      </c>
      <c r="AT186" s="23" t="s">
        <v>137</v>
      </c>
      <c r="AU186" s="23" t="s">
        <v>142</v>
      </c>
      <c r="AY186" s="23" t="s">
        <v>134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142</v>
      </c>
      <c r="BK186" s="181">
        <f>ROUND(I186*H186,2)</f>
        <v>0</v>
      </c>
      <c r="BL186" s="23" t="s">
        <v>189</v>
      </c>
      <c r="BM186" s="23" t="s">
        <v>283</v>
      </c>
    </row>
    <row r="187" spans="2:65" s="1" customFormat="1" ht="16.5" customHeight="1">
      <c r="B187" s="169"/>
      <c r="C187" s="206">
        <v>29</v>
      </c>
      <c r="D187" s="206" t="s">
        <v>182</v>
      </c>
      <c r="E187" s="207" t="s">
        <v>284</v>
      </c>
      <c r="F187" s="208" t="s">
        <v>285</v>
      </c>
      <c r="G187" s="209" t="s">
        <v>274</v>
      </c>
      <c r="H187" s="210">
        <v>19.646000000000001</v>
      </c>
      <c r="I187" s="211"/>
      <c r="J187" s="212">
        <f>ROUND(I187*H187,2)</f>
        <v>0</v>
      </c>
      <c r="K187" s="208"/>
      <c r="L187" s="213"/>
      <c r="M187" s="214" t="s">
        <v>5</v>
      </c>
      <c r="N187" s="215" t="s">
        <v>43</v>
      </c>
      <c r="O187" s="41"/>
      <c r="P187" s="179">
        <f>O187*H187</f>
        <v>0</v>
      </c>
      <c r="Q187" s="179">
        <v>6.0000000000000002E-5</v>
      </c>
      <c r="R187" s="179">
        <f>Q187*H187</f>
        <v>1.1787600000000001E-3</v>
      </c>
      <c r="S187" s="179">
        <v>0</v>
      </c>
      <c r="T187" s="180">
        <f>S187*H187</f>
        <v>0</v>
      </c>
      <c r="AR187" s="23" t="s">
        <v>264</v>
      </c>
      <c r="AT187" s="23" t="s">
        <v>182</v>
      </c>
      <c r="AU187" s="23" t="s">
        <v>142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142</v>
      </c>
      <c r="BK187" s="181">
        <f>ROUND(I187*H187,2)</f>
        <v>0</v>
      </c>
      <c r="BL187" s="23" t="s">
        <v>189</v>
      </c>
      <c r="BM187" s="23" t="s">
        <v>286</v>
      </c>
    </row>
    <row r="188" spans="2:65" s="11" customFormat="1">
      <c r="B188" s="182"/>
      <c r="D188" s="183" t="s">
        <v>144</v>
      </c>
      <c r="E188" s="184" t="s">
        <v>5</v>
      </c>
      <c r="F188" s="185" t="s">
        <v>287</v>
      </c>
      <c r="H188" s="186">
        <v>19.646000000000001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144</v>
      </c>
      <c r="AU188" s="184" t="s">
        <v>142</v>
      </c>
      <c r="AV188" s="11" t="s">
        <v>142</v>
      </c>
      <c r="AW188" s="11" t="s">
        <v>35</v>
      </c>
      <c r="AX188" s="11" t="s">
        <v>78</v>
      </c>
      <c r="AY188" s="184" t="s">
        <v>134</v>
      </c>
    </row>
    <row r="189" spans="2:65" s="1" customFormat="1" ht="38.25" customHeight="1">
      <c r="B189" s="169"/>
      <c r="C189" s="170">
        <v>30</v>
      </c>
      <c r="D189" s="170" t="s">
        <v>137</v>
      </c>
      <c r="E189" s="171" t="s">
        <v>288</v>
      </c>
      <c r="F189" s="172" t="s">
        <v>289</v>
      </c>
      <c r="G189" s="173" t="s">
        <v>218</v>
      </c>
      <c r="H189" s="174">
        <v>3.9E-2</v>
      </c>
      <c r="I189" s="175"/>
      <c r="J189" s="176">
        <f>ROUND(I189*H189,2)</f>
        <v>0</v>
      </c>
      <c r="K189" s="172"/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189</v>
      </c>
      <c r="AT189" s="23" t="s">
        <v>137</v>
      </c>
      <c r="AU189" s="23" t="s">
        <v>142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189</v>
      </c>
      <c r="BM189" s="23" t="s">
        <v>290</v>
      </c>
    </row>
    <row r="190" spans="2:65" s="1" customFormat="1" ht="38.25" customHeight="1">
      <c r="B190" s="169"/>
      <c r="C190" s="170">
        <v>31</v>
      </c>
      <c r="D190" s="170" t="s">
        <v>137</v>
      </c>
      <c r="E190" s="171" t="s">
        <v>291</v>
      </c>
      <c r="F190" s="172" t="s">
        <v>292</v>
      </c>
      <c r="G190" s="173" t="s">
        <v>218</v>
      </c>
      <c r="H190" s="174">
        <v>3.9E-2</v>
      </c>
      <c r="I190" s="175"/>
      <c r="J190" s="176">
        <f>ROUND(I190*H190,2)</f>
        <v>0</v>
      </c>
      <c r="K190" s="172"/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189</v>
      </c>
      <c r="AT190" s="23" t="s">
        <v>137</v>
      </c>
      <c r="AU190" s="23" t="s">
        <v>142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142</v>
      </c>
      <c r="BK190" s="181">
        <f>ROUND(I190*H190,2)</f>
        <v>0</v>
      </c>
      <c r="BL190" s="23" t="s">
        <v>189</v>
      </c>
      <c r="BM190" s="23" t="s">
        <v>293</v>
      </c>
    </row>
    <row r="191" spans="2:65" s="10" customFormat="1" ht="29.85" customHeight="1">
      <c r="B191" s="156"/>
      <c r="D191" s="157" t="s">
        <v>70</v>
      </c>
      <c r="E191" s="167" t="s">
        <v>294</v>
      </c>
      <c r="F191" s="167" t="s">
        <v>295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142</v>
      </c>
      <c r="AT191" s="165" t="s">
        <v>70</v>
      </c>
      <c r="AU191" s="165" t="s">
        <v>78</v>
      </c>
      <c r="AY191" s="157" t="s">
        <v>134</v>
      </c>
      <c r="BK191" s="166">
        <f>SUM(BK192:BK201)</f>
        <v>0</v>
      </c>
    </row>
    <row r="192" spans="2:65" s="1" customFormat="1" ht="25.5" customHeight="1">
      <c r="B192" s="169"/>
      <c r="C192" s="170">
        <v>32</v>
      </c>
      <c r="D192" s="170" t="s">
        <v>137</v>
      </c>
      <c r="E192" s="171" t="s">
        <v>296</v>
      </c>
      <c r="F192" s="172" t="s">
        <v>297</v>
      </c>
      <c r="G192" s="173" t="s">
        <v>274</v>
      </c>
      <c r="H192" s="174">
        <v>6</v>
      </c>
      <c r="I192" s="175"/>
      <c r="J192" s="176">
        <f>ROUND(I192*H192,2)</f>
        <v>0</v>
      </c>
      <c r="K192" s="172"/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189</v>
      </c>
      <c r="AT192" s="23" t="s">
        <v>137</v>
      </c>
      <c r="AU192" s="23" t="s">
        <v>142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189</v>
      </c>
      <c r="BM192" s="23" t="s">
        <v>298</v>
      </c>
    </row>
    <row r="193" spans="2:65" s="1" customFormat="1" ht="16.5" customHeight="1">
      <c r="B193" s="169"/>
      <c r="C193" s="170">
        <v>33</v>
      </c>
      <c r="D193" s="170" t="s">
        <v>137</v>
      </c>
      <c r="E193" s="171" t="s">
        <v>299</v>
      </c>
      <c r="F193" s="172" t="s">
        <v>300</v>
      </c>
      <c r="G193" s="173" t="s">
        <v>274</v>
      </c>
      <c r="H193" s="174">
        <v>2</v>
      </c>
      <c r="I193" s="175"/>
      <c r="J193" s="176">
        <f>ROUND(I193*H193,2)</f>
        <v>0</v>
      </c>
      <c r="K193" s="172"/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189</v>
      </c>
      <c r="AT193" s="23" t="s">
        <v>137</v>
      </c>
      <c r="AU193" s="23" t="s">
        <v>142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189</v>
      </c>
      <c r="BM193" s="23" t="s">
        <v>301</v>
      </c>
    </row>
    <row r="194" spans="2:65" s="1" customFormat="1" ht="16.5" customHeight="1">
      <c r="B194" s="169"/>
      <c r="C194" s="170">
        <v>34</v>
      </c>
      <c r="D194" s="170" t="s">
        <v>137</v>
      </c>
      <c r="E194" s="171" t="s">
        <v>302</v>
      </c>
      <c r="F194" s="172" t="s">
        <v>303</v>
      </c>
      <c r="G194" s="173" t="s">
        <v>274</v>
      </c>
      <c r="H194" s="174">
        <v>7</v>
      </c>
      <c r="I194" s="175"/>
      <c r="J194" s="176">
        <f>ROUND(I194*H194,2)</f>
        <v>0</v>
      </c>
      <c r="K194" s="172"/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189</v>
      </c>
      <c r="AT194" s="23" t="s">
        <v>137</v>
      </c>
      <c r="AU194" s="23" t="s">
        <v>142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189</v>
      </c>
      <c r="BM194" s="23" t="s">
        <v>304</v>
      </c>
    </row>
    <row r="195" spans="2:65" s="1" customFormat="1" ht="16.5" customHeight="1">
      <c r="B195" s="169"/>
      <c r="C195" s="170">
        <v>35</v>
      </c>
      <c r="D195" s="170" t="s">
        <v>137</v>
      </c>
      <c r="E195" s="171" t="s">
        <v>305</v>
      </c>
      <c r="F195" s="172" t="s">
        <v>306</v>
      </c>
      <c r="G195" s="173" t="s">
        <v>274</v>
      </c>
      <c r="H195" s="174">
        <v>2</v>
      </c>
      <c r="I195" s="175"/>
      <c r="J195" s="176">
        <f>ROUND(I195*H195,2)</f>
        <v>0</v>
      </c>
      <c r="K195" s="172"/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189</v>
      </c>
      <c r="AT195" s="23" t="s">
        <v>137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189</v>
      </c>
      <c r="BM195" s="23" t="s">
        <v>307</v>
      </c>
    </row>
    <row r="196" spans="2:65" s="1" customFormat="1" ht="16.5" customHeight="1">
      <c r="B196" s="169"/>
      <c r="C196" s="170">
        <v>36</v>
      </c>
      <c r="D196" s="170" t="s">
        <v>137</v>
      </c>
      <c r="E196" s="171" t="s">
        <v>308</v>
      </c>
      <c r="F196" s="172" t="s">
        <v>309</v>
      </c>
      <c r="G196" s="173" t="s">
        <v>180</v>
      </c>
      <c r="H196" s="174">
        <v>3</v>
      </c>
      <c r="I196" s="175"/>
      <c r="J196" s="176">
        <f>ROUND(I196*H196,2)</f>
        <v>0</v>
      </c>
      <c r="K196" s="172"/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189</v>
      </c>
      <c r="AT196" s="23" t="s">
        <v>137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189</v>
      </c>
      <c r="BM196" s="23" t="s">
        <v>310</v>
      </c>
    </row>
    <row r="197" spans="2:65" s="13" customFormat="1">
      <c r="B197" s="199"/>
      <c r="D197" s="183" t="s">
        <v>144</v>
      </c>
      <c r="E197" s="200" t="s">
        <v>5</v>
      </c>
      <c r="F197" s="201" t="s">
        <v>311</v>
      </c>
      <c r="H197" s="200" t="s">
        <v>5</v>
      </c>
      <c r="I197" s="202"/>
      <c r="L197" s="199"/>
      <c r="M197" s="203"/>
      <c r="N197" s="204"/>
      <c r="O197" s="204"/>
      <c r="P197" s="204"/>
      <c r="Q197" s="204"/>
      <c r="R197" s="204"/>
      <c r="S197" s="204"/>
      <c r="T197" s="205"/>
      <c r="AT197" s="200" t="s">
        <v>144</v>
      </c>
      <c r="AU197" s="200" t="s">
        <v>142</v>
      </c>
      <c r="AV197" s="13" t="s">
        <v>78</v>
      </c>
      <c r="AW197" s="13" t="s">
        <v>35</v>
      </c>
      <c r="AX197" s="13" t="s">
        <v>71</v>
      </c>
      <c r="AY197" s="200" t="s">
        <v>134</v>
      </c>
    </row>
    <row r="198" spans="2:65" s="11" customFormat="1">
      <c r="B198" s="182"/>
      <c r="D198" s="183" t="s">
        <v>144</v>
      </c>
      <c r="E198" s="184" t="s">
        <v>5</v>
      </c>
      <c r="F198" s="185" t="s">
        <v>135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144</v>
      </c>
      <c r="AU198" s="184" t="s">
        <v>142</v>
      </c>
      <c r="AV198" s="11" t="s">
        <v>142</v>
      </c>
      <c r="AW198" s="11" t="s">
        <v>35</v>
      </c>
      <c r="AX198" s="11" t="s">
        <v>78</v>
      </c>
      <c r="AY198" s="184" t="s">
        <v>134</v>
      </c>
    </row>
    <row r="199" spans="2:65" s="1" customFormat="1" ht="16.5" customHeight="1">
      <c r="B199" s="169"/>
      <c r="C199" s="170">
        <v>37</v>
      </c>
      <c r="D199" s="170" t="s">
        <v>137</v>
      </c>
      <c r="E199" s="171" t="s">
        <v>312</v>
      </c>
      <c r="F199" s="172" t="s">
        <v>313</v>
      </c>
      <c r="G199" s="173" t="s">
        <v>274</v>
      </c>
      <c r="H199" s="174">
        <v>11</v>
      </c>
      <c r="I199" s="175"/>
      <c r="J199" s="176">
        <f>ROUND(I199*H199,2)</f>
        <v>0</v>
      </c>
      <c r="K199" s="172"/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189</v>
      </c>
      <c r="AT199" s="23" t="s">
        <v>137</v>
      </c>
      <c r="AU199" s="23" t="s">
        <v>142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142</v>
      </c>
      <c r="BK199" s="181">
        <f>ROUND(I199*H199,2)</f>
        <v>0</v>
      </c>
      <c r="BL199" s="23" t="s">
        <v>189</v>
      </c>
      <c r="BM199" s="23" t="s">
        <v>314</v>
      </c>
    </row>
    <row r="200" spans="2:65" s="1" customFormat="1" ht="38.25" customHeight="1">
      <c r="B200" s="169"/>
      <c r="C200" s="170">
        <v>38</v>
      </c>
      <c r="D200" s="170" t="s">
        <v>137</v>
      </c>
      <c r="E200" s="171" t="s">
        <v>315</v>
      </c>
      <c r="F200" s="172" t="s">
        <v>316</v>
      </c>
      <c r="G200" s="173" t="s">
        <v>218</v>
      </c>
      <c r="H200" s="174">
        <v>8.0000000000000002E-3</v>
      </c>
      <c r="I200" s="175"/>
      <c r="J200" s="176">
        <f>ROUND(I200*H200,2)</f>
        <v>0</v>
      </c>
      <c r="K200" s="172"/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189</v>
      </c>
      <c r="AT200" s="23" t="s">
        <v>137</v>
      </c>
      <c r="AU200" s="23" t="s">
        <v>142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142</v>
      </c>
      <c r="BK200" s="181">
        <f>ROUND(I200*H200,2)</f>
        <v>0</v>
      </c>
      <c r="BL200" s="23" t="s">
        <v>189</v>
      </c>
      <c r="BM200" s="23" t="s">
        <v>317</v>
      </c>
    </row>
    <row r="201" spans="2:65" s="1" customFormat="1" ht="38.25" customHeight="1">
      <c r="B201" s="169"/>
      <c r="C201" s="170">
        <v>39</v>
      </c>
      <c r="D201" s="170" t="s">
        <v>137</v>
      </c>
      <c r="E201" s="171" t="s">
        <v>318</v>
      </c>
      <c r="F201" s="172" t="s">
        <v>319</v>
      </c>
      <c r="G201" s="173" t="s">
        <v>218</v>
      </c>
      <c r="H201" s="174">
        <v>8.0000000000000002E-3</v>
      </c>
      <c r="I201" s="175"/>
      <c r="J201" s="176">
        <f>ROUND(I201*H201,2)</f>
        <v>0</v>
      </c>
      <c r="K201" s="172"/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189</v>
      </c>
      <c r="AT201" s="23" t="s">
        <v>137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189</v>
      </c>
      <c r="BM201" s="23" t="s">
        <v>320</v>
      </c>
    </row>
    <row r="202" spans="2:65" s="10" customFormat="1" ht="29.85" customHeight="1">
      <c r="B202" s="156"/>
      <c r="D202" s="157" t="s">
        <v>70</v>
      </c>
      <c r="E202" s="167" t="s">
        <v>321</v>
      </c>
      <c r="F202" s="167" t="s">
        <v>322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142</v>
      </c>
      <c r="AT202" s="165" t="s">
        <v>70</v>
      </c>
      <c r="AU202" s="165" t="s">
        <v>78</v>
      </c>
      <c r="AY202" s="157" t="s">
        <v>134</v>
      </c>
      <c r="BK202" s="166">
        <f>SUM(BK203:BK213)</f>
        <v>0</v>
      </c>
    </row>
    <row r="203" spans="2:65" s="1" customFormat="1" ht="16.5" customHeight="1">
      <c r="B203" s="169"/>
      <c r="C203" s="170">
        <v>40</v>
      </c>
      <c r="D203" s="170" t="s">
        <v>137</v>
      </c>
      <c r="E203" s="171" t="s">
        <v>323</v>
      </c>
      <c r="F203" s="172" t="s">
        <v>324</v>
      </c>
      <c r="G203" s="173" t="s">
        <v>274</v>
      </c>
      <c r="H203" s="174">
        <v>10</v>
      </c>
      <c r="I203" s="175"/>
      <c r="J203" s="176">
        <f t="shared" ref="J203:J213" si="10">ROUND(I203*H203,2)</f>
        <v>0</v>
      </c>
      <c r="K203" s="172"/>
      <c r="L203" s="40"/>
      <c r="M203" s="177" t="s">
        <v>5</v>
      </c>
      <c r="N203" s="178" t="s">
        <v>43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189</v>
      </c>
      <c r="AT203" s="23" t="s">
        <v>137</v>
      </c>
      <c r="AU203" s="23" t="s">
        <v>142</v>
      </c>
      <c r="AY203" s="23" t="s">
        <v>134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142</v>
      </c>
      <c r="BK203" s="181">
        <f t="shared" ref="BK203:BK213" si="19">ROUND(I203*H203,2)</f>
        <v>0</v>
      </c>
      <c r="BL203" s="23" t="s">
        <v>189</v>
      </c>
      <c r="BM203" s="23" t="s">
        <v>325</v>
      </c>
    </row>
    <row r="204" spans="2:65" s="1" customFormat="1" ht="25.5" customHeight="1">
      <c r="B204" s="169"/>
      <c r="C204" s="170">
        <v>41</v>
      </c>
      <c r="D204" s="170" t="s">
        <v>137</v>
      </c>
      <c r="E204" s="171" t="s">
        <v>326</v>
      </c>
      <c r="F204" s="172" t="s">
        <v>327</v>
      </c>
      <c r="G204" s="173" t="s">
        <v>274</v>
      </c>
      <c r="H204" s="174">
        <v>20</v>
      </c>
      <c r="I204" s="175"/>
      <c r="J204" s="176">
        <f t="shared" si="10"/>
        <v>0</v>
      </c>
      <c r="K204" s="172"/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189</v>
      </c>
      <c r="AT204" s="23" t="s">
        <v>137</v>
      </c>
      <c r="AU204" s="23" t="s">
        <v>142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142</v>
      </c>
      <c r="BK204" s="181">
        <f t="shared" si="19"/>
        <v>0</v>
      </c>
      <c r="BL204" s="23" t="s">
        <v>189</v>
      </c>
      <c r="BM204" s="23" t="s">
        <v>328</v>
      </c>
    </row>
    <row r="205" spans="2:65" s="1" customFormat="1" ht="16.5" customHeight="1">
      <c r="B205" s="169"/>
      <c r="C205" s="206">
        <v>42</v>
      </c>
      <c r="D205" s="206" t="s">
        <v>182</v>
      </c>
      <c r="E205" s="207" t="s">
        <v>329</v>
      </c>
      <c r="F205" s="208" t="s">
        <v>330</v>
      </c>
      <c r="G205" s="209" t="s">
        <v>274</v>
      </c>
      <c r="H205" s="210">
        <v>7</v>
      </c>
      <c r="I205" s="211"/>
      <c r="J205" s="212">
        <f t="shared" si="10"/>
        <v>0</v>
      </c>
      <c r="K205" s="208"/>
      <c r="L205" s="213"/>
      <c r="M205" s="214" t="s">
        <v>5</v>
      </c>
      <c r="N205" s="215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264</v>
      </c>
      <c r="AT205" s="23" t="s">
        <v>182</v>
      </c>
      <c r="AU205" s="23" t="s">
        <v>142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189</v>
      </c>
      <c r="BM205" s="23" t="s">
        <v>331</v>
      </c>
    </row>
    <row r="206" spans="2:65" s="1" customFormat="1" ht="16.5" customHeight="1">
      <c r="B206" s="169"/>
      <c r="C206" s="206">
        <v>43</v>
      </c>
      <c r="D206" s="206" t="s">
        <v>182</v>
      </c>
      <c r="E206" s="207" t="s">
        <v>332</v>
      </c>
      <c r="F206" s="208" t="s">
        <v>333</v>
      </c>
      <c r="G206" s="209" t="s">
        <v>274</v>
      </c>
      <c r="H206" s="210">
        <v>7</v>
      </c>
      <c r="I206" s="211"/>
      <c r="J206" s="212">
        <f t="shared" si="10"/>
        <v>0</v>
      </c>
      <c r="K206" s="208"/>
      <c r="L206" s="213"/>
      <c r="M206" s="214" t="s">
        <v>5</v>
      </c>
      <c r="N206" s="215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264</v>
      </c>
      <c r="AT206" s="23" t="s">
        <v>182</v>
      </c>
      <c r="AU206" s="23" t="s">
        <v>142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189</v>
      </c>
      <c r="BM206" s="23" t="s">
        <v>334</v>
      </c>
    </row>
    <row r="207" spans="2:65" s="1" customFormat="1" ht="16.5" customHeight="1">
      <c r="B207" s="169"/>
      <c r="C207" s="206">
        <v>44</v>
      </c>
      <c r="D207" s="206" t="s">
        <v>182</v>
      </c>
      <c r="E207" s="207" t="s">
        <v>335</v>
      </c>
      <c r="F207" s="208" t="s">
        <v>336</v>
      </c>
      <c r="G207" s="209" t="s">
        <v>274</v>
      </c>
      <c r="H207" s="210">
        <v>6</v>
      </c>
      <c r="I207" s="211"/>
      <c r="J207" s="212">
        <f t="shared" si="10"/>
        <v>0</v>
      </c>
      <c r="K207" s="208"/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264</v>
      </c>
      <c r="AT207" s="23" t="s">
        <v>182</v>
      </c>
      <c r="AU207" s="23" t="s">
        <v>142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189</v>
      </c>
      <c r="BM207" s="23" t="s">
        <v>337</v>
      </c>
    </row>
    <row r="208" spans="2:65" s="1" customFormat="1" ht="25.5" customHeight="1">
      <c r="B208" s="169"/>
      <c r="C208" s="170">
        <v>45</v>
      </c>
      <c r="D208" s="170" t="s">
        <v>137</v>
      </c>
      <c r="E208" s="171" t="s">
        <v>338</v>
      </c>
      <c r="F208" s="172" t="s">
        <v>339</v>
      </c>
      <c r="G208" s="173" t="s">
        <v>340</v>
      </c>
      <c r="H208" s="174">
        <v>1</v>
      </c>
      <c r="I208" s="175"/>
      <c r="J208" s="176">
        <f t="shared" si="10"/>
        <v>0</v>
      </c>
      <c r="K208" s="172"/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189</v>
      </c>
      <c r="AT208" s="23" t="s">
        <v>137</v>
      </c>
      <c r="AU208" s="23" t="s">
        <v>142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189</v>
      </c>
      <c r="BM208" s="23" t="s">
        <v>341</v>
      </c>
    </row>
    <row r="209" spans="2:65" s="1" customFormat="1" ht="25.5" customHeight="1">
      <c r="B209" s="169"/>
      <c r="C209" s="170">
        <v>46</v>
      </c>
      <c r="D209" s="170" t="s">
        <v>137</v>
      </c>
      <c r="E209" s="171" t="s">
        <v>342</v>
      </c>
      <c r="F209" s="172" t="s">
        <v>343</v>
      </c>
      <c r="G209" s="173" t="s">
        <v>340</v>
      </c>
      <c r="H209" s="174">
        <v>1</v>
      </c>
      <c r="I209" s="175"/>
      <c r="J209" s="176">
        <f t="shared" si="10"/>
        <v>0</v>
      </c>
      <c r="K209" s="172"/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189</v>
      </c>
      <c r="AT209" s="23" t="s">
        <v>137</v>
      </c>
      <c r="AU209" s="23" t="s">
        <v>142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189</v>
      </c>
      <c r="BM209" s="23" t="s">
        <v>344</v>
      </c>
    </row>
    <row r="210" spans="2:65" s="1" customFormat="1" ht="25.5" customHeight="1">
      <c r="B210" s="169"/>
      <c r="C210" s="170">
        <v>47</v>
      </c>
      <c r="D210" s="170" t="s">
        <v>137</v>
      </c>
      <c r="E210" s="171" t="s">
        <v>345</v>
      </c>
      <c r="F210" s="172" t="s">
        <v>346</v>
      </c>
      <c r="G210" s="173" t="s">
        <v>274</v>
      </c>
      <c r="H210" s="174">
        <v>20</v>
      </c>
      <c r="I210" s="175"/>
      <c r="J210" s="176">
        <f t="shared" si="10"/>
        <v>0</v>
      </c>
      <c r="K210" s="172"/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189</v>
      </c>
      <c r="AT210" s="23" t="s">
        <v>137</v>
      </c>
      <c r="AU210" s="23" t="s">
        <v>142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189</v>
      </c>
      <c r="BM210" s="23" t="s">
        <v>347</v>
      </c>
    </row>
    <row r="211" spans="2:65" s="1" customFormat="1" ht="25.5" customHeight="1">
      <c r="B211" s="169"/>
      <c r="C211" s="170">
        <v>48</v>
      </c>
      <c r="D211" s="170" t="s">
        <v>137</v>
      </c>
      <c r="E211" s="171" t="s">
        <v>348</v>
      </c>
      <c r="F211" s="172" t="s">
        <v>349</v>
      </c>
      <c r="G211" s="173" t="s">
        <v>274</v>
      </c>
      <c r="H211" s="174">
        <v>20</v>
      </c>
      <c r="I211" s="175"/>
      <c r="J211" s="176">
        <f t="shared" si="10"/>
        <v>0</v>
      </c>
      <c r="K211" s="172"/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189</v>
      </c>
      <c r="AT211" s="23" t="s">
        <v>137</v>
      </c>
      <c r="AU211" s="23" t="s">
        <v>142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189</v>
      </c>
      <c r="BM211" s="23" t="s">
        <v>350</v>
      </c>
    </row>
    <row r="212" spans="2:65" s="1" customFormat="1" ht="38.25" customHeight="1">
      <c r="B212" s="169"/>
      <c r="C212" s="170">
        <v>49</v>
      </c>
      <c r="D212" s="170" t="s">
        <v>137</v>
      </c>
      <c r="E212" s="171" t="s">
        <v>351</v>
      </c>
      <c r="F212" s="172" t="s">
        <v>352</v>
      </c>
      <c r="G212" s="173" t="s">
        <v>218</v>
      </c>
      <c r="H212" s="174">
        <v>0.02</v>
      </c>
      <c r="I212" s="175"/>
      <c r="J212" s="176">
        <f t="shared" si="10"/>
        <v>0</v>
      </c>
      <c r="K212" s="172"/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189</v>
      </c>
      <c r="AT212" s="23" t="s">
        <v>137</v>
      </c>
      <c r="AU212" s="23" t="s">
        <v>142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189</v>
      </c>
      <c r="BM212" s="23" t="s">
        <v>353</v>
      </c>
    </row>
    <row r="213" spans="2:65" s="1" customFormat="1" ht="38.25" customHeight="1">
      <c r="B213" s="169"/>
      <c r="C213" s="170">
        <v>50</v>
      </c>
      <c r="D213" s="170" t="s">
        <v>137</v>
      </c>
      <c r="E213" s="171" t="s">
        <v>354</v>
      </c>
      <c r="F213" s="172" t="s">
        <v>355</v>
      </c>
      <c r="G213" s="173" t="s">
        <v>218</v>
      </c>
      <c r="H213" s="174">
        <v>0.02</v>
      </c>
      <c r="I213" s="175"/>
      <c r="J213" s="176">
        <f t="shared" si="10"/>
        <v>0</v>
      </c>
      <c r="K213" s="172"/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189</v>
      </c>
      <c r="AT213" s="23" t="s">
        <v>137</v>
      </c>
      <c r="AU213" s="23" t="s">
        <v>142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189</v>
      </c>
      <c r="BM213" s="23" t="s">
        <v>356</v>
      </c>
    </row>
    <row r="214" spans="2:65" s="10" customFormat="1" ht="29.85" customHeight="1">
      <c r="B214" s="156"/>
      <c r="D214" s="157" t="s">
        <v>70</v>
      </c>
      <c r="E214" s="167" t="s">
        <v>357</v>
      </c>
      <c r="F214" s="167" t="s">
        <v>358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3.1499999999999996E-3</v>
      </c>
      <c r="S214" s="162"/>
      <c r="T214" s="164">
        <f>SUM(T215:T225)</f>
        <v>6.45E-3</v>
      </c>
      <c r="AR214" s="157" t="s">
        <v>142</v>
      </c>
      <c r="AT214" s="165" t="s">
        <v>70</v>
      </c>
      <c r="AU214" s="165" t="s">
        <v>78</v>
      </c>
      <c r="AY214" s="157" t="s">
        <v>134</v>
      </c>
      <c r="BK214" s="166">
        <f>SUM(BK215:BK225)</f>
        <v>0</v>
      </c>
    </row>
    <row r="215" spans="2:65" s="1" customFormat="1" ht="16.5" customHeight="1">
      <c r="B215" s="169"/>
      <c r="C215" s="170">
        <v>51</v>
      </c>
      <c r="D215" s="170" t="s">
        <v>137</v>
      </c>
      <c r="E215" s="171" t="s">
        <v>359</v>
      </c>
      <c r="F215" s="172" t="s">
        <v>360</v>
      </c>
      <c r="G215" s="173" t="s">
        <v>274</v>
      </c>
      <c r="H215" s="174">
        <v>3</v>
      </c>
      <c r="I215" s="175"/>
      <c r="J215" s="176">
        <f>ROUND(I215*H215,2)</f>
        <v>0</v>
      </c>
      <c r="K215" s="172"/>
      <c r="L215" s="40"/>
      <c r="M215" s="177" t="s">
        <v>5</v>
      </c>
      <c r="N215" s="178" t="s">
        <v>43</v>
      </c>
      <c r="O215" s="41"/>
      <c r="P215" s="179">
        <f>O215*H215</f>
        <v>0</v>
      </c>
      <c r="Q215" s="179">
        <v>1.1E-4</v>
      </c>
      <c r="R215" s="179">
        <f>Q215*H215</f>
        <v>3.3E-4</v>
      </c>
      <c r="S215" s="179">
        <v>2.15E-3</v>
      </c>
      <c r="T215" s="180">
        <f>S215*H215</f>
        <v>6.45E-3</v>
      </c>
      <c r="AR215" s="23" t="s">
        <v>189</v>
      </c>
      <c r="AT215" s="23" t="s">
        <v>137</v>
      </c>
      <c r="AU215" s="23" t="s">
        <v>142</v>
      </c>
      <c r="AY215" s="23" t="s">
        <v>134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142</v>
      </c>
      <c r="BK215" s="181">
        <f>ROUND(I215*H215,2)</f>
        <v>0</v>
      </c>
      <c r="BL215" s="23" t="s">
        <v>189</v>
      </c>
      <c r="BM215" s="23" t="s">
        <v>361</v>
      </c>
    </row>
    <row r="216" spans="2:65" s="1" customFormat="1" ht="25.5" customHeight="1">
      <c r="B216" s="169"/>
      <c r="C216" s="170">
        <v>52</v>
      </c>
      <c r="D216" s="170" t="s">
        <v>137</v>
      </c>
      <c r="E216" s="171" t="s">
        <v>362</v>
      </c>
      <c r="F216" s="172" t="s">
        <v>363</v>
      </c>
      <c r="G216" s="173" t="s">
        <v>274</v>
      </c>
      <c r="H216" s="174">
        <v>1</v>
      </c>
      <c r="I216" s="175"/>
      <c r="J216" s="176">
        <f>ROUND(I216*H216,2)</f>
        <v>0</v>
      </c>
      <c r="K216" s="172"/>
      <c r="L216" s="40"/>
      <c r="M216" s="177" t="s">
        <v>5</v>
      </c>
      <c r="N216" s="178" t="s">
        <v>43</v>
      </c>
      <c r="O216" s="41"/>
      <c r="P216" s="179">
        <f>O216*H216</f>
        <v>0</v>
      </c>
      <c r="Q216" s="179">
        <v>5.9999999999999995E-4</v>
      </c>
      <c r="R216" s="179">
        <f>Q216*H216</f>
        <v>5.9999999999999995E-4</v>
      </c>
      <c r="S216" s="179">
        <v>0</v>
      </c>
      <c r="T216" s="180">
        <f>S216*H216</f>
        <v>0</v>
      </c>
      <c r="AR216" s="23" t="s">
        <v>189</v>
      </c>
      <c r="AT216" s="23" t="s">
        <v>137</v>
      </c>
      <c r="AU216" s="23" t="s">
        <v>142</v>
      </c>
      <c r="AY216" s="23" t="s">
        <v>134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142</v>
      </c>
      <c r="BK216" s="181">
        <f>ROUND(I216*H216,2)</f>
        <v>0</v>
      </c>
      <c r="BL216" s="23" t="s">
        <v>189</v>
      </c>
      <c r="BM216" s="23" t="s">
        <v>364</v>
      </c>
    </row>
    <row r="217" spans="2:65" s="13" customFormat="1">
      <c r="B217" s="199"/>
      <c r="D217" s="183" t="s">
        <v>144</v>
      </c>
      <c r="E217" s="200" t="s">
        <v>5</v>
      </c>
      <c r="F217" s="201" t="s">
        <v>365</v>
      </c>
      <c r="H217" s="200" t="s">
        <v>5</v>
      </c>
      <c r="I217" s="202"/>
      <c r="L217" s="199"/>
      <c r="M217" s="203"/>
      <c r="N217" s="204"/>
      <c r="O217" s="204"/>
      <c r="P217" s="204"/>
      <c r="Q217" s="204"/>
      <c r="R217" s="204"/>
      <c r="S217" s="204"/>
      <c r="T217" s="205"/>
      <c r="AT217" s="200" t="s">
        <v>144</v>
      </c>
      <c r="AU217" s="200" t="s">
        <v>142</v>
      </c>
      <c r="AV217" s="13" t="s">
        <v>78</v>
      </c>
      <c r="AW217" s="13" t="s">
        <v>35</v>
      </c>
      <c r="AX217" s="13" t="s">
        <v>71</v>
      </c>
      <c r="AY217" s="200" t="s">
        <v>134</v>
      </c>
    </row>
    <row r="218" spans="2:65" s="11" customFormat="1">
      <c r="B218" s="182"/>
      <c r="D218" s="183" t="s">
        <v>144</v>
      </c>
      <c r="E218" s="184" t="s">
        <v>5</v>
      </c>
      <c r="F218" s="185" t="s">
        <v>78</v>
      </c>
      <c r="H218" s="186">
        <v>1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144</v>
      </c>
      <c r="AU218" s="184" t="s">
        <v>142</v>
      </c>
      <c r="AV218" s="11" t="s">
        <v>142</v>
      </c>
      <c r="AW218" s="11" t="s">
        <v>35</v>
      </c>
      <c r="AX218" s="11" t="s">
        <v>78</v>
      </c>
      <c r="AY218" s="184" t="s">
        <v>134</v>
      </c>
    </row>
    <row r="219" spans="2:65" s="1" customFormat="1" ht="16.5" customHeight="1">
      <c r="B219" s="169"/>
      <c r="C219" s="170">
        <v>53</v>
      </c>
      <c r="D219" s="170" t="s">
        <v>137</v>
      </c>
      <c r="E219" s="171" t="s">
        <v>366</v>
      </c>
      <c r="F219" s="172" t="s">
        <v>367</v>
      </c>
      <c r="G219" s="173" t="s">
        <v>274</v>
      </c>
      <c r="H219" s="174">
        <v>3</v>
      </c>
      <c r="I219" s="175"/>
      <c r="J219" s="176">
        <f t="shared" ref="J219:J225" si="20">ROUND(I219*H219,2)</f>
        <v>0</v>
      </c>
      <c r="K219" s="172"/>
      <c r="L219" s="40"/>
      <c r="M219" s="177" t="s">
        <v>5</v>
      </c>
      <c r="N219" s="178" t="s">
        <v>43</v>
      </c>
      <c r="O219" s="41"/>
      <c r="P219" s="179">
        <f t="shared" ref="P219:P225" si="21">O219*H219</f>
        <v>0</v>
      </c>
      <c r="Q219" s="179">
        <v>5.4000000000000001E-4</v>
      </c>
      <c r="R219" s="179">
        <f t="shared" ref="R219:R225" si="22">Q219*H219</f>
        <v>1.6199999999999999E-3</v>
      </c>
      <c r="S219" s="179">
        <v>0</v>
      </c>
      <c r="T219" s="180">
        <f t="shared" ref="T219:T225" si="23">S219*H219</f>
        <v>0</v>
      </c>
      <c r="AR219" s="23" t="s">
        <v>189</v>
      </c>
      <c r="AT219" s="23" t="s">
        <v>137</v>
      </c>
      <c r="AU219" s="23" t="s">
        <v>142</v>
      </c>
      <c r="AY219" s="23" t="s">
        <v>134</v>
      </c>
      <c r="BE219" s="181">
        <f t="shared" ref="BE219:BE225" si="24">IF(N219="základní",J219,0)</f>
        <v>0</v>
      </c>
      <c r="BF219" s="181">
        <f t="shared" ref="BF219:BF225" si="25">IF(N219="snížená",J219,0)</f>
        <v>0</v>
      </c>
      <c r="BG219" s="181">
        <f t="shared" ref="BG219:BG225" si="26">IF(N219="zákl. přenesená",J219,0)</f>
        <v>0</v>
      </c>
      <c r="BH219" s="181">
        <f t="shared" ref="BH219:BH225" si="27">IF(N219="sníž. přenesená",J219,0)</f>
        <v>0</v>
      </c>
      <c r="BI219" s="181">
        <f t="shared" ref="BI219:BI225" si="28">IF(N219="nulová",J219,0)</f>
        <v>0</v>
      </c>
      <c r="BJ219" s="23" t="s">
        <v>142</v>
      </c>
      <c r="BK219" s="181">
        <f t="shared" ref="BK219:BK225" si="29">ROUND(I219*H219,2)</f>
        <v>0</v>
      </c>
      <c r="BL219" s="23" t="s">
        <v>189</v>
      </c>
      <c r="BM219" s="23" t="s">
        <v>368</v>
      </c>
    </row>
    <row r="220" spans="2:65" s="1" customFormat="1" ht="25.5" customHeight="1">
      <c r="B220" s="169"/>
      <c r="C220" s="170">
        <v>54</v>
      </c>
      <c r="D220" s="170" t="s">
        <v>137</v>
      </c>
      <c r="E220" s="171" t="s">
        <v>369</v>
      </c>
      <c r="F220" s="172" t="s">
        <v>937</v>
      </c>
      <c r="G220" s="173" t="s">
        <v>340</v>
      </c>
      <c r="H220" s="174">
        <v>1</v>
      </c>
      <c r="I220" s="175"/>
      <c r="J220" s="176">
        <f t="shared" si="20"/>
        <v>0</v>
      </c>
      <c r="K220" s="172"/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5.9999999999999995E-4</v>
      </c>
      <c r="R220" s="179">
        <f t="shared" si="22"/>
        <v>5.9999999999999995E-4</v>
      </c>
      <c r="S220" s="179">
        <v>0</v>
      </c>
      <c r="T220" s="180">
        <f t="shared" si="23"/>
        <v>0</v>
      </c>
      <c r="AR220" s="23" t="s">
        <v>189</v>
      </c>
      <c r="AT220" s="23" t="s">
        <v>137</v>
      </c>
      <c r="AU220" s="23" t="s">
        <v>142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142</v>
      </c>
      <c r="BK220" s="181">
        <f t="shared" si="29"/>
        <v>0</v>
      </c>
      <c r="BL220" s="23" t="s">
        <v>189</v>
      </c>
      <c r="BM220" s="23" t="s">
        <v>370</v>
      </c>
    </row>
    <row r="221" spans="2:65" s="1" customFormat="1" ht="16.5" customHeight="1">
      <c r="B221" s="169"/>
      <c r="C221" s="170">
        <v>55</v>
      </c>
      <c r="D221" s="170" t="s">
        <v>137</v>
      </c>
      <c r="E221" s="171" t="s">
        <v>371</v>
      </c>
      <c r="F221" s="172" t="s">
        <v>372</v>
      </c>
      <c r="G221" s="173" t="s">
        <v>180</v>
      </c>
      <c r="H221" s="174">
        <v>2</v>
      </c>
      <c r="I221" s="175"/>
      <c r="J221" s="176">
        <f t="shared" si="20"/>
        <v>0</v>
      </c>
      <c r="K221" s="172"/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189</v>
      </c>
      <c r="AT221" s="23" t="s">
        <v>137</v>
      </c>
      <c r="AU221" s="23" t="s">
        <v>142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189</v>
      </c>
      <c r="BM221" s="23" t="s">
        <v>373</v>
      </c>
    </row>
    <row r="222" spans="2:65" s="1" customFormat="1" ht="16.5" customHeight="1">
      <c r="B222" s="169"/>
      <c r="C222" s="170">
        <v>56</v>
      </c>
      <c r="D222" s="170" t="s">
        <v>137</v>
      </c>
      <c r="E222" s="171" t="s">
        <v>374</v>
      </c>
      <c r="F222" s="172" t="s">
        <v>375</v>
      </c>
      <c r="G222" s="173" t="s">
        <v>274</v>
      </c>
      <c r="H222" s="174">
        <v>3</v>
      </c>
      <c r="I222" s="175"/>
      <c r="J222" s="176">
        <f t="shared" si="20"/>
        <v>0</v>
      </c>
      <c r="K222" s="172"/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189</v>
      </c>
      <c r="AT222" s="23" t="s">
        <v>137</v>
      </c>
      <c r="AU222" s="23" t="s">
        <v>142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189</v>
      </c>
      <c r="BM222" s="23" t="s">
        <v>376</v>
      </c>
    </row>
    <row r="223" spans="2:65" s="1" customFormat="1" ht="16.5" customHeight="1">
      <c r="B223" s="169"/>
      <c r="C223" s="170">
        <v>57</v>
      </c>
      <c r="D223" s="170" t="s">
        <v>137</v>
      </c>
      <c r="E223" s="171" t="s">
        <v>377</v>
      </c>
      <c r="F223" s="172" t="s">
        <v>378</v>
      </c>
      <c r="G223" s="173" t="s">
        <v>180</v>
      </c>
      <c r="H223" s="174">
        <v>1</v>
      </c>
      <c r="I223" s="175"/>
      <c r="J223" s="176">
        <f t="shared" si="20"/>
        <v>0</v>
      </c>
      <c r="K223" s="172"/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189</v>
      </c>
      <c r="AT223" s="23" t="s">
        <v>137</v>
      </c>
      <c r="AU223" s="23" t="s">
        <v>142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189</v>
      </c>
      <c r="BM223" s="23" t="s">
        <v>379</v>
      </c>
    </row>
    <row r="224" spans="2:65" s="1" customFormat="1" ht="38.25" customHeight="1">
      <c r="B224" s="169"/>
      <c r="C224" s="170">
        <v>58</v>
      </c>
      <c r="D224" s="170" t="s">
        <v>137</v>
      </c>
      <c r="E224" s="171" t="s">
        <v>380</v>
      </c>
      <c r="F224" s="172" t="s">
        <v>381</v>
      </c>
      <c r="G224" s="173" t="s">
        <v>218</v>
      </c>
      <c r="H224" s="174">
        <v>3.0000000000000001E-3</v>
      </c>
      <c r="I224" s="175"/>
      <c r="J224" s="176">
        <f t="shared" si="20"/>
        <v>0</v>
      </c>
      <c r="K224" s="172"/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189</v>
      </c>
      <c r="AT224" s="23" t="s">
        <v>137</v>
      </c>
      <c r="AU224" s="23" t="s">
        <v>142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142</v>
      </c>
      <c r="BK224" s="181">
        <f t="shared" si="29"/>
        <v>0</v>
      </c>
      <c r="BL224" s="23" t="s">
        <v>189</v>
      </c>
      <c r="BM224" s="23" t="s">
        <v>382</v>
      </c>
    </row>
    <row r="225" spans="2:65" s="1" customFormat="1" ht="38.25" customHeight="1">
      <c r="B225" s="169"/>
      <c r="C225" s="170">
        <v>59</v>
      </c>
      <c r="D225" s="170" t="s">
        <v>137</v>
      </c>
      <c r="E225" s="171" t="s">
        <v>383</v>
      </c>
      <c r="F225" s="172" t="s">
        <v>384</v>
      </c>
      <c r="G225" s="173" t="s">
        <v>218</v>
      </c>
      <c r="H225" s="174">
        <v>3.0000000000000001E-3</v>
      </c>
      <c r="I225" s="175"/>
      <c r="J225" s="176">
        <f t="shared" si="20"/>
        <v>0</v>
      </c>
      <c r="K225" s="172"/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189</v>
      </c>
      <c r="AT225" s="23" t="s">
        <v>137</v>
      </c>
      <c r="AU225" s="23" t="s">
        <v>142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142</v>
      </c>
      <c r="BK225" s="181">
        <f t="shared" si="29"/>
        <v>0</v>
      </c>
      <c r="BL225" s="23" t="s">
        <v>189</v>
      </c>
      <c r="BM225" s="23" t="s">
        <v>385</v>
      </c>
    </row>
    <row r="226" spans="2:65" s="10" customFormat="1" ht="29.85" customHeight="1">
      <c r="B226" s="156"/>
      <c r="D226" s="157" t="s">
        <v>70</v>
      </c>
      <c r="E226" s="167" t="s">
        <v>386</v>
      </c>
      <c r="F226" s="167" t="s">
        <v>387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SUM(P227:P245)</f>
        <v>0</v>
      </c>
      <c r="Q226" s="162"/>
      <c r="R226" s="163">
        <f>SUM(R227:R245)</f>
        <v>6.5110000000000015E-2</v>
      </c>
      <c r="S226" s="162"/>
      <c r="T226" s="164">
        <f>SUM(T227:T245)</f>
        <v>7.775E-2</v>
      </c>
      <c r="AR226" s="157" t="s">
        <v>142</v>
      </c>
      <c r="AT226" s="165" t="s">
        <v>70</v>
      </c>
      <c r="AU226" s="165" t="s">
        <v>78</v>
      </c>
      <c r="AY226" s="157" t="s">
        <v>134</v>
      </c>
      <c r="BK226" s="166">
        <f>SUM(BK227:BK245)</f>
        <v>0</v>
      </c>
    </row>
    <row r="227" spans="2:65" s="1" customFormat="1" ht="16.5" customHeight="1">
      <c r="B227" s="169"/>
      <c r="C227" s="170">
        <v>60</v>
      </c>
      <c r="D227" s="170" t="s">
        <v>137</v>
      </c>
      <c r="E227" s="171" t="s">
        <v>388</v>
      </c>
      <c r="F227" s="172" t="s">
        <v>389</v>
      </c>
      <c r="G227" s="173" t="s">
        <v>340</v>
      </c>
      <c r="H227" s="174">
        <v>1</v>
      </c>
      <c r="I227" s="175"/>
      <c r="J227" s="176">
        <f t="shared" ref="J227:J245" si="30">ROUND(I227*H227,2)</f>
        <v>0</v>
      </c>
      <c r="K227" s="172"/>
      <c r="L227" s="40"/>
      <c r="M227" s="177" t="s">
        <v>5</v>
      </c>
      <c r="N227" s="178" t="s">
        <v>43</v>
      </c>
      <c r="O227" s="41"/>
      <c r="P227" s="179">
        <f t="shared" ref="P227:P245" si="31">O227*H227</f>
        <v>0</v>
      </c>
      <c r="Q227" s="179">
        <v>0</v>
      </c>
      <c r="R227" s="179">
        <f t="shared" ref="R227:R245" si="32">Q227*H227</f>
        <v>0</v>
      </c>
      <c r="S227" s="179">
        <v>1.933E-2</v>
      </c>
      <c r="T227" s="180">
        <f t="shared" ref="T227:T245" si="33">S227*H227</f>
        <v>1.933E-2</v>
      </c>
      <c r="AR227" s="23" t="s">
        <v>189</v>
      </c>
      <c r="AT227" s="23" t="s">
        <v>137</v>
      </c>
      <c r="AU227" s="23" t="s">
        <v>142</v>
      </c>
      <c r="AY227" s="23" t="s">
        <v>134</v>
      </c>
      <c r="BE227" s="181">
        <f t="shared" ref="BE227:BE245" si="34">IF(N227="základní",J227,0)</f>
        <v>0</v>
      </c>
      <c r="BF227" s="181">
        <f t="shared" ref="BF227:BF245" si="35">IF(N227="snížená",J227,0)</f>
        <v>0</v>
      </c>
      <c r="BG227" s="181">
        <f t="shared" ref="BG227:BG245" si="36">IF(N227="zákl. přenesená",J227,0)</f>
        <v>0</v>
      </c>
      <c r="BH227" s="181">
        <f t="shared" ref="BH227:BH245" si="37">IF(N227="sníž. přenesená",J227,0)</f>
        <v>0</v>
      </c>
      <c r="BI227" s="181">
        <f t="shared" ref="BI227:BI245" si="38">IF(N227="nulová",J227,0)</f>
        <v>0</v>
      </c>
      <c r="BJ227" s="23" t="s">
        <v>142</v>
      </c>
      <c r="BK227" s="181">
        <f t="shared" ref="BK227:BK245" si="39">ROUND(I227*H227,2)</f>
        <v>0</v>
      </c>
      <c r="BL227" s="23" t="s">
        <v>189</v>
      </c>
      <c r="BM227" s="23" t="s">
        <v>390</v>
      </c>
    </row>
    <row r="228" spans="2:65" s="1" customFormat="1" ht="25.5" customHeight="1">
      <c r="B228" s="169"/>
      <c r="C228" s="170">
        <v>61</v>
      </c>
      <c r="D228" s="170" t="s">
        <v>137</v>
      </c>
      <c r="E228" s="171" t="s">
        <v>391</v>
      </c>
      <c r="F228" s="172" t="s">
        <v>938</v>
      </c>
      <c r="G228" s="173" t="s">
        <v>340</v>
      </c>
      <c r="H228" s="174">
        <v>1</v>
      </c>
      <c r="I228" s="175"/>
      <c r="J228" s="176">
        <f t="shared" si="30"/>
        <v>0</v>
      </c>
      <c r="K228" s="172"/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1.3820000000000001E-2</v>
      </c>
      <c r="R228" s="179">
        <f t="shared" si="32"/>
        <v>1.3820000000000001E-2</v>
      </c>
      <c r="S228" s="179">
        <v>0</v>
      </c>
      <c r="T228" s="180">
        <f t="shared" si="33"/>
        <v>0</v>
      </c>
      <c r="AR228" s="23" t="s">
        <v>189</v>
      </c>
      <c r="AT228" s="23" t="s">
        <v>137</v>
      </c>
      <c r="AU228" s="23" t="s">
        <v>142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142</v>
      </c>
      <c r="BK228" s="181">
        <f t="shared" si="39"/>
        <v>0</v>
      </c>
      <c r="BL228" s="23" t="s">
        <v>189</v>
      </c>
      <c r="BM228" s="23" t="s">
        <v>392</v>
      </c>
    </row>
    <row r="229" spans="2:65" s="1" customFormat="1" ht="16.5" customHeight="1">
      <c r="B229" s="169"/>
      <c r="C229" s="170">
        <v>62</v>
      </c>
      <c r="D229" s="170" t="s">
        <v>137</v>
      </c>
      <c r="E229" s="171" t="s">
        <v>393</v>
      </c>
      <c r="F229" s="172" t="s">
        <v>394</v>
      </c>
      <c r="G229" s="173" t="s">
        <v>340</v>
      </c>
      <c r="H229" s="174">
        <v>1</v>
      </c>
      <c r="I229" s="175"/>
      <c r="J229" s="176">
        <f t="shared" si="30"/>
        <v>0</v>
      </c>
      <c r="K229" s="172"/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1.9460000000000002E-2</v>
      </c>
      <c r="T229" s="180">
        <f t="shared" si="33"/>
        <v>1.9460000000000002E-2</v>
      </c>
      <c r="AR229" s="23" t="s">
        <v>189</v>
      </c>
      <c r="AT229" s="23" t="s">
        <v>137</v>
      </c>
      <c r="AU229" s="23" t="s">
        <v>142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189</v>
      </c>
      <c r="BM229" s="23" t="s">
        <v>395</v>
      </c>
    </row>
    <row r="230" spans="2:65" s="1" customFormat="1" ht="25.5" customHeight="1">
      <c r="B230" s="169"/>
      <c r="C230" s="170">
        <v>63</v>
      </c>
      <c r="D230" s="170" t="s">
        <v>137</v>
      </c>
      <c r="E230" s="171" t="s">
        <v>396</v>
      </c>
      <c r="F230" s="172" t="s">
        <v>939</v>
      </c>
      <c r="G230" s="173" t="s">
        <v>340</v>
      </c>
      <c r="H230" s="174">
        <v>1</v>
      </c>
      <c r="I230" s="175"/>
      <c r="J230" s="176">
        <f t="shared" si="30"/>
        <v>0</v>
      </c>
      <c r="K230" s="172"/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1.375E-2</v>
      </c>
      <c r="R230" s="179">
        <f t="shared" si="32"/>
        <v>1.375E-2</v>
      </c>
      <c r="S230" s="179">
        <v>0</v>
      </c>
      <c r="T230" s="180">
        <f t="shared" si="33"/>
        <v>0</v>
      </c>
      <c r="AR230" s="23" t="s">
        <v>189</v>
      </c>
      <c r="AT230" s="23" t="s">
        <v>137</v>
      </c>
      <c r="AU230" s="23" t="s">
        <v>142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189</v>
      </c>
      <c r="BM230" s="23" t="s">
        <v>397</v>
      </c>
    </row>
    <row r="231" spans="2:65" s="1" customFormat="1" ht="16.5" customHeight="1">
      <c r="B231" s="169"/>
      <c r="C231" s="170">
        <v>64</v>
      </c>
      <c r="D231" s="170" t="s">
        <v>137</v>
      </c>
      <c r="E231" s="171" t="s">
        <v>398</v>
      </c>
      <c r="F231" s="172" t="s">
        <v>399</v>
      </c>
      <c r="G231" s="173" t="s">
        <v>340</v>
      </c>
      <c r="H231" s="174">
        <v>1</v>
      </c>
      <c r="I231" s="175"/>
      <c r="J231" s="176">
        <f t="shared" si="30"/>
        <v>0</v>
      </c>
      <c r="K231" s="172"/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3.2899999999999999E-2</v>
      </c>
      <c r="T231" s="180">
        <f t="shared" si="33"/>
        <v>3.2899999999999999E-2</v>
      </c>
      <c r="AR231" s="23" t="s">
        <v>189</v>
      </c>
      <c r="AT231" s="23" t="s">
        <v>137</v>
      </c>
      <c r="AU231" s="23" t="s">
        <v>142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189</v>
      </c>
      <c r="BM231" s="23" t="s">
        <v>400</v>
      </c>
    </row>
    <row r="232" spans="2:65" s="1" customFormat="1" ht="25.5" customHeight="1">
      <c r="B232" s="169"/>
      <c r="C232" s="170">
        <v>65</v>
      </c>
      <c r="D232" s="170" t="s">
        <v>137</v>
      </c>
      <c r="E232" s="171" t="s">
        <v>401</v>
      </c>
      <c r="F232" s="172" t="s">
        <v>940</v>
      </c>
      <c r="G232" s="173" t="s">
        <v>340</v>
      </c>
      <c r="H232" s="174">
        <v>1</v>
      </c>
      <c r="I232" s="175"/>
      <c r="J232" s="176">
        <f t="shared" si="30"/>
        <v>0</v>
      </c>
      <c r="K232" s="172"/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1.9990000000000001E-2</v>
      </c>
      <c r="R232" s="179">
        <f t="shared" si="32"/>
        <v>1.9990000000000001E-2</v>
      </c>
      <c r="S232" s="179">
        <v>0</v>
      </c>
      <c r="T232" s="180">
        <f t="shared" si="33"/>
        <v>0</v>
      </c>
      <c r="AR232" s="23" t="s">
        <v>189</v>
      </c>
      <c r="AT232" s="23" t="s">
        <v>137</v>
      </c>
      <c r="AU232" s="23" t="s">
        <v>142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189</v>
      </c>
      <c r="BM232" s="23" t="s">
        <v>402</v>
      </c>
    </row>
    <row r="233" spans="2:65" s="1" customFormat="1" ht="16.5" customHeight="1">
      <c r="B233" s="169"/>
      <c r="C233" s="170">
        <v>66</v>
      </c>
      <c r="D233" s="170" t="s">
        <v>137</v>
      </c>
      <c r="E233" s="171" t="s">
        <v>403</v>
      </c>
      <c r="F233" s="172" t="s">
        <v>404</v>
      </c>
      <c r="G233" s="173" t="s">
        <v>180</v>
      </c>
      <c r="H233" s="174">
        <v>6</v>
      </c>
      <c r="I233" s="175"/>
      <c r="J233" s="176">
        <f t="shared" si="30"/>
        <v>0</v>
      </c>
      <c r="K233" s="172"/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4.8999999999999998E-4</v>
      </c>
      <c r="T233" s="180">
        <f t="shared" si="33"/>
        <v>2.9399999999999999E-3</v>
      </c>
      <c r="AR233" s="23" t="s">
        <v>189</v>
      </c>
      <c r="AT233" s="23" t="s">
        <v>137</v>
      </c>
      <c r="AU233" s="23" t="s">
        <v>142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189</v>
      </c>
      <c r="BM233" s="23" t="s">
        <v>405</v>
      </c>
    </row>
    <row r="234" spans="2:65" s="1" customFormat="1" ht="16.5" customHeight="1">
      <c r="B234" s="169"/>
      <c r="C234" s="170">
        <v>67</v>
      </c>
      <c r="D234" s="170" t="s">
        <v>137</v>
      </c>
      <c r="E234" s="171" t="s">
        <v>406</v>
      </c>
      <c r="F234" s="172" t="s">
        <v>407</v>
      </c>
      <c r="G234" s="173" t="s">
        <v>340</v>
      </c>
      <c r="H234" s="174">
        <v>6</v>
      </c>
      <c r="I234" s="175"/>
      <c r="J234" s="176">
        <f t="shared" si="30"/>
        <v>0</v>
      </c>
      <c r="K234" s="172"/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1.89E-3</v>
      </c>
      <c r="R234" s="179">
        <f t="shared" si="32"/>
        <v>1.1339999999999999E-2</v>
      </c>
      <c r="S234" s="179">
        <v>0</v>
      </c>
      <c r="T234" s="180">
        <f t="shared" si="33"/>
        <v>0</v>
      </c>
      <c r="AR234" s="23" t="s">
        <v>189</v>
      </c>
      <c r="AT234" s="23" t="s">
        <v>137</v>
      </c>
      <c r="AU234" s="23" t="s">
        <v>142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189</v>
      </c>
      <c r="BM234" s="23" t="s">
        <v>408</v>
      </c>
    </row>
    <row r="235" spans="2:65" s="1" customFormat="1" ht="16.5" customHeight="1">
      <c r="B235" s="169"/>
      <c r="C235" s="170">
        <v>68</v>
      </c>
      <c r="D235" s="170" t="s">
        <v>137</v>
      </c>
      <c r="E235" s="171" t="s">
        <v>409</v>
      </c>
      <c r="F235" s="172" t="s">
        <v>410</v>
      </c>
      <c r="G235" s="173" t="s">
        <v>340</v>
      </c>
      <c r="H235" s="174">
        <v>2</v>
      </c>
      <c r="I235" s="175"/>
      <c r="J235" s="176">
        <f t="shared" si="30"/>
        <v>0</v>
      </c>
      <c r="K235" s="172"/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1.56E-3</v>
      </c>
      <c r="T235" s="180">
        <f t="shared" si="33"/>
        <v>3.1199999999999999E-3</v>
      </c>
      <c r="AR235" s="23" t="s">
        <v>189</v>
      </c>
      <c r="AT235" s="23" t="s">
        <v>137</v>
      </c>
      <c r="AU235" s="23" t="s">
        <v>142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189</v>
      </c>
      <c r="BM235" s="23" t="s">
        <v>411</v>
      </c>
    </row>
    <row r="236" spans="2:65" s="1" customFormat="1" ht="16.5" customHeight="1">
      <c r="B236" s="169"/>
      <c r="C236" s="170">
        <v>69</v>
      </c>
      <c r="D236" s="170" t="s">
        <v>137</v>
      </c>
      <c r="E236" s="171" t="s">
        <v>412</v>
      </c>
      <c r="F236" s="172" t="s">
        <v>944</v>
      </c>
      <c r="G236" s="173" t="s">
        <v>340</v>
      </c>
      <c r="H236" s="174">
        <v>1</v>
      </c>
      <c r="I236" s="175"/>
      <c r="J236" s="176">
        <f t="shared" si="30"/>
        <v>0</v>
      </c>
      <c r="K236" s="172"/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1.8E-3</v>
      </c>
      <c r="R236" s="179">
        <f t="shared" si="32"/>
        <v>1.8E-3</v>
      </c>
      <c r="S236" s="179">
        <v>0</v>
      </c>
      <c r="T236" s="180">
        <f t="shared" si="33"/>
        <v>0</v>
      </c>
      <c r="AR236" s="23" t="s">
        <v>189</v>
      </c>
      <c r="AT236" s="23" t="s">
        <v>137</v>
      </c>
      <c r="AU236" s="23" t="s">
        <v>142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189</v>
      </c>
      <c r="BM236" s="23" t="s">
        <v>413</v>
      </c>
    </row>
    <row r="237" spans="2:65" s="1" customFormat="1" ht="16.5" customHeight="1">
      <c r="B237" s="169"/>
      <c r="C237" s="170">
        <v>70</v>
      </c>
      <c r="D237" s="170" t="s">
        <v>137</v>
      </c>
      <c r="E237" s="171" t="s">
        <v>414</v>
      </c>
      <c r="F237" s="172" t="s">
        <v>415</v>
      </c>
      <c r="G237" s="173" t="s">
        <v>340</v>
      </c>
      <c r="H237" s="174">
        <v>1</v>
      </c>
      <c r="I237" s="175"/>
      <c r="J237" s="176">
        <f t="shared" si="30"/>
        <v>0</v>
      </c>
      <c r="K237" s="172"/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1.9599999999999999E-3</v>
      </c>
      <c r="R237" s="179">
        <f t="shared" si="32"/>
        <v>1.9599999999999999E-3</v>
      </c>
      <c r="S237" s="179">
        <v>0</v>
      </c>
      <c r="T237" s="180">
        <f t="shared" si="33"/>
        <v>0</v>
      </c>
      <c r="AR237" s="23" t="s">
        <v>189</v>
      </c>
      <c r="AT237" s="23" t="s">
        <v>137</v>
      </c>
      <c r="AU237" s="23" t="s">
        <v>142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189</v>
      </c>
      <c r="BM237" s="23" t="s">
        <v>416</v>
      </c>
    </row>
    <row r="238" spans="2:65" s="1" customFormat="1" ht="25.5" customHeight="1">
      <c r="B238" s="169"/>
      <c r="C238" s="170">
        <v>71</v>
      </c>
      <c r="D238" s="170" t="s">
        <v>137</v>
      </c>
      <c r="E238" s="171" t="s">
        <v>417</v>
      </c>
      <c r="F238" s="172" t="s">
        <v>418</v>
      </c>
      <c r="G238" s="173" t="s">
        <v>180</v>
      </c>
      <c r="H238" s="174">
        <v>1</v>
      </c>
      <c r="I238" s="175"/>
      <c r="J238" s="176">
        <f t="shared" si="30"/>
        <v>0</v>
      </c>
      <c r="K238" s="172"/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1.2800000000000001E-3</v>
      </c>
      <c r="R238" s="179">
        <f t="shared" si="32"/>
        <v>1.2800000000000001E-3</v>
      </c>
      <c r="S238" s="179">
        <v>0</v>
      </c>
      <c r="T238" s="180">
        <f t="shared" si="33"/>
        <v>0</v>
      </c>
      <c r="AR238" s="23" t="s">
        <v>189</v>
      </c>
      <c r="AT238" s="23" t="s">
        <v>137</v>
      </c>
      <c r="AU238" s="23" t="s">
        <v>142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189</v>
      </c>
      <c r="BM238" s="23" t="s">
        <v>419</v>
      </c>
    </row>
    <row r="239" spans="2:65" s="1" customFormat="1" ht="25.5" customHeight="1">
      <c r="B239" s="169"/>
      <c r="C239" s="170">
        <v>72</v>
      </c>
      <c r="D239" s="170" t="s">
        <v>137</v>
      </c>
      <c r="E239" s="171" t="s">
        <v>420</v>
      </c>
      <c r="F239" s="172" t="s">
        <v>421</v>
      </c>
      <c r="G239" s="173" t="s">
        <v>180</v>
      </c>
      <c r="H239" s="174">
        <v>3</v>
      </c>
      <c r="I239" s="175"/>
      <c r="J239" s="176">
        <f t="shared" si="30"/>
        <v>0</v>
      </c>
      <c r="K239" s="172"/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1.3999999999999999E-4</v>
      </c>
      <c r="R239" s="179">
        <f t="shared" si="32"/>
        <v>4.1999999999999996E-4</v>
      </c>
      <c r="S239" s="179">
        <v>0</v>
      </c>
      <c r="T239" s="180">
        <f t="shared" si="33"/>
        <v>0</v>
      </c>
      <c r="AR239" s="23" t="s">
        <v>189</v>
      </c>
      <c r="AT239" s="23" t="s">
        <v>137</v>
      </c>
      <c r="AU239" s="23" t="s">
        <v>142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189</v>
      </c>
      <c r="BM239" s="23" t="s">
        <v>422</v>
      </c>
    </row>
    <row r="240" spans="2:65" s="1" customFormat="1" ht="16.5" customHeight="1">
      <c r="B240" s="169"/>
      <c r="C240" s="206">
        <v>73</v>
      </c>
      <c r="D240" s="206" t="s">
        <v>182</v>
      </c>
      <c r="E240" s="207" t="s">
        <v>423</v>
      </c>
      <c r="F240" s="208" t="s">
        <v>424</v>
      </c>
      <c r="G240" s="209" t="s">
        <v>180</v>
      </c>
      <c r="H240" s="210">
        <v>1</v>
      </c>
      <c r="I240" s="211"/>
      <c r="J240" s="212">
        <f t="shared" si="30"/>
        <v>0</v>
      </c>
      <c r="K240" s="208"/>
      <c r="L240" s="213"/>
      <c r="M240" s="214" t="s">
        <v>5</v>
      </c>
      <c r="N240" s="215" t="s">
        <v>43</v>
      </c>
      <c r="O240" s="41"/>
      <c r="P240" s="179">
        <f t="shared" si="31"/>
        <v>0</v>
      </c>
      <c r="Q240" s="179">
        <v>4.4000000000000002E-4</v>
      </c>
      <c r="R240" s="179">
        <f t="shared" si="32"/>
        <v>4.4000000000000002E-4</v>
      </c>
      <c r="S240" s="179">
        <v>0</v>
      </c>
      <c r="T240" s="180">
        <f t="shared" si="33"/>
        <v>0</v>
      </c>
      <c r="AR240" s="23" t="s">
        <v>264</v>
      </c>
      <c r="AT240" s="23" t="s">
        <v>182</v>
      </c>
      <c r="AU240" s="23" t="s">
        <v>142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189</v>
      </c>
      <c r="BM240" s="23" t="s">
        <v>425</v>
      </c>
    </row>
    <row r="241" spans="2:65" s="1" customFormat="1" ht="26.25" customHeight="1">
      <c r="B241" s="169"/>
      <c r="C241" s="206">
        <v>74</v>
      </c>
      <c r="D241" s="206" t="s">
        <v>182</v>
      </c>
      <c r="E241" s="207" t="s">
        <v>426</v>
      </c>
      <c r="F241" s="208" t="s">
        <v>945</v>
      </c>
      <c r="G241" s="209" t="s">
        <v>180</v>
      </c>
      <c r="H241" s="210">
        <v>1</v>
      </c>
      <c r="I241" s="211"/>
      <c r="J241" s="212">
        <f t="shared" si="30"/>
        <v>0</v>
      </c>
      <c r="K241" s="208"/>
      <c r="L241" s="213"/>
      <c r="M241" s="214" t="s">
        <v>5</v>
      </c>
      <c r="N241" s="215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264</v>
      </c>
      <c r="AT241" s="23" t="s">
        <v>182</v>
      </c>
      <c r="AU241" s="23" t="s">
        <v>142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189</v>
      </c>
      <c r="BM241" s="23" t="s">
        <v>427</v>
      </c>
    </row>
    <row r="242" spans="2:65" s="1" customFormat="1" ht="16.5" customHeight="1">
      <c r="B242" s="169"/>
      <c r="C242" s="170">
        <v>75</v>
      </c>
      <c r="D242" s="170" t="s">
        <v>137</v>
      </c>
      <c r="E242" s="171" t="s">
        <v>428</v>
      </c>
      <c r="F242" s="172" t="s">
        <v>429</v>
      </c>
      <c r="G242" s="173" t="s">
        <v>180</v>
      </c>
      <c r="H242" s="174">
        <v>1</v>
      </c>
      <c r="I242" s="175"/>
      <c r="J242" s="176">
        <f t="shared" si="30"/>
        <v>0</v>
      </c>
      <c r="K242" s="172"/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3.1E-4</v>
      </c>
      <c r="R242" s="179">
        <f t="shared" si="32"/>
        <v>3.1E-4</v>
      </c>
      <c r="S242" s="179">
        <v>0</v>
      </c>
      <c r="T242" s="180">
        <f t="shared" si="33"/>
        <v>0</v>
      </c>
      <c r="AR242" s="23" t="s">
        <v>189</v>
      </c>
      <c r="AT242" s="23" t="s">
        <v>137</v>
      </c>
      <c r="AU242" s="23" t="s">
        <v>142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189</v>
      </c>
      <c r="BM242" s="23" t="s">
        <v>430</v>
      </c>
    </row>
    <row r="243" spans="2:65" s="1" customFormat="1" ht="38.25" customHeight="1">
      <c r="B243" s="169"/>
      <c r="C243" s="170">
        <v>76</v>
      </c>
      <c r="D243" s="170" t="s">
        <v>137</v>
      </c>
      <c r="E243" s="171" t="s">
        <v>431</v>
      </c>
      <c r="F243" s="172" t="s">
        <v>432</v>
      </c>
      <c r="G243" s="173" t="s">
        <v>218</v>
      </c>
      <c r="H243" s="174">
        <v>6.5000000000000002E-2</v>
      </c>
      <c r="I243" s="175"/>
      <c r="J243" s="176">
        <f t="shared" si="30"/>
        <v>0</v>
      </c>
      <c r="K243" s="172"/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189</v>
      </c>
      <c r="AT243" s="23" t="s">
        <v>137</v>
      </c>
      <c r="AU243" s="23" t="s">
        <v>142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189</v>
      </c>
      <c r="BM243" s="23" t="s">
        <v>433</v>
      </c>
    </row>
    <row r="244" spans="2:65" s="1" customFormat="1" ht="38.25" customHeight="1">
      <c r="B244" s="169"/>
      <c r="C244" s="170">
        <v>77</v>
      </c>
      <c r="D244" s="170" t="s">
        <v>137</v>
      </c>
      <c r="E244" s="171" t="s">
        <v>434</v>
      </c>
      <c r="F244" s="172" t="s">
        <v>435</v>
      </c>
      <c r="G244" s="173" t="s">
        <v>218</v>
      </c>
      <c r="H244" s="174">
        <v>6.5000000000000002E-2</v>
      </c>
      <c r="I244" s="175"/>
      <c r="J244" s="176">
        <f t="shared" si="30"/>
        <v>0</v>
      </c>
      <c r="K244" s="172"/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189</v>
      </c>
      <c r="AT244" s="23" t="s">
        <v>137</v>
      </c>
      <c r="AU244" s="23" t="s">
        <v>142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189</v>
      </c>
      <c r="BM244" s="23" t="s">
        <v>436</v>
      </c>
    </row>
    <row r="245" spans="2:65" s="1" customFormat="1" ht="25.5" customHeight="1">
      <c r="B245" s="169"/>
      <c r="C245" s="170">
        <v>78</v>
      </c>
      <c r="D245" s="170" t="s">
        <v>137</v>
      </c>
      <c r="E245" s="171" t="s">
        <v>437</v>
      </c>
      <c r="F245" s="172" t="s">
        <v>438</v>
      </c>
      <c r="G245" s="173" t="s">
        <v>439</v>
      </c>
      <c r="H245" s="174">
        <v>1</v>
      </c>
      <c r="I245" s="175"/>
      <c r="J245" s="176">
        <f t="shared" si="30"/>
        <v>0</v>
      </c>
      <c r="K245" s="172"/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189</v>
      </c>
      <c r="AT245" s="23" t="s">
        <v>137</v>
      </c>
      <c r="AU245" s="23" t="s">
        <v>142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189</v>
      </c>
      <c r="BM245" s="23" t="s">
        <v>440</v>
      </c>
    </row>
    <row r="246" spans="2:65" s="10" customFormat="1" ht="29.85" customHeight="1">
      <c r="B246" s="156"/>
      <c r="D246" s="157" t="s">
        <v>70</v>
      </c>
      <c r="E246" s="167" t="s">
        <v>441</v>
      </c>
      <c r="F246" s="167" t="s">
        <v>442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142</v>
      </c>
      <c r="AT246" s="165" t="s">
        <v>70</v>
      </c>
      <c r="AU246" s="165" t="s">
        <v>78</v>
      </c>
      <c r="AY246" s="157" t="s">
        <v>134</v>
      </c>
      <c r="BK246" s="166">
        <f>SUM(BK247:BK249)</f>
        <v>0</v>
      </c>
    </row>
    <row r="247" spans="2:65" s="1" customFormat="1" ht="25.5" customHeight="1">
      <c r="B247" s="169"/>
      <c r="C247" s="170">
        <v>79</v>
      </c>
      <c r="D247" s="170" t="s">
        <v>137</v>
      </c>
      <c r="E247" s="171" t="s">
        <v>443</v>
      </c>
      <c r="F247" s="172" t="s">
        <v>444</v>
      </c>
      <c r="G247" s="173" t="s">
        <v>340</v>
      </c>
      <c r="H247" s="174">
        <v>1</v>
      </c>
      <c r="I247" s="175"/>
      <c r="J247" s="176">
        <f>ROUND(I247*H247,2)</f>
        <v>0</v>
      </c>
      <c r="K247" s="172"/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189</v>
      </c>
      <c r="AT247" s="23" t="s">
        <v>137</v>
      </c>
      <c r="AU247" s="23" t="s">
        <v>142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142</v>
      </c>
      <c r="BK247" s="181">
        <f>ROUND(I247*H247,2)</f>
        <v>0</v>
      </c>
      <c r="BL247" s="23" t="s">
        <v>189</v>
      </c>
      <c r="BM247" s="23" t="s">
        <v>445</v>
      </c>
    </row>
    <row r="248" spans="2:65" s="1" customFormat="1" ht="38.25" customHeight="1">
      <c r="B248" s="169"/>
      <c r="C248" s="170">
        <v>80</v>
      </c>
      <c r="D248" s="170" t="s">
        <v>137</v>
      </c>
      <c r="E248" s="171" t="s">
        <v>446</v>
      </c>
      <c r="F248" s="172" t="s">
        <v>447</v>
      </c>
      <c r="G248" s="173" t="s">
        <v>218</v>
      </c>
      <c r="H248" s="174">
        <v>1.2E-2</v>
      </c>
      <c r="I248" s="175"/>
      <c r="J248" s="176">
        <f>ROUND(I248*H248,2)</f>
        <v>0</v>
      </c>
      <c r="K248" s="172"/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189</v>
      </c>
      <c r="AT248" s="23" t="s">
        <v>137</v>
      </c>
      <c r="AU248" s="23" t="s">
        <v>142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142</v>
      </c>
      <c r="BK248" s="181">
        <f>ROUND(I248*H248,2)</f>
        <v>0</v>
      </c>
      <c r="BL248" s="23" t="s">
        <v>189</v>
      </c>
      <c r="BM248" s="23" t="s">
        <v>448</v>
      </c>
    </row>
    <row r="249" spans="2:65" s="1" customFormat="1" ht="38.25" customHeight="1">
      <c r="B249" s="169"/>
      <c r="C249" s="170">
        <v>81</v>
      </c>
      <c r="D249" s="170" t="s">
        <v>137</v>
      </c>
      <c r="E249" s="171" t="s">
        <v>449</v>
      </c>
      <c r="F249" s="172" t="s">
        <v>450</v>
      </c>
      <c r="G249" s="173" t="s">
        <v>218</v>
      </c>
      <c r="H249" s="174">
        <v>1.2E-2</v>
      </c>
      <c r="I249" s="175"/>
      <c r="J249" s="176">
        <f>ROUND(I249*H249,2)</f>
        <v>0</v>
      </c>
      <c r="K249" s="172"/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189</v>
      </c>
      <c r="AT249" s="23" t="s">
        <v>137</v>
      </c>
      <c r="AU249" s="23" t="s">
        <v>142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189</v>
      </c>
      <c r="BM249" s="23" t="s">
        <v>451</v>
      </c>
    </row>
    <row r="250" spans="2:65" s="10" customFormat="1" ht="29.85" customHeight="1">
      <c r="B250" s="156"/>
      <c r="D250" s="157" t="s">
        <v>70</v>
      </c>
      <c r="E250" s="167" t="s">
        <v>452</v>
      </c>
      <c r="F250" s="167" t="s">
        <v>453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SUM(P251:P270)</f>
        <v>0</v>
      </c>
      <c r="Q250" s="162"/>
      <c r="R250" s="163">
        <f>SUM(R251:R270)</f>
        <v>7.4300000000000005E-2</v>
      </c>
      <c r="S250" s="162"/>
      <c r="T250" s="164">
        <f>SUM(T251:T270)</f>
        <v>5.7250000000000002E-2</v>
      </c>
      <c r="AR250" s="157" t="s">
        <v>142</v>
      </c>
      <c r="AT250" s="165" t="s">
        <v>70</v>
      </c>
      <c r="AU250" s="165" t="s">
        <v>78</v>
      </c>
      <c r="AY250" s="157" t="s">
        <v>134</v>
      </c>
      <c r="BK250" s="166">
        <f>SUM(BK251:BK270)</f>
        <v>0</v>
      </c>
    </row>
    <row r="251" spans="2:65" s="1" customFormat="1" ht="25.5" customHeight="1">
      <c r="B251" s="169"/>
      <c r="C251" s="170">
        <v>82</v>
      </c>
      <c r="D251" s="170" t="s">
        <v>137</v>
      </c>
      <c r="E251" s="171" t="s">
        <v>454</v>
      </c>
      <c r="F251" s="172" t="s">
        <v>455</v>
      </c>
      <c r="G251" s="173" t="s">
        <v>180</v>
      </c>
      <c r="H251" s="174">
        <v>1</v>
      </c>
      <c r="I251" s="175"/>
      <c r="J251" s="176">
        <f t="shared" ref="J251:J270" si="40">ROUND(I251*H251,2)</f>
        <v>0</v>
      </c>
      <c r="K251" s="172"/>
      <c r="L251" s="40"/>
      <c r="M251" s="177" t="s">
        <v>5</v>
      </c>
      <c r="N251" s="178" t="s">
        <v>43</v>
      </c>
      <c r="O251" s="41"/>
      <c r="P251" s="179">
        <f t="shared" ref="P251:P270" si="41">O251*H251</f>
        <v>0</v>
      </c>
      <c r="Q251" s="179">
        <v>1.7700000000000001E-3</v>
      </c>
      <c r="R251" s="179">
        <f t="shared" ref="R251:R270" si="42">Q251*H251</f>
        <v>1.7700000000000001E-3</v>
      </c>
      <c r="S251" s="179">
        <v>5.7250000000000002E-2</v>
      </c>
      <c r="T251" s="180">
        <f t="shared" ref="T251:T270" si="43">S251*H251</f>
        <v>5.7250000000000002E-2</v>
      </c>
      <c r="AR251" s="23" t="s">
        <v>189</v>
      </c>
      <c r="AT251" s="23" t="s">
        <v>137</v>
      </c>
      <c r="AU251" s="23" t="s">
        <v>142</v>
      </c>
      <c r="AY251" s="23" t="s">
        <v>134</v>
      </c>
      <c r="BE251" s="181">
        <f t="shared" ref="BE251:BE270" si="44">IF(N251="základní",J251,0)</f>
        <v>0</v>
      </c>
      <c r="BF251" s="181">
        <f t="shared" ref="BF251:BF270" si="45">IF(N251="snížená",J251,0)</f>
        <v>0</v>
      </c>
      <c r="BG251" s="181">
        <f t="shared" ref="BG251:BG270" si="46">IF(N251="zákl. přenesená",J251,0)</f>
        <v>0</v>
      </c>
      <c r="BH251" s="181">
        <f t="shared" ref="BH251:BH270" si="47">IF(N251="sníž. přenesená",J251,0)</f>
        <v>0</v>
      </c>
      <c r="BI251" s="181">
        <f t="shared" ref="BI251:BI270" si="48">IF(N251="nulová",J251,0)</f>
        <v>0</v>
      </c>
      <c r="BJ251" s="23" t="s">
        <v>142</v>
      </c>
      <c r="BK251" s="181">
        <f t="shared" ref="BK251:BK270" si="49">ROUND(I251*H251,2)</f>
        <v>0</v>
      </c>
      <c r="BL251" s="23" t="s">
        <v>189</v>
      </c>
      <c r="BM251" s="23" t="s">
        <v>456</v>
      </c>
    </row>
    <row r="252" spans="2:65" s="1" customFormat="1" ht="24" customHeight="1">
      <c r="B252" s="169"/>
      <c r="C252" s="206">
        <v>83</v>
      </c>
      <c r="D252" s="206" t="s">
        <v>182</v>
      </c>
      <c r="E252" s="207" t="s">
        <v>457</v>
      </c>
      <c r="F252" s="208" t="s">
        <v>946</v>
      </c>
      <c r="G252" s="209" t="s">
        <v>180</v>
      </c>
      <c r="H252" s="210">
        <v>1</v>
      </c>
      <c r="I252" s="211"/>
      <c r="J252" s="212">
        <f t="shared" si="40"/>
        <v>0</v>
      </c>
      <c r="K252" s="208"/>
      <c r="L252" s="213"/>
      <c r="M252" s="214" t="s">
        <v>5</v>
      </c>
      <c r="N252" s="215" t="s">
        <v>43</v>
      </c>
      <c r="O252" s="41"/>
      <c r="P252" s="179">
        <f t="shared" si="41"/>
        <v>0</v>
      </c>
      <c r="Q252" s="179">
        <v>3.5999999999999997E-2</v>
      </c>
      <c r="R252" s="179">
        <f t="shared" si="42"/>
        <v>3.5999999999999997E-2</v>
      </c>
      <c r="S252" s="179">
        <v>0</v>
      </c>
      <c r="T252" s="180">
        <f t="shared" si="43"/>
        <v>0</v>
      </c>
      <c r="AR252" s="23" t="s">
        <v>264</v>
      </c>
      <c r="AT252" s="23" t="s">
        <v>182</v>
      </c>
      <c r="AU252" s="23" t="s">
        <v>142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142</v>
      </c>
      <c r="BK252" s="181">
        <f t="shared" si="49"/>
        <v>0</v>
      </c>
      <c r="BL252" s="23" t="s">
        <v>189</v>
      </c>
      <c r="BM252" s="23" t="s">
        <v>458</v>
      </c>
    </row>
    <row r="253" spans="2:65" s="1" customFormat="1" ht="38.25" customHeight="1">
      <c r="B253" s="169"/>
      <c r="C253" s="170">
        <v>84</v>
      </c>
      <c r="D253" s="170" t="s">
        <v>137</v>
      </c>
      <c r="E253" s="171" t="s">
        <v>459</v>
      </c>
      <c r="F253" s="172" t="s">
        <v>460</v>
      </c>
      <c r="G253" s="173" t="s">
        <v>180</v>
      </c>
      <c r="H253" s="174">
        <v>2</v>
      </c>
      <c r="I253" s="175"/>
      <c r="J253" s="176">
        <f t="shared" si="40"/>
        <v>0</v>
      </c>
      <c r="K253" s="172"/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189</v>
      </c>
      <c r="AT253" s="23" t="s">
        <v>137</v>
      </c>
      <c r="AU253" s="23" t="s">
        <v>142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189</v>
      </c>
      <c r="BM253" s="23" t="s">
        <v>461</v>
      </c>
    </row>
    <row r="254" spans="2:65" s="1" customFormat="1" ht="16.5" customHeight="1">
      <c r="B254" s="169"/>
      <c r="C254" s="206">
        <v>85</v>
      </c>
      <c r="D254" s="206" t="s">
        <v>182</v>
      </c>
      <c r="E254" s="207" t="s">
        <v>462</v>
      </c>
      <c r="F254" s="208" t="s">
        <v>463</v>
      </c>
      <c r="G254" s="209" t="s">
        <v>180</v>
      </c>
      <c r="H254" s="210">
        <v>2</v>
      </c>
      <c r="I254" s="211"/>
      <c r="J254" s="212">
        <f t="shared" si="40"/>
        <v>0</v>
      </c>
      <c r="K254" s="208"/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2.0000000000000002E-5</v>
      </c>
      <c r="R254" s="179">
        <f t="shared" si="42"/>
        <v>4.0000000000000003E-5</v>
      </c>
      <c r="S254" s="179">
        <v>0</v>
      </c>
      <c r="T254" s="180">
        <f t="shared" si="43"/>
        <v>0</v>
      </c>
      <c r="AR254" s="23" t="s">
        <v>264</v>
      </c>
      <c r="AT254" s="23" t="s">
        <v>182</v>
      </c>
      <c r="AU254" s="23" t="s">
        <v>142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189</v>
      </c>
      <c r="BM254" s="23" t="s">
        <v>464</v>
      </c>
    </row>
    <row r="255" spans="2:65" s="1" customFormat="1" ht="25.5" customHeight="1">
      <c r="B255" s="169"/>
      <c r="C255" s="170">
        <v>86</v>
      </c>
      <c r="D255" s="170" t="s">
        <v>137</v>
      </c>
      <c r="E255" s="171" t="s">
        <v>465</v>
      </c>
      <c r="F255" s="172" t="s">
        <v>466</v>
      </c>
      <c r="G255" s="173" t="s">
        <v>274</v>
      </c>
      <c r="H255" s="174">
        <v>90</v>
      </c>
      <c r="I255" s="175"/>
      <c r="J255" s="176">
        <f t="shared" si="40"/>
        <v>0</v>
      </c>
      <c r="K255" s="172"/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189</v>
      </c>
      <c r="AT255" s="23" t="s">
        <v>137</v>
      </c>
      <c r="AU255" s="23" t="s">
        <v>142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189</v>
      </c>
      <c r="BM255" s="23" t="s">
        <v>467</v>
      </c>
    </row>
    <row r="256" spans="2:65" s="1" customFormat="1" ht="16.5" customHeight="1">
      <c r="B256" s="169"/>
      <c r="C256" s="206">
        <v>87</v>
      </c>
      <c r="D256" s="206" t="s">
        <v>182</v>
      </c>
      <c r="E256" s="207" t="s">
        <v>468</v>
      </c>
      <c r="F256" s="208" t="s">
        <v>469</v>
      </c>
      <c r="G256" s="209" t="s">
        <v>274</v>
      </c>
      <c r="H256" s="210">
        <v>50</v>
      </c>
      <c r="I256" s="211"/>
      <c r="J256" s="212">
        <f t="shared" si="40"/>
        <v>0</v>
      </c>
      <c r="K256" s="208"/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1.7000000000000001E-4</v>
      </c>
      <c r="R256" s="179">
        <f t="shared" si="42"/>
        <v>8.5000000000000006E-3</v>
      </c>
      <c r="S256" s="179">
        <v>0</v>
      </c>
      <c r="T256" s="180">
        <f t="shared" si="43"/>
        <v>0</v>
      </c>
      <c r="AR256" s="23" t="s">
        <v>264</v>
      </c>
      <c r="AT256" s="23" t="s">
        <v>182</v>
      </c>
      <c r="AU256" s="23" t="s">
        <v>142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189</v>
      </c>
      <c r="BM256" s="23" t="s">
        <v>470</v>
      </c>
    </row>
    <row r="257" spans="2:65" s="1" customFormat="1" ht="16.5" customHeight="1">
      <c r="B257" s="169"/>
      <c r="C257" s="206">
        <v>88</v>
      </c>
      <c r="D257" s="206" t="s">
        <v>182</v>
      </c>
      <c r="E257" s="207" t="s">
        <v>471</v>
      </c>
      <c r="F257" s="208" t="s">
        <v>472</v>
      </c>
      <c r="G257" s="209" t="s">
        <v>274</v>
      </c>
      <c r="H257" s="210">
        <v>5</v>
      </c>
      <c r="I257" s="211"/>
      <c r="J257" s="212">
        <f t="shared" si="40"/>
        <v>0</v>
      </c>
      <c r="K257" s="208"/>
      <c r="L257" s="213"/>
      <c r="M257" s="214" t="s">
        <v>5</v>
      </c>
      <c r="N257" s="215" t="s">
        <v>43</v>
      </c>
      <c r="O257" s="41"/>
      <c r="P257" s="179">
        <f t="shared" si="41"/>
        <v>0</v>
      </c>
      <c r="Q257" s="179">
        <v>2.7999999999999998E-4</v>
      </c>
      <c r="R257" s="179">
        <f t="shared" si="42"/>
        <v>1.3999999999999998E-3</v>
      </c>
      <c r="S257" s="179">
        <v>0</v>
      </c>
      <c r="T257" s="180">
        <f t="shared" si="43"/>
        <v>0</v>
      </c>
      <c r="AR257" s="23" t="s">
        <v>264</v>
      </c>
      <c r="AT257" s="23" t="s">
        <v>182</v>
      </c>
      <c r="AU257" s="23" t="s">
        <v>142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189</v>
      </c>
      <c r="BM257" s="23" t="s">
        <v>473</v>
      </c>
    </row>
    <row r="258" spans="2:65" s="1" customFormat="1" ht="25.5" customHeight="1">
      <c r="B258" s="169"/>
      <c r="C258" s="170">
        <v>89</v>
      </c>
      <c r="D258" s="170" t="s">
        <v>137</v>
      </c>
      <c r="E258" s="171" t="s">
        <v>474</v>
      </c>
      <c r="F258" s="172" t="s">
        <v>475</v>
      </c>
      <c r="G258" s="173" t="s">
        <v>180</v>
      </c>
      <c r="H258" s="174">
        <v>1</v>
      </c>
      <c r="I258" s="175"/>
      <c r="J258" s="176">
        <f t="shared" si="40"/>
        <v>0</v>
      </c>
      <c r="K258" s="172"/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189</v>
      </c>
      <c r="AT258" s="23" t="s">
        <v>137</v>
      </c>
      <c r="AU258" s="23" t="s">
        <v>142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189</v>
      </c>
      <c r="BM258" s="23" t="s">
        <v>476</v>
      </c>
    </row>
    <row r="259" spans="2:65" s="1" customFormat="1" ht="16.5" customHeight="1">
      <c r="B259" s="169"/>
      <c r="C259" s="206">
        <v>90</v>
      </c>
      <c r="D259" s="206" t="s">
        <v>182</v>
      </c>
      <c r="E259" s="207" t="s">
        <v>477</v>
      </c>
      <c r="F259" s="208" t="s">
        <v>478</v>
      </c>
      <c r="G259" s="209" t="s">
        <v>180</v>
      </c>
      <c r="H259" s="210">
        <v>1</v>
      </c>
      <c r="I259" s="211"/>
      <c r="J259" s="212">
        <f t="shared" si="40"/>
        <v>0</v>
      </c>
      <c r="K259" s="208"/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1.6899999999999998E-2</v>
      </c>
      <c r="R259" s="179">
        <f t="shared" si="42"/>
        <v>1.6899999999999998E-2</v>
      </c>
      <c r="S259" s="179">
        <v>0</v>
      </c>
      <c r="T259" s="180">
        <f t="shared" si="43"/>
        <v>0</v>
      </c>
      <c r="AR259" s="23" t="s">
        <v>264</v>
      </c>
      <c r="AT259" s="23" t="s">
        <v>182</v>
      </c>
      <c r="AU259" s="23" t="s">
        <v>142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189</v>
      </c>
      <c r="BM259" s="23" t="s">
        <v>479</v>
      </c>
    </row>
    <row r="260" spans="2:65" s="1" customFormat="1" ht="25.5" customHeight="1">
      <c r="B260" s="169"/>
      <c r="C260" s="170">
        <v>91</v>
      </c>
      <c r="D260" s="170" t="s">
        <v>137</v>
      </c>
      <c r="E260" s="171" t="s">
        <v>480</v>
      </c>
      <c r="F260" s="172" t="s">
        <v>481</v>
      </c>
      <c r="G260" s="173" t="s">
        <v>180</v>
      </c>
      <c r="H260" s="174">
        <v>4</v>
      </c>
      <c r="I260" s="175"/>
      <c r="J260" s="176">
        <f t="shared" si="40"/>
        <v>0</v>
      </c>
      <c r="K260" s="172"/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189</v>
      </c>
      <c r="AT260" s="23" t="s">
        <v>137</v>
      </c>
      <c r="AU260" s="23" t="s">
        <v>142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189</v>
      </c>
      <c r="BM260" s="23" t="s">
        <v>482</v>
      </c>
    </row>
    <row r="261" spans="2:65" s="1" customFormat="1" ht="16.5" customHeight="1">
      <c r="B261" s="169"/>
      <c r="C261" s="206">
        <v>92</v>
      </c>
      <c r="D261" s="206" t="s">
        <v>182</v>
      </c>
      <c r="E261" s="207" t="s">
        <v>483</v>
      </c>
      <c r="F261" s="208" t="s">
        <v>484</v>
      </c>
      <c r="G261" s="209" t="s">
        <v>180</v>
      </c>
      <c r="H261" s="210">
        <v>4</v>
      </c>
      <c r="I261" s="211"/>
      <c r="J261" s="212">
        <f t="shared" si="40"/>
        <v>0</v>
      </c>
      <c r="K261" s="208"/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1E-4</v>
      </c>
      <c r="R261" s="179">
        <f t="shared" si="42"/>
        <v>4.0000000000000002E-4</v>
      </c>
      <c r="S261" s="179">
        <v>0</v>
      </c>
      <c r="T261" s="180">
        <f t="shared" si="43"/>
        <v>0</v>
      </c>
      <c r="AR261" s="23" t="s">
        <v>264</v>
      </c>
      <c r="AT261" s="23" t="s">
        <v>182</v>
      </c>
      <c r="AU261" s="23" t="s">
        <v>142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189</v>
      </c>
      <c r="BM261" s="23" t="s">
        <v>485</v>
      </c>
    </row>
    <row r="262" spans="2:65" s="1" customFormat="1" ht="25.5" customHeight="1">
      <c r="B262" s="169"/>
      <c r="C262" s="170">
        <v>93</v>
      </c>
      <c r="D262" s="170" t="s">
        <v>137</v>
      </c>
      <c r="E262" s="171" t="s">
        <v>486</v>
      </c>
      <c r="F262" s="172" t="s">
        <v>487</v>
      </c>
      <c r="G262" s="173" t="s">
        <v>180</v>
      </c>
      <c r="H262" s="174">
        <v>7</v>
      </c>
      <c r="I262" s="175"/>
      <c r="J262" s="176">
        <f t="shared" si="40"/>
        <v>0</v>
      </c>
      <c r="K262" s="172"/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189</v>
      </c>
      <c r="AT262" s="23" t="s">
        <v>137</v>
      </c>
      <c r="AU262" s="23" t="s">
        <v>142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189</v>
      </c>
      <c r="BM262" s="23" t="s">
        <v>488</v>
      </c>
    </row>
    <row r="263" spans="2:65" s="1" customFormat="1" ht="16.5" customHeight="1">
      <c r="B263" s="169"/>
      <c r="C263" s="206">
        <v>94</v>
      </c>
      <c r="D263" s="206" t="s">
        <v>182</v>
      </c>
      <c r="E263" s="207" t="s">
        <v>489</v>
      </c>
      <c r="F263" s="208" t="s">
        <v>490</v>
      </c>
      <c r="G263" s="209" t="s">
        <v>180</v>
      </c>
      <c r="H263" s="210">
        <v>7</v>
      </c>
      <c r="I263" s="211"/>
      <c r="J263" s="212">
        <f t="shared" si="40"/>
        <v>0</v>
      </c>
      <c r="K263" s="208"/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2.7E-4</v>
      </c>
      <c r="R263" s="179">
        <f t="shared" si="42"/>
        <v>1.89E-3</v>
      </c>
      <c r="S263" s="179">
        <v>0</v>
      </c>
      <c r="T263" s="180">
        <f t="shared" si="43"/>
        <v>0</v>
      </c>
      <c r="AR263" s="23" t="s">
        <v>264</v>
      </c>
      <c r="AT263" s="23" t="s">
        <v>182</v>
      </c>
      <c r="AU263" s="23" t="s">
        <v>142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189</v>
      </c>
      <c r="BM263" s="23" t="s">
        <v>491</v>
      </c>
    </row>
    <row r="264" spans="2:65" s="1" customFormat="1" ht="25.5" customHeight="1">
      <c r="B264" s="169"/>
      <c r="C264" s="170">
        <v>95</v>
      </c>
      <c r="D264" s="170" t="s">
        <v>137</v>
      </c>
      <c r="E264" s="171" t="s">
        <v>492</v>
      </c>
      <c r="F264" s="172" t="s">
        <v>493</v>
      </c>
      <c r="G264" s="173" t="s">
        <v>180</v>
      </c>
      <c r="H264" s="174">
        <v>3</v>
      </c>
      <c r="I264" s="175"/>
      <c r="J264" s="176">
        <f t="shared" si="40"/>
        <v>0</v>
      </c>
      <c r="K264" s="172"/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189</v>
      </c>
      <c r="AT264" s="23" t="s">
        <v>137</v>
      </c>
      <c r="AU264" s="23" t="s">
        <v>142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189</v>
      </c>
      <c r="BM264" s="23" t="s">
        <v>494</v>
      </c>
    </row>
    <row r="265" spans="2:65" s="1" customFormat="1" ht="16.5" customHeight="1">
      <c r="B265" s="169"/>
      <c r="C265" s="206">
        <v>96</v>
      </c>
      <c r="D265" s="206" t="s">
        <v>182</v>
      </c>
      <c r="E265" s="207" t="s">
        <v>495</v>
      </c>
      <c r="F265" s="208" t="s">
        <v>496</v>
      </c>
      <c r="G265" s="209" t="s">
        <v>180</v>
      </c>
      <c r="H265" s="210">
        <v>2</v>
      </c>
      <c r="I265" s="211"/>
      <c r="J265" s="212">
        <f t="shared" si="40"/>
        <v>0</v>
      </c>
      <c r="K265" s="208"/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8.0000000000000004E-4</v>
      </c>
      <c r="R265" s="179">
        <f t="shared" si="42"/>
        <v>1.6000000000000001E-3</v>
      </c>
      <c r="S265" s="179">
        <v>0</v>
      </c>
      <c r="T265" s="180">
        <f t="shared" si="43"/>
        <v>0</v>
      </c>
      <c r="AR265" s="23" t="s">
        <v>264</v>
      </c>
      <c r="AT265" s="23" t="s">
        <v>182</v>
      </c>
      <c r="AU265" s="23" t="s">
        <v>142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189</v>
      </c>
      <c r="BM265" s="23" t="s">
        <v>497</v>
      </c>
    </row>
    <row r="266" spans="2:65" s="1" customFormat="1" ht="16.5" customHeight="1">
      <c r="B266" s="169"/>
      <c r="C266" s="206">
        <v>97</v>
      </c>
      <c r="D266" s="206" t="s">
        <v>182</v>
      </c>
      <c r="E266" s="207" t="s">
        <v>498</v>
      </c>
      <c r="F266" s="208" t="s">
        <v>499</v>
      </c>
      <c r="G266" s="209" t="s">
        <v>274</v>
      </c>
      <c r="H266" s="210">
        <v>35</v>
      </c>
      <c r="I266" s="211"/>
      <c r="J266" s="212">
        <f t="shared" si="40"/>
        <v>0</v>
      </c>
      <c r="K266" s="208"/>
      <c r="L266" s="213"/>
      <c r="M266" s="214" t="s">
        <v>5</v>
      </c>
      <c r="N266" s="215" t="s">
        <v>43</v>
      </c>
      <c r="O266" s="41"/>
      <c r="P266" s="179">
        <f t="shared" si="41"/>
        <v>0</v>
      </c>
      <c r="Q266" s="179">
        <v>1.2E-4</v>
      </c>
      <c r="R266" s="179">
        <f t="shared" si="42"/>
        <v>4.1999999999999997E-3</v>
      </c>
      <c r="S266" s="179">
        <v>0</v>
      </c>
      <c r="T266" s="180">
        <f t="shared" si="43"/>
        <v>0</v>
      </c>
      <c r="AR266" s="23" t="s">
        <v>264</v>
      </c>
      <c r="AT266" s="23" t="s">
        <v>182</v>
      </c>
      <c r="AU266" s="23" t="s">
        <v>142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189</v>
      </c>
      <c r="BM266" s="23" t="s">
        <v>500</v>
      </c>
    </row>
    <row r="267" spans="2:65" s="1" customFormat="1" ht="25.5" customHeight="1">
      <c r="B267" s="169"/>
      <c r="C267" s="170">
        <v>98</v>
      </c>
      <c r="D267" s="170" t="s">
        <v>137</v>
      </c>
      <c r="E267" s="171" t="s">
        <v>501</v>
      </c>
      <c r="F267" s="172" t="s">
        <v>502</v>
      </c>
      <c r="G267" s="173" t="s">
        <v>180</v>
      </c>
      <c r="H267" s="174">
        <v>1</v>
      </c>
      <c r="I267" s="175"/>
      <c r="J267" s="176">
        <f t="shared" si="40"/>
        <v>0</v>
      </c>
      <c r="K267" s="172"/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189</v>
      </c>
      <c r="AT267" s="23" t="s">
        <v>137</v>
      </c>
      <c r="AU267" s="23" t="s">
        <v>142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189</v>
      </c>
      <c r="BM267" s="23" t="s">
        <v>503</v>
      </c>
    </row>
    <row r="268" spans="2:65" s="1" customFormat="1" ht="38.25" customHeight="1">
      <c r="B268" s="169"/>
      <c r="C268" s="170">
        <v>99</v>
      </c>
      <c r="D268" s="170" t="s">
        <v>137</v>
      </c>
      <c r="E268" s="171" t="s">
        <v>504</v>
      </c>
      <c r="F268" s="172" t="s">
        <v>505</v>
      </c>
      <c r="G268" s="173" t="s">
        <v>218</v>
      </c>
      <c r="H268" s="174">
        <v>7.5999999999999998E-2</v>
      </c>
      <c r="I268" s="175"/>
      <c r="J268" s="176">
        <f t="shared" si="40"/>
        <v>0</v>
      </c>
      <c r="K268" s="172"/>
      <c r="L268" s="40"/>
      <c r="M268" s="177" t="s">
        <v>5</v>
      </c>
      <c r="N268" s="178" t="s">
        <v>43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189</v>
      </c>
      <c r="AT268" s="23" t="s">
        <v>137</v>
      </c>
      <c r="AU268" s="23" t="s">
        <v>142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189</v>
      </c>
      <c r="BM268" s="23" t="s">
        <v>506</v>
      </c>
    </row>
    <row r="269" spans="2:65" s="1" customFormat="1" ht="38.25" customHeight="1">
      <c r="B269" s="169"/>
      <c r="C269" s="170">
        <v>100</v>
      </c>
      <c r="D269" s="170" t="s">
        <v>137</v>
      </c>
      <c r="E269" s="171" t="s">
        <v>507</v>
      </c>
      <c r="F269" s="172" t="s">
        <v>508</v>
      </c>
      <c r="G269" s="173" t="s">
        <v>218</v>
      </c>
      <c r="H269" s="174">
        <v>7.5999999999999998E-2</v>
      </c>
      <c r="I269" s="175"/>
      <c r="J269" s="176">
        <f t="shared" si="40"/>
        <v>0</v>
      </c>
      <c r="K269" s="172"/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189</v>
      </c>
      <c r="AT269" s="23" t="s">
        <v>137</v>
      </c>
      <c r="AU269" s="23" t="s">
        <v>142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142</v>
      </c>
      <c r="BK269" s="181">
        <f t="shared" si="49"/>
        <v>0</v>
      </c>
      <c r="BL269" s="23" t="s">
        <v>189</v>
      </c>
      <c r="BM269" s="23" t="s">
        <v>509</v>
      </c>
    </row>
    <row r="270" spans="2:65" s="1" customFormat="1" ht="16.5" customHeight="1">
      <c r="B270" s="169"/>
      <c r="C270" s="206">
        <v>101</v>
      </c>
      <c r="D270" s="206" t="s">
        <v>182</v>
      </c>
      <c r="E270" s="207" t="s">
        <v>510</v>
      </c>
      <c r="F270" s="208" t="s">
        <v>511</v>
      </c>
      <c r="G270" s="209" t="s">
        <v>180</v>
      </c>
      <c r="H270" s="210">
        <v>1</v>
      </c>
      <c r="I270" s="211"/>
      <c r="J270" s="212">
        <f t="shared" si="40"/>
        <v>0</v>
      </c>
      <c r="K270" s="208"/>
      <c r="L270" s="213"/>
      <c r="M270" s="214" t="s">
        <v>5</v>
      </c>
      <c r="N270" s="215" t="s">
        <v>43</v>
      </c>
      <c r="O270" s="41"/>
      <c r="P270" s="179">
        <f t="shared" si="41"/>
        <v>0</v>
      </c>
      <c r="Q270" s="179">
        <v>1.6000000000000001E-3</v>
      </c>
      <c r="R270" s="179">
        <f t="shared" si="42"/>
        <v>1.6000000000000001E-3</v>
      </c>
      <c r="S270" s="179">
        <v>0</v>
      </c>
      <c r="T270" s="180">
        <f t="shared" si="43"/>
        <v>0</v>
      </c>
      <c r="AR270" s="23" t="s">
        <v>264</v>
      </c>
      <c r="AT270" s="23" t="s">
        <v>182</v>
      </c>
      <c r="AU270" s="23" t="s">
        <v>142</v>
      </c>
      <c r="AY270" s="23" t="s">
        <v>134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142</v>
      </c>
      <c r="BK270" s="181">
        <f t="shared" si="49"/>
        <v>0</v>
      </c>
      <c r="BL270" s="23" t="s">
        <v>189</v>
      </c>
      <c r="BM270" s="23" t="s">
        <v>512</v>
      </c>
    </row>
    <row r="271" spans="2:65" s="10" customFormat="1" ht="29.85" customHeight="1">
      <c r="B271" s="156"/>
      <c r="D271" s="157" t="s">
        <v>70</v>
      </c>
      <c r="E271" s="167" t="s">
        <v>513</v>
      </c>
      <c r="F271" s="167" t="s">
        <v>514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SUM(P272:P276)</f>
        <v>0</v>
      </c>
      <c r="Q271" s="162"/>
      <c r="R271" s="163">
        <f>SUM(R272:R276)</f>
        <v>0.01</v>
      </c>
      <c r="S271" s="162"/>
      <c r="T271" s="164">
        <f>SUM(T272:T276)</f>
        <v>4.0000000000000001E-3</v>
      </c>
      <c r="AR271" s="157" t="s">
        <v>142</v>
      </c>
      <c r="AT271" s="165" t="s">
        <v>70</v>
      </c>
      <c r="AU271" s="165" t="s">
        <v>78</v>
      </c>
      <c r="AY271" s="157" t="s">
        <v>134</v>
      </c>
      <c r="BK271" s="166">
        <f>SUM(BK272:BK276)</f>
        <v>0</v>
      </c>
    </row>
    <row r="272" spans="2:65" s="1" customFormat="1" ht="25.5" customHeight="1">
      <c r="B272" s="169"/>
      <c r="C272" s="170">
        <v>102</v>
      </c>
      <c r="D272" s="170" t="s">
        <v>137</v>
      </c>
      <c r="E272" s="171" t="s">
        <v>515</v>
      </c>
      <c r="F272" s="172" t="s">
        <v>516</v>
      </c>
      <c r="G272" s="173" t="s">
        <v>180</v>
      </c>
      <c r="H272" s="174">
        <v>2</v>
      </c>
      <c r="I272" s="175"/>
      <c r="J272" s="176">
        <f>ROUND(I272*H272,2)</f>
        <v>0</v>
      </c>
      <c r="K272" s="172"/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189</v>
      </c>
      <c r="AT272" s="23" t="s">
        <v>137</v>
      </c>
      <c r="AU272" s="23" t="s">
        <v>142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189</v>
      </c>
      <c r="BM272" s="23" t="s">
        <v>517</v>
      </c>
    </row>
    <row r="273" spans="2:65" s="1" customFormat="1" ht="16.5" customHeight="1">
      <c r="B273" s="169"/>
      <c r="C273" s="206">
        <v>103</v>
      </c>
      <c r="D273" s="206" t="s">
        <v>182</v>
      </c>
      <c r="E273" s="207" t="s">
        <v>518</v>
      </c>
      <c r="F273" s="208" t="s">
        <v>947</v>
      </c>
      <c r="G273" s="209" t="s">
        <v>180</v>
      </c>
      <c r="H273" s="210">
        <v>2</v>
      </c>
      <c r="I273" s="211"/>
      <c r="J273" s="212">
        <f>ROUND(I273*H273,2)</f>
        <v>0</v>
      </c>
      <c r="K273" s="208"/>
      <c r="L273" s="213"/>
      <c r="M273" s="214" t="s">
        <v>5</v>
      </c>
      <c r="N273" s="215" t="s">
        <v>43</v>
      </c>
      <c r="O273" s="41"/>
      <c r="P273" s="179">
        <f>O273*H273</f>
        <v>0</v>
      </c>
      <c r="Q273" s="179">
        <v>5.0000000000000001E-3</v>
      </c>
      <c r="R273" s="179">
        <f>Q273*H273</f>
        <v>0.01</v>
      </c>
      <c r="S273" s="179">
        <v>0</v>
      </c>
      <c r="T273" s="180">
        <f>S273*H273</f>
        <v>0</v>
      </c>
      <c r="AR273" s="23" t="s">
        <v>264</v>
      </c>
      <c r="AT273" s="23" t="s">
        <v>182</v>
      </c>
      <c r="AU273" s="23" t="s">
        <v>142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189</v>
      </c>
      <c r="BM273" s="23" t="s">
        <v>519</v>
      </c>
    </row>
    <row r="274" spans="2:65" s="1" customFormat="1" ht="25.5" customHeight="1">
      <c r="B274" s="169"/>
      <c r="C274" s="170">
        <v>104</v>
      </c>
      <c r="D274" s="170" t="s">
        <v>137</v>
      </c>
      <c r="E274" s="171" t="s">
        <v>520</v>
      </c>
      <c r="F274" s="172" t="s">
        <v>521</v>
      </c>
      <c r="G274" s="173" t="s">
        <v>180</v>
      </c>
      <c r="H274" s="174">
        <v>2</v>
      </c>
      <c r="I274" s="175"/>
      <c r="J274" s="176">
        <f>ROUND(I274*H274,2)</f>
        <v>0</v>
      </c>
      <c r="K274" s="172"/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2E-3</v>
      </c>
      <c r="T274" s="180">
        <f>S274*H274</f>
        <v>4.0000000000000001E-3</v>
      </c>
      <c r="AR274" s="23" t="s">
        <v>189</v>
      </c>
      <c r="AT274" s="23" t="s">
        <v>137</v>
      </c>
      <c r="AU274" s="23" t="s">
        <v>142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189</v>
      </c>
      <c r="BM274" s="23" t="s">
        <v>522</v>
      </c>
    </row>
    <row r="275" spans="2:65" s="1" customFormat="1" ht="38.25" customHeight="1">
      <c r="B275" s="169"/>
      <c r="C275" s="170">
        <v>105</v>
      </c>
      <c r="D275" s="170" t="s">
        <v>137</v>
      </c>
      <c r="E275" s="171" t="s">
        <v>523</v>
      </c>
      <c r="F275" s="172" t="s">
        <v>524</v>
      </c>
      <c r="G275" s="173" t="s">
        <v>218</v>
      </c>
      <c r="H275" s="174">
        <v>0.01</v>
      </c>
      <c r="I275" s="175"/>
      <c r="J275" s="176">
        <f>ROUND(I275*H275,2)</f>
        <v>0</v>
      </c>
      <c r="K275" s="172"/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189</v>
      </c>
      <c r="AT275" s="23" t="s">
        <v>137</v>
      </c>
      <c r="AU275" s="23" t="s">
        <v>142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189</v>
      </c>
      <c r="BM275" s="23" t="s">
        <v>525</v>
      </c>
    </row>
    <row r="276" spans="2:65" s="1" customFormat="1" ht="38.25" customHeight="1">
      <c r="B276" s="169"/>
      <c r="C276" s="170">
        <v>106</v>
      </c>
      <c r="D276" s="170" t="s">
        <v>137</v>
      </c>
      <c r="E276" s="171" t="s">
        <v>526</v>
      </c>
      <c r="F276" s="172" t="s">
        <v>527</v>
      </c>
      <c r="G276" s="173" t="s">
        <v>218</v>
      </c>
      <c r="H276" s="174">
        <v>0.01</v>
      </c>
      <c r="I276" s="175"/>
      <c r="J276" s="176">
        <f>ROUND(I276*H276,2)</f>
        <v>0</v>
      </c>
      <c r="K276" s="172"/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AR276" s="23" t="s">
        <v>189</v>
      </c>
      <c r="AT276" s="23" t="s">
        <v>137</v>
      </c>
      <c r="AU276" s="23" t="s">
        <v>142</v>
      </c>
      <c r="AY276" s="23" t="s">
        <v>134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189</v>
      </c>
      <c r="BM276" s="23" t="s">
        <v>528</v>
      </c>
    </row>
    <row r="277" spans="2:65" s="10" customFormat="1" ht="29.85" customHeight="1">
      <c r="B277" s="156"/>
      <c r="D277" s="157" t="s">
        <v>70</v>
      </c>
      <c r="E277" s="167" t="s">
        <v>529</v>
      </c>
      <c r="F277" s="167" t="s">
        <v>530</v>
      </c>
      <c r="I277" s="159"/>
      <c r="J277" s="168">
        <f>BK277</f>
        <v>0</v>
      </c>
      <c r="L277" s="156"/>
      <c r="M277" s="161"/>
      <c r="N277" s="162"/>
      <c r="O277" s="162"/>
      <c r="P277" s="163">
        <f>SUM(P278:P302)</f>
        <v>0</v>
      </c>
      <c r="Q277" s="162"/>
      <c r="R277" s="163">
        <f>SUM(R278:R302)</f>
        <v>0.66451309999999997</v>
      </c>
      <c r="S277" s="162"/>
      <c r="T277" s="164">
        <f>SUM(T278:T302)</f>
        <v>0</v>
      </c>
      <c r="AR277" s="157" t="s">
        <v>142</v>
      </c>
      <c r="AT277" s="165" t="s">
        <v>70</v>
      </c>
      <c r="AU277" s="165" t="s">
        <v>78</v>
      </c>
      <c r="AY277" s="157" t="s">
        <v>134</v>
      </c>
      <c r="BK277" s="166">
        <f>SUM(BK278:BK302)</f>
        <v>0</v>
      </c>
    </row>
    <row r="278" spans="2:65" s="1" customFormat="1" ht="38.25" customHeight="1">
      <c r="B278" s="169"/>
      <c r="C278" s="170">
        <v>107</v>
      </c>
      <c r="D278" s="170" t="s">
        <v>137</v>
      </c>
      <c r="E278" s="171" t="s">
        <v>531</v>
      </c>
      <c r="F278" s="172" t="s">
        <v>932</v>
      </c>
      <c r="G278" s="173" t="s">
        <v>140</v>
      </c>
      <c r="H278" s="174">
        <v>24.97</v>
      </c>
      <c r="I278" s="175"/>
      <c r="J278" s="176">
        <f>ROUND(I278*H278,2)</f>
        <v>0</v>
      </c>
      <c r="K278" s="172"/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2.5409999999999999E-2</v>
      </c>
      <c r="R278" s="179">
        <f>Q278*H278</f>
        <v>0.63448769999999999</v>
      </c>
      <c r="S278" s="179">
        <v>0</v>
      </c>
      <c r="T278" s="180">
        <f>S278*H278</f>
        <v>0</v>
      </c>
      <c r="AR278" s="23" t="s">
        <v>189</v>
      </c>
      <c r="AT278" s="23" t="s">
        <v>137</v>
      </c>
      <c r="AU278" s="23" t="s">
        <v>142</v>
      </c>
      <c r="AY278" s="23" t="s">
        <v>134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142</v>
      </c>
      <c r="BK278" s="181">
        <f>ROUND(I278*H278,2)</f>
        <v>0</v>
      </c>
      <c r="BL278" s="23" t="s">
        <v>189</v>
      </c>
      <c r="BM278" s="23" t="s">
        <v>532</v>
      </c>
    </row>
    <row r="279" spans="2:65" s="11" customFormat="1">
      <c r="B279" s="182"/>
      <c r="D279" s="183" t="s">
        <v>144</v>
      </c>
      <c r="E279" s="184" t="s">
        <v>5</v>
      </c>
      <c r="F279" s="185" t="s">
        <v>533</v>
      </c>
      <c r="H279" s="186">
        <v>10.14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142</v>
      </c>
      <c r="AV279" s="11" t="s">
        <v>142</v>
      </c>
      <c r="AW279" s="11" t="s">
        <v>35</v>
      </c>
      <c r="AX279" s="11" t="s">
        <v>71</v>
      </c>
      <c r="AY279" s="184" t="s">
        <v>134</v>
      </c>
    </row>
    <row r="280" spans="2:65" s="11" customFormat="1">
      <c r="B280" s="182"/>
      <c r="D280" s="183" t="s">
        <v>144</v>
      </c>
      <c r="E280" s="184" t="s">
        <v>5</v>
      </c>
      <c r="F280" s="185" t="s">
        <v>534</v>
      </c>
      <c r="H280" s="186">
        <v>7.41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142</v>
      </c>
      <c r="AV280" s="11" t="s">
        <v>142</v>
      </c>
      <c r="AW280" s="11" t="s">
        <v>35</v>
      </c>
      <c r="AX280" s="11" t="s">
        <v>71</v>
      </c>
      <c r="AY280" s="184" t="s">
        <v>134</v>
      </c>
    </row>
    <row r="281" spans="2:65" s="11" customFormat="1">
      <c r="B281" s="182"/>
      <c r="D281" s="183" t="s">
        <v>144</v>
      </c>
      <c r="E281" s="184" t="s">
        <v>5</v>
      </c>
      <c r="F281" s="185" t="s">
        <v>535</v>
      </c>
      <c r="H281" s="186">
        <v>9.1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144</v>
      </c>
      <c r="E282" s="184" t="s">
        <v>5</v>
      </c>
      <c r="F282" s="185" t="s">
        <v>536</v>
      </c>
      <c r="H282" s="186">
        <v>-1.68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134</v>
      </c>
    </row>
    <row r="283" spans="2:65" s="12" customFormat="1">
      <c r="B283" s="191"/>
      <c r="D283" s="183" t="s">
        <v>144</v>
      </c>
      <c r="E283" s="192" t="s">
        <v>5</v>
      </c>
      <c r="F283" s="193" t="s">
        <v>149</v>
      </c>
      <c r="H283" s="194">
        <v>24.97</v>
      </c>
      <c r="I283" s="195"/>
      <c r="L283" s="191"/>
      <c r="M283" s="196"/>
      <c r="N283" s="197"/>
      <c r="O283" s="197"/>
      <c r="P283" s="197"/>
      <c r="Q283" s="197"/>
      <c r="R283" s="197"/>
      <c r="S283" s="197"/>
      <c r="T283" s="198"/>
      <c r="AT283" s="192" t="s">
        <v>144</v>
      </c>
      <c r="AU283" s="192" t="s">
        <v>142</v>
      </c>
      <c r="AV283" s="12" t="s">
        <v>141</v>
      </c>
      <c r="AW283" s="12" t="s">
        <v>35</v>
      </c>
      <c r="AX283" s="12" t="s">
        <v>78</v>
      </c>
      <c r="AY283" s="192" t="s">
        <v>134</v>
      </c>
    </row>
    <row r="284" spans="2:65" s="1" customFormat="1" ht="38.25" customHeight="1">
      <c r="B284" s="169"/>
      <c r="C284" s="170">
        <v>108</v>
      </c>
      <c r="D284" s="170" t="s">
        <v>137</v>
      </c>
      <c r="E284" s="171" t="s">
        <v>537</v>
      </c>
      <c r="F284" s="172" t="s">
        <v>538</v>
      </c>
      <c r="G284" s="173" t="s">
        <v>274</v>
      </c>
      <c r="H284" s="174">
        <v>34.71</v>
      </c>
      <c r="I284" s="175"/>
      <c r="J284" s="176">
        <f>ROUND(I284*H284,2)</f>
        <v>0</v>
      </c>
      <c r="K284" s="172"/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4.0000000000000003E-5</v>
      </c>
      <c r="R284" s="179">
        <f>Q284*H284</f>
        <v>1.3884000000000001E-3</v>
      </c>
      <c r="S284" s="179">
        <v>0</v>
      </c>
      <c r="T284" s="180">
        <f>S284*H284</f>
        <v>0</v>
      </c>
      <c r="AR284" s="23" t="s">
        <v>189</v>
      </c>
      <c r="AT284" s="23" t="s">
        <v>137</v>
      </c>
      <c r="AU284" s="23" t="s">
        <v>142</v>
      </c>
      <c r="AY284" s="23" t="s">
        <v>134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142</v>
      </c>
      <c r="BK284" s="181">
        <f>ROUND(I284*H284,2)</f>
        <v>0</v>
      </c>
      <c r="BL284" s="23" t="s">
        <v>189</v>
      </c>
      <c r="BM284" s="23" t="s">
        <v>539</v>
      </c>
    </row>
    <row r="285" spans="2:65" s="11" customFormat="1">
      <c r="B285" s="182"/>
      <c r="D285" s="183" t="s">
        <v>144</v>
      </c>
      <c r="E285" s="184" t="s">
        <v>5</v>
      </c>
      <c r="F285" s="185" t="s">
        <v>540</v>
      </c>
      <c r="H285" s="186">
        <v>2.85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134</v>
      </c>
    </row>
    <row r="286" spans="2:65" s="11" customFormat="1">
      <c r="B286" s="182"/>
      <c r="D286" s="183" t="s">
        <v>144</v>
      </c>
      <c r="E286" s="184" t="s">
        <v>5</v>
      </c>
      <c r="F286" s="185" t="s">
        <v>541</v>
      </c>
      <c r="H286" s="186">
        <v>4.01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144</v>
      </c>
      <c r="E287" s="184" t="s">
        <v>5</v>
      </c>
      <c r="F287" s="185" t="s">
        <v>277</v>
      </c>
      <c r="H287" s="186">
        <v>6.81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134</v>
      </c>
    </row>
    <row r="288" spans="2:65" s="11" customFormat="1">
      <c r="B288" s="182"/>
      <c r="D288" s="183" t="s">
        <v>144</v>
      </c>
      <c r="E288" s="184" t="s">
        <v>5</v>
      </c>
      <c r="F288" s="185" t="s">
        <v>542</v>
      </c>
      <c r="H288" s="186">
        <v>5.44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134</v>
      </c>
    </row>
    <row r="289" spans="2:65" s="11" customFormat="1">
      <c r="B289" s="182"/>
      <c r="D289" s="183" t="s">
        <v>144</v>
      </c>
      <c r="E289" s="184" t="s">
        <v>5</v>
      </c>
      <c r="F289" s="185" t="s">
        <v>543</v>
      </c>
      <c r="H289" s="186">
        <v>15.6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134</v>
      </c>
    </row>
    <row r="290" spans="2:65" s="12" customFormat="1">
      <c r="B290" s="191"/>
      <c r="D290" s="183" t="s">
        <v>144</v>
      </c>
      <c r="E290" s="192" t="s">
        <v>5</v>
      </c>
      <c r="F290" s="193" t="s">
        <v>149</v>
      </c>
      <c r="H290" s="194">
        <v>34.71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144</v>
      </c>
      <c r="AU290" s="192" t="s">
        <v>142</v>
      </c>
      <c r="AV290" s="12" t="s">
        <v>141</v>
      </c>
      <c r="AW290" s="12" t="s">
        <v>35</v>
      </c>
      <c r="AX290" s="12" t="s">
        <v>78</v>
      </c>
      <c r="AY290" s="192" t="s">
        <v>134</v>
      </c>
    </row>
    <row r="291" spans="2:65" s="1" customFormat="1" ht="38.25" customHeight="1">
      <c r="B291" s="169"/>
      <c r="C291" s="170">
        <v>109</v>
      </c>
      <c r="D291" s="170" t="s">
        <v>137</v>
      </c>
      <c r="E291" s="171" t="s">
        <v>544</v>
      </c>
      <c r="F291" s="172" t="s">
        <v>545</v>
      </c>
      <c r="G291" s="173" t="s">
        <v>274</v>
      </c>
      <c r="H291" s="174">
        <v>7.8</v>
      </c>
      <c r="I291" s="175"/>
      <c r="J291" s="176">
        <f>ROUND(I291*H291,2)</f>
        <v>0</v>
      </c>
      <c r="K291" s="172"/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1.4999999999999999E-4</v>
      </c>
      <c r="R291" s="179">
        <f>Q291*H291</f>
        <v>1.1699999999999998E-3</v>
      </c>
      <c r="S291" s="179">
        <v>0</v>
      </c>
      <c r="T291" s="180">
        <f>S291*H291</f>
        <v>0</v>
      </c>
      <c r="AR291" s="23" t="s">
        <v>189</v>
      </c>
      <c r="AT291" s="23" t="s">
        <v>137</v>
      </c>
      <c r="AU291" s="23" t="s">
        <v>142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142</v>
      </c>
      <c r="BK291" s="181">
        <f>ROUND(I291*H291,2)</f>
        <v>0</v>
      </c>
      <c r="BL291" s="23" t="s">
        <v>189</v>
      </c>
      <c r="BM291" s="23" t="s">
        <v>546</v>
      </c>
    </row>
    <row r="292" spans="2:65" s="11" customFormat="1">
      <c r="B292" s="182"/>
      <c r="D292" s="183" t="s">
        <v>144</v>
      </c>
      <c r="E292" s="184" t="s">
        <v>5</v>
      </c>
      <c r="F292" s="185" t="s">
        <v>547</v>
      </c>
      <c r="H292" s="186">
        <v>7.8</v>
      </c>
      <c r="I292" s="187"/>
      <c r="L292" s="182"/>
      <c r="M292" s="188"/>
      <c r="N292" s="189"/>
      <c r="O292" s="189"/>
      <c r="P292" s="189"/>
      <c r="Q292" s="189"/>
      <c r="R292" s="189"/>
      <c r="S292" s="189"/>
      <c r="T292" s="190"/>
      <c r="AT292" s="184" t="s">
        <v>144</v>
      </c>
      <c r="AU292" s="184" t="s">
        <v>142</v>
      </c>
      <c r="AV292" s="11" t="s">
        <v>142</v>
      </c>
      <c r="AW292" s="11" t="s">
        <v>35</v>
      </c>
      <c r="AX292" s="11" t="s">
        <v>71</v>
      </c>
      <c r="AY292" s="184" t="s">
        <v>134</v>
      </c>
    </row>
    <row r="293" spans="2:65" s="12" customFormat="1">
      <c r="B293" s="191"/>
      <c r="D293" s="183" t="s">
        <v>144</v>
      </c>
      <c r="E293" s="192" t="s">
        <v>5</v>
      </c>
      <c r="F293" s="193" t="s">
        <v>149</v>
      </c>
      <c r="H293" s="194">
        <v>7.8</v>
      </c>
      <c r="I293" s="195"/>
      <c r="L293" s="191"/>
      <c r="M293" s="196"/>
      <c r="N293" s="197"/>
      <c r="O293" s="197"/>
      <c r="P293" s="197"/>
      <c r="Q293" s="197"/>
      <c r="R293" s="197"/>
      <c r="S293" s="197"/>
      <c r="T293" s="198"/>
      <c r="AT293" s="192" t="s">
        <v>144</v>
      </c>
      <c r="AU293" s="192" t="s">
        <v>142</v>
      </c>
      <c r="AV293" s="12" t="s">
        <v>141</v>
      </c>
      <c r="AW293" s="12" t="s">
        <v>35</v>
      </c>
      <c r="AX293" s="12" t="s">
        <v>78</v>
      </c>
      <c r="AY293" s="192" t="s">
        <v>134</v>
      </c>
    </row>
    <row r="294" spans="2:65" s="1" customFormat="1" ht="25.5" customHeight="1">
      <c r="B294" s="169"/>
      <c r="C294" s="170">
        <v>110</v>
      </c>
      <c r="D294" s="170" t="s">
        <v>137</v>
      </c>
      <c r="E294" s="171" t="s">
        <v>548</v>
      </c>
      <c r="F294" s="172" t="s">
        <v>549</v>
      </c>
      <c r="G294" s="173" t="s">
        <v>140</v>
      </c>
      <c r="H294" s="174">
        <v>24.97</v>
      </c>
      <c r="I294" s="175"/>
      <c r="J294" s="176">
        <f>ROUND(I294*H294,2)</f>
        <v>0</v>
      </c>
      <c r="K294" s="172"/>
      <c r="L294" s="40"/>
      <c r="M294" s="177" t="s">
        <v>5</v>
      </c>
      <c r="N294" s="178" t="s">
        <v>43</v>
      </c>
      <c r="O294" s="41"/>
      <c r="P294" s="179">
        <f>O294*H294</f>
        <v>0</v>
      </c>
      <c r="Q294" s="179">
        <v>0</v>
      </c>
      <c r="R294" s="179">
        <f>Q294*H294</f>
        <v>0</v>
      </c>
      <c r="S294" s="179">
        <v>0</v>
      </c>
      <c r="T294" s="180">
        <f>S294*H294</f>
        <v>0</v>
      </c>
      <c r="AR294" s="23" t="s">
        <v>189</v>
      </c>
      <c r="AT294" s="23" t="s">
        <v>137</v>
      </c>
      <c r="AU294" s="23" t="s">
        <v>142</v>
      </c>
      <c r="AY294" s="23" t="s">
        <v>134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3" t="s">
        <v>142</v>
      </c>
      <c r="BK294" s="181">
        <f>ROUND(I294*H294,2)</f>
        <v>0</v>
      </c>
      <c r="BL294" s="23" t="s">
        <v>189</v>
      </c>
      <c r="BM294" s="23" t="s">
        <v>550</v>
      </c>
    </row>
    <row r="295" spans="2:65" s="1" customFormat="1" ht="25.5" customHeight="1">
      <c r="B295" s="169"/>
      <c r="C295" s="170">
        <v>111</v>
      </c>
      <c r="D295" s="170" t="s">
        <v>137</v>
      </c>
      <c r="E295" s="171" t="s">
        <v>551</v>
      </c>
      <c r="F295" s="172" t="s">
        <v>552</v>
      </c>
      <c r="G295" s="173" t="s">
        <v>140</v>
      </c>
      <c r="H295" s="174">
        <v>24.97</v>
      </c>
      <c r="I295" s="175"/>
      <c r="J295" s="176">
        <f>ROUND(I295*H295,2)</f>
        <v>0</v>
      </c>
      <c r="K295" s="172"/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6.9999999999999999E-4</v>
      </c>
      <c r="R295" s="179">
        <f>Q295*H295</f>
        <v>1.7478999999999998E-2</v>
      </c>
      <c r="S295" s="179">
        <v>0</v>
      </c>
      <c r="T295" s="180">
        <f>S295*H295</f>
        <v>0</v>
      </c>
      <c r="AR295" s="23" t="s">
        <v>189</v>
      </c>
      <c r="AT295" s="23" t="s">
        <v>137</v>
      </c>
      <c r="AU295" s="23" t="s">
        <v>142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189</v>
      </c>
      <c r="BM295" s="23" t="s">
        <v>553</v>
      </c>
    </row>
    <row r="296" spans="2:65" s="1" customFormat="1" ht="25.5" customHeight="1">
      <c r="B296" s="169"/>
      <c r="C296" s="170">
        <v>112</v>
      </c>
      <c r="D296" s="170" t="s">
        <v>137</v>
      </c>
      <c r="E296" s="171" t="s">
        <v>554</v>
      </c>
      <c r="F296" s="172" t="s">
        <v>555</v>
      </c>
      <c r="G296" s="173" t="s">
        <v>140</v>
      </c>
      <c r="H296" s="174">
        <v>49.94</v>
      </c>
      <c r="I296" s="175"/>
      <c r="J296" s="176">
        <f>ROUND(I296*H296,2)</f>
        <v>0</v>
      </c>
      <c r="K296" s="172"/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2.0000000000000001E-4</v>
      </c>
      <c r="R296" s="179">
        <f>Q296*H296</f>
        <v>9.9880000000000004E-3</v>
      </c>
      <c r="S296" s="179">
        <v>0</v>
      </c>
      <c r="T296" s="180">
        <f>S296*H296</f>
        <v>0</v>
      </c>
      <c r="AR296" s="23" t="s">
        <v>189</v>
      </c>
      <c r="AT296" s="23" t="s">
        <v>137</v>
      </c>
      <c r="AU296" s="23" t="s">
        <v>142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189</v>
      </c>
      <c r="BM296" s="23" t="s">
        <v>556</v>
      </c>
    </row>
    <row r="297" spans="2:65" s="11" customFormat="1">
      <c r="B297" s="182"/>
      <c r="D297" s="183" t="s">
        <v>144</v>
      </c>
      <c r="E297" s="184" t="s">
        <v>5</v>
      </c>
      <c r="F297" s="185" t="s">
        <v>557</v>
      </c>
      <c r="H297" s="186">
        <v>49.94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144</v>
      </c>
      <c r="AU297" s="184" t="s">
        <v>142</v>
      </c>
      <c r="AV297" s="11" t="s">
        <v>142</v>
      </c>
      <c r="AW297" s="11" t="s">
        <v>35</v>
      </c>
      <c r="AX297" s="11" t="s">
        <v>71</v>
      </c>
      <c r="AY297" s="184" t="s">
        <v>134</v>
      </c>
    </row>
    <row r="298" spans="2:65" s="12" customFormat="1">
      <c r="B298" s="191"/>
      <c r="D298" s="183" t="s">
        <v>144</v>
      </c>
      <c r="E298" s="192" t="s">
        <v>5</v>
      </c>
      <c r="F298" s="193" t="s">
        <v>149</v>
      </c>
      <c r="H298" s="194">
        <v>49.94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144</v>
      </c>
      <c r="AU298" s="192" t="s">
        <v>142</v>
      </c>
      <c r="AV298" s="12" t="s">
        <v>141</v>
      </c>
      <c r="AW298" s="12" t="s">
        <v>35</v>
      </c>
      <c r="AX298" s="12" t="s">
        <v>78</v>
      </c>
      <c r="AY298" s="192" t="s">
        <v>134</v>
      </c>
    </row>
    <row r="299" spans="2:65" s="1" customFormat="1" ht="51" customHeight="1">
      <c r="B299" s="169"/>
      <c r="C299" s="170">
        <v>113</v>
      </c>
      <c r="D299" s="170" t="s">
        <v>137</v>
      </c>
      <c r="E299" s="171" t="s">
        <v>558</v>
      </c>
      <c r="F299" s="172" t="s">
        <v>559</v>
      </c>
      <c r="G299" s="173" t="s">
        <v>218</v>
      </c>
      <c r="H299" s="174">
        <v>0.66500000000000004</v>
      </c>
      <c r="I299" s="175"/>
      <c r="J299" s="176">
        <f>ROUND(I299*H299,2)</f>
        <v>0</v>
      </c>
      <c r="K299" s="172"/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0</v>
      </c>
      <c r="R299" s="179">
        <f>Q299*H299</f>
        <v>0</v>
      </c>
      <c r="S299" s="179">
        <v>0</v>
      </c>
      <c r="T299" s="180">
        <f>S299*H299</f>
        <v>0</v>
      </c>
      <c r="AR299" s="23" t="s">
        <v>189</v>
      </c>
      <c r="AT299" s="23" t="s">
        <v>137</v>
      </c>
      <c r="AU299" s="23" t="s">
        <v>142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142</v>
      </c>
      <c r="BK299" s="181">
        <f>ROUND(I299*H299,2)</f>
        <v>0</v>
      </c>
      <c r="BL299" s="23" t="s">
        <v>189</v>
      </c>
      <c r="BM299" s="23" t="s">
        <v>560</v>
      </c>
    </row>
    <row r="300" spans="2:65" s="1" customFormat="1" ht="38.25" customHeight="1">
      <c r="B300" s="169"/>
      <c r="C300" s="170">
        <v>114</v>
      </c>
      <c r="D300" s="170" t="s">
        <v>137</v>
      </c>
      <c r="E300" s="171" t="s">
        <v>561</v>
      </c>
      <c r="F300" s="172" t="s">
        <v>562</v>
      </c>
      <c r="G300" s="173" t="s">
        <v>218</v>
      </c>
      <c r="H300" s="174">
        <v>0.66500000000000004</v>
      </c>
      <c r="I300" s="175"/>
      <c r="J300" s="176">
        <f>ROUND(I300*H300,2)</f>
        <v>0</v>
      </c>
      <c r="K300" s="172"/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189</v>
      </c>
      <c r="AT300" s="23" t="s">
        <v>137</v>
      </c>
      <c r="AU300" s="23" t="s">
        <v>142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142</v>
      </c>
      <c r="BK300" s="181">
        <f>ROUND(I300*H300,2)</f>
        <v>0</v>
      </c>
      <c r="BL300" s="23" t="s">
        <v>189</v>
      </c>
      <c r="BM300" s="23" t="s">
        <v>563</v>
      </c>
    </row>
    <row r="301" spans="2:65" s="1" customFormat="1" ht="25.5" customHeight="1">
      <c r="B301" s="169"/>
      <c r="C301" s="170">
        <v>115</v>
      </c>
      <c r="D301" s="170" t="s">
        <v>137</v>
      </c>
      <c r="E301" s="171" t="s">
        <v>564</v>
      </c>
      <c r="F301" s="172" t="s">
        <v>565</v>
      </c>
      <c r="G301" s="173" t="s">
        <v>140</v>
      </c>
      <c r="H301" s="174">
        <v>5.73</v>
      </c>
      <c r="I301" s="175"/>
      <c r="J301" s="176">
        <f>ROUND(I301*H301,2)</f>
        <v>0</v>
      </c>
      <c r="K301" s="172"/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189</v>
      </c>
      <c r="AT301" s="23" t="s">
        <v>137</v>
      </c>
      <c r="AU301" s="23" t="s">
        <v>142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189</v>
      </c>
      <c r="BM301" s="23" t="s">
        <v>566</v>
      </c>
    </row>
    <row r="302" spans="2:65" s="11" customFormat="1">
      <c r="B302" s="182"/>
      <c r="D302" s="183" t="s">
        <v>144</v>
      </c>
      <c r="E302" s="184" t="s">
        <v>5</v>
      </c>
      <c r="F302" s="185" t="s">
        <v>567</v>
      </c>
      <c r="H302" s="186">
        <v>5.73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144</v>
      </c>
      <c r="AU302" s="184" t="s">
        <v>142</v>
      </c>
      <c r="AV302" s="11" t="s">
        <v>142</v>
      </c>
      <c r="AW302" s="11" t="s">
        <v>35</v>
      </c>
      <c r="AX302" s="11" t="s">
        <v>78</v>
      </c>
      <c r="AY302" s="184" t="s">
        <v>134</v>
      </c>
    </row>
    <row r="303" spans="2:65" s="10" customFormat="1" ht="29.85" customHeight="1">
      <c r="B303" s="156"/>
      <c r="D303" s="157" t="s">
        <v>70</v>
      </c>
      <c r="E303" s="167" t="s">
        <v>568</v>
      </c>
      <c r="F303" s="167" t="s">
        <v>569</v>
      </c>
      <c r="I303" s="159"/>
      <c r="J303" s="168">
        <f>BK303</f>
        <v>0</v>
      </c>
      <c r="L303" s="156"/>
      <c r="M303" s="161"/>
      <c r="N303" s="162"/>
      <c r="O303" s="162"/>
      <c r="P303" s="163">
        <f>SUM(P304:P321)</f>
        <v>0</v>
      </c>
      <c r="Q303" s="162"/>
      <c r="R303" s="163">
        <f>SUM(R304:R321)</f>
        <v>3.6999999999999998E-2</v>
      </c>
      <c r="S303" s="162"/>
      <c r="T303" s="164">
        <f>SUM(T304:T321)</f>
        <v>0.29545054999999998</v>
      </c>
      <c r="AR303" s="157" t="s">
        <v>142</v>
      </c>
      <c r="AT303" s="165" t="s">
        <v>70</v>
      </c>
      <c r="AU303" s="165" t="s">
        <v>78</v>
      </c>
      <c r="AY303" s="157" t="s">
        <v>134</v>
      </c>
      <c r="BK303" s="166">
        <f>SUM(BK304:BK321)</f>
        <v>0</v>
      </c>
    </row>
    <row r="304" spans="2:65" s="1" customFormat="1" ht="16.5" customHeight="1">
      <c r="B304" s="169"/>
      <c r="C304" s="170">
        <v>116</v>
      </c>
      <c r="D304" s="170" t="s">
        <v>137</v>
      </c>
      <c r="E304" s="171" t="s">
        <v>570</v>
      </c>
      <c r="F304" s="172" t="s">
        <v>571</v>
      </c>
      <c r="G304" s="173" t="s">
        <v>140</v>
      </c>
      <c r="H304" s="174">
        <v>4.9269999999999996</v>
      </c>
      <c r="I304" s="175"/>
      <c r="J304" s="176">
        <f>ROUND(I304*H304,2)</f>
        <v>0</v>
      </c>
      <c r="K304" s="172"/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0</v>
      </c>
      <c r="R304" s="179">
        <f>Q304*H304</f>
        <v>0</v>
      </c>
      <c r="S304" s="179">
        <v>2.4649999999999998E-2</v>
      </c>
      <c r="T304" s="180">
        <f>S304*H304</f>
        <v>0.12145054999999998</v>
      </c>
      <c r="AR304" s="23" t="s">
        <v>189</v>
      </c>
      <c r="AT304" s="23" t="s">
        <v>137</v>
      </c>
      <c r="AU304" s="23" t="s">
        <v>142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142</v>
      </c>
      <c r="BK304" s="181">
        <f>ROUND(I304*H304,2)</f>
        <v>0</v>
      </c>
      <c r="BL304" s="23" t="s">
        <v>189</v>
      </c>
      <c r="BM304" s="23" t="s">
        <v>572</v>
      </c>
    </row>
    <row r="305" spans="2:65" s="13" customFormat="1">
      <c r="B305" s="199"/>
      <c r="D305" s="183" t="s">
        <v>144</v>
      </c>
      <c r="E305" s="200" t="s">
        <v>5</v>
      </c>
      <c r="F305" s="201" t="s">
        <v>573</v>
      </c>
      <c r="H305" s="200" t="s">
        <v>5</v>
      </c>
      <c r="I305" s="202"/>
      <c r="L305" s="199"/>
      <c r="M305" s="203"/>
      <c r="N305" s="204"/>
      <c r="O305" s="204"/>
      <c r="P305" s="204"/>
      <c r="Q305" s="204"/>
      <c r="R305" s="204"/>
      <c r="S305" s="204"/>
      <c r="T305" s="205"/>
      <c r="AT305" s="200" t="s">
        <v>144</v>
      </c>
      <c r="AU305" s="200" t="s">
        <v>142</v>
      </c>
      <c r="AV305" s="13" t="s">
        <v>78</v>
      </c>
      <c r="AW305" s="13" t="s">
        <v>35</v>
      </c>
      <c r="AX305" s="13" t="s">
        <v>71</v>
      </c>
      <c r="AY305" s="200" t="s">
        <v>134</v>
      </c>
    </row>
    <row r="306" spans="2:65" s="11" customFormat="1">
      <c r="B306" s="182"/>
      <c r="D306" s="183" t="s">
        <v>144</v>
      </c>
      <c r="E306" s="184" t="s">
        <v>5</v>
      </c>
      <c r="F306" s="185" t="s">
        <v>574</v>
      </c>
      <c r="H306" s="186">
        <v>4.9269999999999996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144</v>
      </c>
      <c r="AU306" s="184" t="s">
        <v>142</v>
      </c>
      <c r="AV306" s="11" t="s">
        <v>142</v>
      </c>
      <c r="AW306" s="11" t="s">
        <v>35</v>
      </c>
      <c r="AX306" s="11" t="s">
        <v>71</v>
      </c>
      <c r="AY306" s="184" t="s">
        <v>134</v>
      </c>
    </row>
    <row r="307" spans="2:65" s="12" customFormat="1">
      <c r="B307" s="191"/>
      <c r="D307" s="183" t="s">
        <v>144</v>
      </c>
      <c r="E307" s="192" t="s">
        <v>5</v>
      </c>
      <c r="F307" s="193" t="s">
        <v>149</v>
      </c>
      <c r="H307" s="194">
        <v>4.9269999999999996</v>
      </c>
      <c r="I307" s="195"/>
      <c r="L307" s="191"/>
      <c r="M307" s="196"/>
      <c r="N307" s="197"/>
      <c r="O307" s="197"/>
      <c r="P307" s="197"/>
      <c r="Q307" s="197"/>
      <c r="R307" s="197"/>
      <c r="S307" s="197"/>
      <c r="T307" s="198"/>
      <c r="AT307" s="192" t="s">
        <v>144</v>
      </c>
      <c r="AU307" s="192" t="s">
        <v>142</v>
      </c>
      <c r="AV307" s="12" t="s">
        <v>141</v>
      </c>
      <c r="AW307" s="12" t="s">
        <v>35</v>
      </c>
      <c r="AX307" s="12" t="s">
        <v>78</v>
      </c>
      <c r="AY307" s="192" t="s">
        <v>134</v>
      </c>
    </row>
    <row r="308" spans="2:65" s="1" customFormat="1" ht="25.5" customHeight="1">
      <c r="B308" s="169"/>
      <c r="C308" s="170">
        <v>117</v>
      </c>
      <c r="D308" s="170" t="s">
        <v>137</v>
      </c>
      <c r="E308" s="171" t="s">
        <v>575</v>
      </c>
      <c r="F308" s="172" t="s">
        <v>576</v>
      </c>
      <c r="G308" s="173" t="s">
        <v>180</v>
      </c>
      <c r="H308" s="174">
        <v>2</v>
      </c>
      <c r="I308" s="175"/>
      <c r="J308" s="176">
        <f t="shared" ref="J308:J321" si="50">ROUND(I308*H308,2)</f>
        <v>0</v>
      </c>
      <c r="K308" s="172"/>
      <c r="L308" s="40"/>
      <c r="M308" s="177" t="s">
        <v>5</v>
      </c>
      <c r="N308" s="178" t="s">
        <v>43</v>
      </c>
      <c r="O308" s="41"/>
      <c r="P308" s="179">
        <f t="shared" ref="P308:P321" si="51">O308*H308</f>
        <v>0</v>
      </c>
      <c r="Q308" s="179">
        <v>0</v>
      </c>
      <c r="R308" s="179">
        <f t="shared" ref="R308:R321" si="52">Q308*H308</f>
        <v>0</v>
      </c>
      <c r="S308" s="179">
        <v>0</v>
      </c>
      <c r="T308" s="180">
        <f t="shared" ref="T308:T321" si="53">S308*H308</f>
        <v>0</v>
      </c>
      <c r="AR308" s="23" t="s">
        <v>189</v>
      </c>
      <c r="AT308" s="23" t="s">
        <v>137</v>
      </c>
      <c r="AU308" s="23" t="s">
        <v>142</v>
      </c>
      <c r="AY308" s="23" t="s">
        <v>134</v>
      </c>
      <c r="BE308" s="181">
        <f t="shared" ref="BE308:BE321" si="54">IF(N308="základní",J308,0)</f>
        <v>0</v>
      </c>
      <c r="BF308" s="181">
        <f t="shared" ref="BF308:BF321" si="55">IF(N308="snížená",J308,0)</f>
        <v>0</v>
      </c>
      <c r="BG308" s="181">
        <f t="shared" ref="BG308:BG321" si="56">IF(N308="zákl. přenesená",J308,0)</f>
        <v>0</v>
      </c>
      <c r="BH308" s="181">
        <f t="shared" ref="BH308:BH321" si="57">IF(N308="sníž. přenesená",J308,0)</f>
        <v>0</v>
      </c>
      <c r="BI308" s="181">
        <f t="shared" ref="BI308:BI321" si="58">IF(N308="nulová",J308,0)</f>
        <v>0</v>
      </c>
      <c r="BJ308" s="23" t="s">
        <v>142</v>
      </c>
      <c r="BK308" s="181">
        <f t="shared" ref="BK308:BK321" si="59">ROUND(I308*H308,2)</f>
        <v>0</v>
      </c>
      <c r="BL308" s="23" t="s">
        <v>189</v>
      </c>
      <c r="BM308" s="23" t="s">
        <v>577</v>
      </c>
    </row>
    <row r="309" spans="2:65" s="1" customFormat="1" ht="16.5" customHeight="1">
      <c r="B309" s="169"/>
      <c r="C309" s="206">
        <v>118</v>
      </c>
      <c r="D309" s="206" t="s">
        <v>182</v>
      </c>
      <c r="E309" s="207" t="s">
        <v>578</v>
      </c>
      <c r="F309" s="208" t="s">
        <v>579</v>
      </c>
      <c r="G309" s="209" t="s">
        <v>180</v>
      </c>
      <c r="H309" s="210">
        <v>2</v>
      </c>
      <c r="I309" s="211"/>
      <c r="J309" s="212">
        <f t="shared" si="50"/>
        <v>0</v>
      </c>
      <c r="K309" s="208"/>
      <c r="L309" s="213"/>
      <c r="M309" s="214" t="s">
        <v>5</v>
      </c>
      <c r="N309" s="215" t="s">
        <v>43</v>
      </c>
      <c r="O309" s="41"/>
      <c r="P309" s="179">
        <f t="shared" si="51"/>
        <v>0</v>
      </c>
      <c r="Q309" s="179">
        <v>1.55E-2</v>
      </c>
      <c r="R309" s="179">
        <f t="shared" si="52"/>
        <v>3.1E-2</v>
      </c>
      <c r="S309" s="179">
        <v>0</v>
      </c>
      <c r="T309" s="180">
        <f t="shared" si="53"/>
        <v>0</v>
      </c>
      <c r="AR309" s="23" t="s">
        <v>264</v>
      </c>
      <c r="AT309" s="23" t="s">
        <v>182</v>
      </c>
      <c r="AU309" s="23" t="s">
        <v>142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142</v>
      </c>
      <c r="BK309" s="181">
        <f t="shared" si="59"/>
        <v>0</v>
      </c>
      <c r="BL309" s="23" t="s">
        <v>189</v>
      </c>
      <c r="BM309" s="23" t="s">
        <v>580</v>
      </c>
    </row>
    <row r="310" spans="2:65" s="1" customFormat="1" ht="25.5" customHeight="1">
      <c r="B310" s="169"/>
      <c r="C310" s="206">
        <v>119</v>
      </c>
      <c r="D310" s="206" t="s">
        <v>182</v>
      </c>
      <c r="E310" s="207" t="s">
        <v>581</v>
      </c>
      <c r="F310" s="208" t="s">
        <v>941</v>
      </c>
      <c r="G310" s="209" t="s">
        <v>180</v>
      </c>
      <c r="H310" s="210">
        <v>2</v>
      </c>
      <c r="I310" s="211"/>
      <c r="J310" s="212">
        <f t="shared" si="50"/>
        <v>0</v>
      </c>
      <c r="K310" s="208"/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1.1999999999999999E-3</v>
      </c>
      <c r="R310" s="179">
        <f t="shared" si="52"/>
        <v>2.3999999999999998E-3</v>
      </c>
      <c r="S310" s="179">
        <v>0</v>
      </c>
      <c r="T310" s="180">
        <f t="shared" si="53"/>
        <v>0</v>
      </c>
      <c r="AR310" s="23" t="s">
        <v>264</v>
      </c>
      <c r="AT310" s="23" t="s">
        <v>182</v>
      </c>
      <c r="AU310" s="23" t="s">
        <v>142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189</v>
      </c>
      <c r="BM310" s="23" t="s">
        <v>582</v>
      </c>
    </row>
    <row r="311" spans="2:65" s="1" customFormat="1" ht="16.5" customHeight="1">
      <c r="B311" s="169"/>
      <c r="C311" s="170">
        <v>120</v>
      </c>
      <c r="D311" s="170" t="s">
        <v>137</v>
      </c>
      <c r="E311" s="171" t="s">
        <v>583</v>
      </c>
      <c r="F311" s="172" t="s">
        <v>584</v>
      </c>
      <c r="G311" s="173" t="s">
        <v>180</v>
      </c>
      <c r="H311" s="174">
        <v>2</v>
      </c>
      <c r="I311" s="175"/>
      <c r="J311" s="176">
        <f t="shared" si="50"/>
        <v>0</v>
      </c>
      <c r="K311" s="172"/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189</v>
      </c>
      <c r="AT311" s="23" t="s">
        <v>137</v>
      </c>
      <c r="AU311" s="23" t="s">
        <v>142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189</v>
      </c>
      <c r="BM311" s="23" t="s">
        <v>585</v>
      </c>
    </row>
    <row r="312" spans="2:65" s="1" customFormat="1" ht="16.5" customHeight="1">
      <c r="B312" s="169"/>
      <c r="C312" s="206">
        <v>121</v>
      </c>
      <c r="D312" s="206" t="s">
        <v>182</v>
      </c>
      <c r="E312" s="207" t="s">
        <v>586</v>
      </c>
      <c r="F312" s="208" t="s">
        <v>942</v>
      </c>
      <c r="G312" s="209" t="s">
        <v>180</v>
      </c>
      <c r="H312" s="210">
        <v>2</v>
      </c>
      <c r="I312" s="211"/>
      <c r="J312" s="212">
        <f t="shared" si="50"/>
        <v>0</v>
      </c>
      <c r="K312" s="208"/>
      <c r="L312" s="213"/>
      <c r="M312" s="214" t="s">
        <v>5</v>
      </c>
      <c r="N312" s="215" t="s">
        <v>43</v>
      </c>
      <c r="O312" s="41"/>
      <c r="P312" s="179">
        <f t="shared" si="51"/>
        <v>0</v>
      </c>
      <c r="Q312" s="179">
        <v>4.4999999999999999E-4</v>
      </c>
      <c r="R312" s="179">
        <f t="shared" si="52"/>
        <v>8.9999999999999998E-4</v>
      </c>
      <c r="S312" s="179">
        <v>0</v>
      </c>
      <c r="T312" s="180">
        <f t="shared" si="53"/>
        <v>0</v>
      </c>
      <c r="AR312" s="23" t="s">
        <v>264</v>
      </c>
      <c r="AT312" s="23" t="s">
        <v>182</v>
      </c>
      <c r="AU312" s="23" t="s">
        <v>142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189</v>
      </c>
      <c r="BM312" s="23" t="s">
        <v>587</v>
      </c>
    </row>
    <row r="313" spans="2:65" s="1" customFormat="1" ht="25.5" customHeight="1">
      <c r="B313" s="169"/>
      <c r="C313" s="170">
        <v>122</v>
      </c>
      <c r="D313" s="170" t="s">
        <v>137</v>
      </c>
      <c r="E313" s="171" t="s">
        <v>588</v>
      </c>
      <c r="F313" s="172" t="s">
        <v>589</v>
      </c>
      <c r="G313" s="173" t="s">
        <v>180</v>
      </c>
      <c r="H313" s="174">
        <v>2</v>
      </c>
      <c r="I313" s="175"/>
      <c r="J313" s="176">
        <f t="shared" si="50"/>
        <v>0</v>
      </c>
      <c r="K313" s="172"/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</v>
      </c>
      <c r="T313" s="180">
        <f t="shared" si="53"/>
        <v>0</v>
      </c>
      <c r="AR313" s="23" t="s">
        <v>189</v>
      </c>
      <c r="AT313" s="23" t="s">
        <v>137</v>
      </c>
      <c r="AU313" s="23" t="s">
        <v>142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189</v>
      </c>
      <c r="BM313" s="23" t="s">
        <v>590</v>
      </c>
    </row>
    <row r="314" spans="2:65" s="1" customFormat="1" ht="16.5" customHeight="1">
      <c r="B314" s="169"/>
      <c r="C314" s="206">
        <v>123</v>
      </c>
      <c r="D314" s="206" t="s">
        <v>182</v>
      </c>
      <c r="E314" s="207" t="s">
        <v>591</v>
      </c>
      <c r="F314" s="208" t="s">
        <v>592</v>
      </c>
      <c r="G314" s="209" t="s">
        <v>180</v>
      </c>
      <c r="H314" s="210">
        <v>2</v>
      </c>
      <c r="I314" s="211"/>
      <c r="J314" s="212">
        <f t="shared" si="50"/>
        <v>0</v>
      </c>
      <c r="K314" s="208"/>
      <c r="L314" s="213"/>
      <c r="M314" s="214" t="s">
        <v>5</v>
      </c>
      <c r="N314" s="215" t="s">
        <v>43</v>
      </c>
      <c r="O314" s="41"/>
      <c r="P314" s="179">
        <f t="shared" si="51"/>
        <v>0</v>
      </c>
      <c r="Q314" s="179">
        <v>1.3500000000000001E-3</v>
      </c>
      <c r="R314" s="179">
        <f t="shared" si="52"/>
        <v>2.7000000000000001E-3</v>
      </c>
      <c r="S314" s="179">
        <v>0</v>
      </c>
      <c r="T314" s="180">
        <f t="shared" si="53"/>
        <v>0</v>
      </c>
      <c r="AR314" s="23" t="s">
        <v>264</v>
      </c>
      <c r="AT314" s="23" t="s">
        <v>182</v>
      </c>
      <c r="AU314" s="23" t="s">
        <v>142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142</v>
      </c>
      <c r="BK314" s="181">
        <f t="shared" si="59"/>
        <v>0</v>
      </c>
      <c r="BL314" s="23" t="s">
        <v>189</v>
      </c>
      <c r="BM314" s="23" t="s">
        <v>593</v>
      </c>
    </row>
    <row r="315" spans="2:65" s="1" customFormat="1" ht="25.5" customHeight="1">
      <c r="B315" s="169"/>
      <c r="C315" s="170">
        <v>124</v>
      </c>
      <c r="D315" s="170" t="s">
        <v>137</v>
      </c>
      <c r="E315" s="171" t="s">
        <v>594</v>
      </c>
      <c r="F315" s="172" t="s">
        <v>595</v>
      </c>
      <c r="G315" s="173" t="s">
        <v>180</v>
      </c>
      <c r="H315" s="174">
        <v>1</v>
      </c>
      <c r="I315" s="175"/>
      <c r="J315" s="176">
        <f t="shared" si="50"/>
        <v>0</v>
      </c>
      <c r="K315" s="172"/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0.17399999999999999</v>
      </c>
      <c r="T315" s="180">
        <f t="shared" si="53"/>
        <v>0.17399999999999999</v>
      </c>
      <c r="AR315" s="23" t="s">
        <v>189</v>
      </c>
      <c r="AT315" s="23" t="s">
        <v>137</v>
      </c>
      <c r="AU315" s="23" t="s">
        <v>142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142</v>
      </c>
      <c r="BK315" s="181">
        <f t="shared" si="59"/>
        <v>0</v>
      </c>
      <c r="BL315" s="23" t="s">
        <v>189</v>
      </c>
      <c r="BM315" s="23" t="s">
        <v>596</v>
      </c>
    </row>
    <row r="316" spans="2:65" s="1" customFormat="1" ht="38.25" customHeight="1">
      <c r="B316" s="169"/>
      <c r="C316" s="170">
        <v>125</v>
      </c>
      <c r="D316" s="170" t="s">
        <v>137</v>
      </c>
      <c r="E316" s="171" t="s">
        <v>597</v>
      </c>
      <c r="F316" s="172" t="s">
        <v>598</v>
      </c>
      <c r="G316" s="173" t="s">
        <v>218</v>
      </c>
      <c r="H316" s="174">
        <v>3.6999999999999998E-2</v>
      </c>
      <c r="I316" s="175"/>
      <c r="J316" s="176">
        <f t="shared" si="50"/>
        <v>0</v>
      </c>
      <c r="K316" s="172"/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189</v>
      </c>
      <c r="AT316" s="23" t="s">
        <v>137</v>
      </c>
      <c r="AU316" s="23" t="s">
        <v>142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189</v>
      </c>
      <c r="BM316" s="23" t="s">
        <v>599</v>
      </c>
    </row>
    <row r="317" spans="2:65" s="1" customFormat="1" ht="38.25" customHeight="1">
      <c r="B317" s="169"/>
      <c r="C317" s="170">
        <v>126</v>
      </c>
      <c r="D317" s="170" t="s">
        <v>137</v>
      </c>
      <c r="E317" s="171" t="s">
        <v>600</v>
      </c>
      <c r="F317" s="172" t="s">
        <v>601</v>
      </c>
      <c r="G317" s="173" t="s">
        <v>218</v>
      </c>
      <c r="H317" s="174">
        <v>3.6999999999999998E-2</v>
      </c>
      <c r="I317" s="175"/>
      <c r="J317" s="176">
        <f t="shared" si="50"/>
        <v>0</v>
      </c>
      <c r="K317" s="172"/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189</v>
      </c>
      <c r="AT317" s="23" t="s">
        <v>137</v>
      </c>
      <c r="AU317" s="23" t="s">
        <v>142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189</v>
      </c>
      <c r="BM317" s="23" t="s">
        <v>602</v>
      </c>
    </row>
    <row r="318" spans="2:65" s="1" customFormat="1" ht="16.5" customHeight="1">
      <c r="B318" s="169"/>
      <c r="C318" s="170">
        <v>127</v>
      </c>
      <c r="D318" s="170" t="s">
        <v>137</v>
      </c>
      <c r="E318" s="171" t="s">
        <v>603</v>
      </c>
      <c r="F318" s="172" t="s">
        <v>604</v>
      </c>
      <c r="G318" s="173" t="s">
        <v>439</v>
      </c>
      <c r="H318" s="174">
        <v>1</v>
      </c>
      <c r="I318" s="175"/>
      <c r="J318" s="176">
        <f t="shared" si="50"/>
        <v>0</v>
      </c>
      <c r="K318" s="172"/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189</v>
      </c>
      <c r="AT318" s="23" t="s">
        <v>137</v>
      </c>
      <c r="AU318" s="23" t="s">
        <v>142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142</v>
      </c>
      <c r="BK318" s="181">
        <f t="shared" si="59"/>
        <v>0</v>
      </c>
      <c r="BL318" s="23" t="s">
        <v>189</v>
      </c>
      <c r="BM318" s="23" t="s">
        <v>605</v>
      </c>
    </row>
    <row r="319" spans="2:65" s="1" customFormat="1" ht="29.25" customHeight="1">
      <c r="B319" s="169"/>
      <c r="C319" s="170">
        <v>128</v>
      </c>
      <c r="D319" s="170" t="s">
        <v>137</v>
      </c>
      <c r="E319" s="171" t="s">
        <v>606</v>
      </c>
      <c r="F319" s="172" t="s">
        <v>943</v>
      </c>
      <c r="G319" s="173" t="s">
        <v>439</v>
      </c>
      <c r="H319" s="174">
        <v>1</v>
      </c>
      <c r="I319" s="175"/>
      <c r="J319" s="176">
        <f t="shared" si="50"/>
        <v>0</v>
      </c>
      <c r="K319" s="172"/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189</v>
      </c>
      <c r="AT319" s="23" t="s">
        <v>137</v>
      </c>
      <c r="AU319" s="23" t="s">
        <v>142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142</v>
      </c>
      <c r="BK319" s="181">
        <f t="shared" si="59"/>
        <v>0</v>
      </c>
      <c r="BL319" s="23" t="s">
        <v>189</v>
      </c>
      <c r="BM319" s="23" t="s">
        <v>607</v>
      </c>
    </row>
    <row r="320" spans="2:65" s="1" customFormat="1" ht="16.5" customHeight="1">
      <c r="B320" s="169"/>
      <c r="C320" s="170">
        <v>129</v>
      </c>
      <c r="D320" s="170" t="s">
        <v>137</v>
      </c>
      <c r="E320" s="171" t="s">
        <v>608</v>
      </c>
      <c r="F320" s="172" t="s">
        <v>609</v>
      </c>
      <c r="G320" s="173" t="s">
        <v>439</v>
      </c>
      <c r="H320" s="174">
        <v>1</v>
      </c>
      <c r="I320" s="175"/>
      <c r="J320" s="176">
        <f t="shared" si="50"/>
        <v>0</v>
      </c>
      <c r="K320" s="172"/>
      <c r="L320" s="40"/>
      <c r="M320" s="177" t="s">
        <v>5</v>
      </c>
      <c r="N320" s="178" t="s">
        <v>43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189</v>
      </c>
      <c r="AT320" s="23" t="s">
        <v>137</v>
      </c>
      <c r="AU320" s="23" t="s">
        <v>142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142</v>
      </c>
      <c r="BK320" s="181">
        <f t="shared" si="59"/>
        <v>0</v>
      </c>
      <c r="BL320" s="23" t="s">
        <v>189</v>
      </c>
      <c r="BM320" s="23" t="s">
        <v>610</v>
      </c>
    </row>
    <row r="321" spans="2:65" s="1" customFormat="1" ht="16.5" customHeight="1">
      <c r="B321" s="169"/>
      <c r="C321" s="170">
        <v>130</v>
      </c>
      <c r="D321" s="170" t="s">
        <v>137</v>
      </c>
      <c r="E321" s="171" t="s">
        <v>611</v>
      </c>
      <c r="F321" s="172" t="s">
        <v>612</v>
      </c>
      <c r="G321" s="173" t="s">
        <v>439</v>
      </c>
      <c r="H321" s="174">
        <v>2</v>
      </c>
      <c r="I321" s="175"/>
      <c r="J321" s="176">
        <f t="shared" si="50"/>
        <v>0</v>
      </c>
      <c r="K321" s="172"/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189</v>
      </c>
      <c r="AT321" s="23" t="s">
        <v>137</v>
      </c>
      <c r="AU321" s="23" t="s">
        <v>142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142</v>
      </c>
      <c r="BK321" s="181">
        <f t="shared" si="59"/>
        <v>0</v>
      </c>
      <c r="BL321" s="23" t="s">
        <v>189</v>
      </c>
      <c r="BM321" s="23" t="s">
        <v>613</v>
      </c>
    </row>
    <row r="322" spans="2:65" s="10" customFormat="1" ht="29.85" customHeight="1">
      <c r="B322" s="156"/>
      <c r="D322" s="157" t="s">
        <v>70</v>
      </c>
      <c r="E322" s="167" t="s">
        <v>614</v>
      </c>
      <c r="F322" s="167" t="s">
        <v>615</v>
      </c>
      <c r="I322" s="159"/>
      <c r="J322" s="168">
        <f>BK322</f>
        <v>0</v>
      </c>
      <c r="L322" s="156"/>
      <c r="M322" s="161"/>
      <c r="N322" s="162"/>
      <c r="O322" s="162"/>
      <c r="P322" s="163">
        <f>SUM(P323:P332)</f>
        <v>0</v>
      </c>
      <c r="Q322" s="162"/>
      <c r="R322" s="163">
        <f>SUM(R323:R332)</f>
        <v>0.23641890999999998</v>
      </c>
      <c r="S322" s="162"/>
      <c r="T322" s="164">
        <f>SUM(T323:T332)</f>
        <v>0</v>
      </c>
      <c r="AR322" s="157" t="s">
        <v>142</v>
      </c>
      <c r="AT322" s="165" t="s">
        <v>70</v>
      </c>
      <c r="AU322" s="165" t="s">
        <v>78</v>
      </c>
      <c r="AY322" s="157" t="s">
        <v>134</v>
      </c>
      <c r="BK322" s="166">
        <f>SUM(BK323:BK332)</f>
        <v>0</v>
      </c>
    </row>
    <row r="323" spans="2:65" s="1" customFormat="1" ht="25.5" customHeight="1">
      <c r="B323" s="169"/>
      <c r="C323" s="170">
        <v>131</v>
      </c>
      <c r="D323" s="170" t="s">
        <v>137</v>
      </c>
      <c r="E323" s="171" t="s">
        <v>616</v>
      </c>
      <c r="F323" s="172" t="s">
        <v>617</v>
      </c>
      <c r="G323" s="173" t="s">
        <v>140</v>
      </c>
      <c r="H323" s="174">
        <v>3.863</v>
      </c>
      <c r="I323" s="175"/>
      <c r="J323" s="176">
        <f>ROUND(I323*H323,2)</f>
        <v>0</v>
      </c>
      <c r="K323" s="172"/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3.7670000000000002E-2</v>
      </c>
      <c r="R323" s="179">
        <f>Q323*H323</f>
        <v>0.14551921000000001</v>
      </c>
      <c r="S323" s="179">
        <v>0</v>
      </c>
      <c r="T323" s="180">
        <f>S323*H323</f>
        <v>0</v>
      </c>
      <c r="AR323" s="23" t="s">
        <v>189</v>
      </c>
      <c r="AT323" s="23" t="s">
        <v>137</v>
      </c>
      <c r="AU323" s="23" t="s">
        <v>142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142</v>
      </c>
      <c r="BK323" s="181">
        <f>ROUND(I323*H323,2)</f>
        <v>0</v>
      </c>
      <c r="BL323" s="23" t="s">
        <v>189</v>
      </c>
      <c r="BM323" s="23" t="s">
        <v>618</v>
      </c>
    </row>
    <row r="324" spans="2:65" s="11" customFormat="1">
      <c r="B324" s="182"/>
      <c r="D324" s="183" t="s">
        <v>144</v>
      </c>
      <c r="E324" s="184" t="s">
        <v>5</v>
      </c>
      <c r="F324" s="185" t="s">
        <v>252</v>
      </c>
      <c r="H324" s="186">
        <v>2.87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144</v>
      </c>
      <c r="AU324" s="184" t="s">
        <v>142</v>
      </c>
      <c r="AV324" s="11" t="s">
        <v>142</v>
      </c>
      <c r="AW324" s="11" t="s">
        <v>35</v>
      </c>
      <c r="AX324" s="11" t="s">
        <v>71</v>
      </c>
      <c r="AY324" s="184" t="s">
        <v>134</v>
      </c>
    </row>
    <row r="325" spans="2:65" s="11" customFormat="1">
      <c r="B325" s="182"/>
      <c r="D325" s="183" t="s">
        <v>144</v>
      </c>
      <c r="E325" s="184" t="s">
        <v>5</v>
      </c>
      <c r="F325" s="185" t="s">
        <v>177</v>
      </c>
      <c r="H325" s="186">
        <v>0.99299999999999999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142</v>
      </c>
      <c r="AV325" s="11" t="s">
        <v>142</v>
      </c>
      <c r="AW325" s="11" t="s">
        <v>35</v>
      </c>
      <c r="AX325" s="11" t="s">
        <v>71</v>
      </c>
      <c r="AY325" s="184" t="s">
        <v>134</v>
      </c>
    </row>
    <row r="326" spans="2:65" s="12" customFormat="1">
      <c r="B326" s="191"/>
      <c r="D326" s="183" t="s">
        <v>144</v>
      </c>
      <c r="E326" s="192" t="s">
        <v>5</v>
      </c>
      <c r="F326" s="193" t="s">
        <v>149</v>
      </c>
      <c r="H326" s="194">
        <v>3.863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144</v>
      </c>
      <c r="AU326" s="192" t="s">
        <v>142</v>
      </c>
      <c r="AV326" s="12" t="s">
        <v>141</v>
      </c>
      <c r="AW326" s="12" t="s">
        <v>35</v>
      </c>
      <c r="AX326" s="12" t="s">
        <v>78</v>
      </c>
      <c r="AY326" s="192" t="s">
        <v>134</v>
      </c>
    </row>
    <row r="327" spans="2:65" s="1" customFormat="1" ht="16.5" customHeight="1">
      <c r="B327" s="169"/>
      <c r="C327" s="170">
        <v>132</v>
      </c>
      <c r="D327" s="170" t="s">
        <v>137</v>
      </c>
      <c r="E327" s="171" t="s">
        <v>619</v>
      </c>
      <c r="F327" s="172" t="s">
        <v>620</v>
      </c>
      <c r="G327" s="173" t="s">
        <v>140</v>
      </c>
      <c r="H327" s="174">
        <v>3.863</v>
      </c>
      <c r="I327" s="175"/>
      <c r="J327" s="176">
        <f>ROUND(I327*H327,2)</f>
        <v>0</v>
      </c>
      <c r="K327" s="172"/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2.9999999999999997E-4</v>
      </c>
      <c r="R327" s="179">
        <f>Q327*H327</f>
        <v>1.1588999999999998E-3</v>
      </c>
      <c r="S327" s="179">
        <v>0</v>
      </c>
      <c r="T327" s="180">
        <f>S327*H327</f>
        <v>0</v>
      </c>
      <c r="AR327" s="23" t="s">
        <v>189</v>
      </c>
      <c r="AT327" s="23" t="s">
        <v>137</v>
      </c>
      <c r="AU327" s="23" t="s">
        <v>142</v>
      </c>
      <c r="AY327" s="23" t="s">
        <v>134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142</v>
      </c>
      <c r="BK327" s="181">
        <f>ROUND(I327*H327,2)</f>
        <v>0</v>
      </c>
      <c r="BL327" s="23" t="s">
        <v>189</v>
      </c>
      <c r="BM327" s="23" t="s">
        <v>621</v>
      </c>
    </row>
    <row r="328" spans="2:65" s="1" customFormat="1" ht="25.5" customHeight="1">
      <c r="B328" s="169"/>
      <c r="C328" s="206">
        <v>133</v>
      </c>
      <c r="D328" s="206" t="s">
        <v>182</v>
      </c>
      <c r="E328" s="207" t="s">
        <v>622</v>
      </c>
      <c r="F328" s="208" t="s">
        <v>623</v>
      </c>
      <c r="G328" s="209" t="s">
        <v>140</v>
      </c>
      <c r="H328" s="210">
        <v>4.6740000000000004</v>
      </c>
      <c r="I328" s="211"/>
      <c r="J328" s="212">
        <f>ROUND(I328*H328,2)</f>
        <v>0</v>
      </c>
      <c r="K328" s="208"/>
      <c r="L328" s="213"/>
      <c r="M328" s="214" t="s">
        <v>5</v>
      </c>
      <c r="N328" s="215" t="s">
        <v>43</v>
      </c>
      <c r="O328" s="41"/>
      <c r="P328" s="179">
        <f>O328*H328</f>
        <v>0</v>
      </c>
      <c r="Q328" s="179">
        <v>1.9199999999999998E-2</v>
      </c>
      <c r="R328" s="179">
        <f>Q328*H328</f>
        <v>8.9740799999999996E-2</v>
      </c>
      <c r="S328" s="179">
        <v>0</v>
      </c>
      <c r="T328" s="180">
        <f>S328*H328</f>
        <v>0</v>
      </c>
      <c r="AR328" s="23" t="s">
        <v>264</v>
      </c>
      <c r="AT328" s="23" t="s">
        <v>182</v>
      </c>
      <c r="AU328" s="23" t="s">
        <v>142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189</v>
      </c>
      <c r="BM328" s="23" t="s">
        <v>624</v>
      </c>
    </row>
    <row r="329" spans="2:65" s="11" customFormat="1">
      <c r="B329" s="182"/>
      <c r="D329" s="183" t="s">
        <v>144</v>
      </c>
      <c r="E329" s="184" t="s">
        <v>5</v>
      </c>
      <c r="F329" s="185" t="s">
        <v>625</v>
      </c>
      <c r="H329" s="186">
        <v>4.2489999999999997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144</v>
      </c>
      <c r="AU329" s="184" t="s">
        <v>142</v>
      </c>
      <c r="AV329" s="11" t="s">
        <v>142</v>
      </c>
      <c r="AW329" s="11" t="s">
        <v>35</v>
      </c>
      <c r="AX329" s="11" t="s">
        <v>78</v>
      </c>
      <c r="AY329" s="184" t="s">
        <v>134</v>
      </c>
    </row>
    <row r="330" spans="2:65" s="11" customFormat="1">
      <c r="B330" s="182"/>
      <c r="D330" s="183" t="s">
        <v>144</v>
      </c>
      <c r="F330" s="185" t="s">
        <v>626</v>
      </c>
      <c r="H330" s="186">
        <v>4.6740000000000004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144</v>
      </c>
      <c r="AU330" s="184" t="s">
        <v>142</v>
      </c>
      <c r="AV330" s="11" t="s">
        <v>142</v>
      </c>
      <c r="AW330" s="11" t="s">
        <v>6</v>
      </c>
      <c r="AX330" s="11" t="s">
        <v>78</v>
      </c>
      <c r="AY330" s="184" t="s">
        <v>134</v>
      </c>
    </row>
    <row r="331" spans="2:65" s="1" customFormat="1" ht="38.25" customHeight="1">
      <c r="B331" s="169"/>
      <c r="C331" s="170">
        <v>134</v>
      </c>
      <c r="D331" s="170" t="s">
        <v>137</v>
      </c>
      <c r="E331" s="171" t="s">
        <v>627</v>
      </c>
      <c r="F331" s="172" t="s">
        <v>628</v>
      </c>
      <c r="G331" s="173" t="s">
        <v>218</v>
      </c>
      <c r="H331" s="174">
        <v>0.23599999999999999</v>
      </c>
      <c r="I331" s="175"/>
      <c r="J331" s="176">
        <f>ROUND(I331*H331,2)</f>
        <v>0</v>
      </c>
      <c r="K331" s="172"/>
      <c r="L331" s="40"/>
      <c r="M331" s="177" t="s">
        <v>5</v>
      </c>
      <c r="N331" s="178" t="s">
        <v>43</v>
      </c>
      <c r="O331" s="41"/>
      <c r="P331" s="179">
        <f>O331*H331</f>
        <v>0</v>
      </c>
      <c r="Q331" s="179">
        <v>0</v>
      </c>
      <c r="R331" s="179">
        <f>Q331*H331</f>
        <v>0</v>
      </c>
      <c r="S331" s="179">
        <v>0</v>
      </c>
      <c r="T331" s="180">
        <f>S331*H331</f>
        <v>0</v>
      </c>
      <c r="AR331" s="23" t="s">
        <v>189</v>
      </c>
      <c r="AT331" s="23" t="s">
        <v>137</v>
      </c>
      <c r="AU331" s="23" t="s">
        <v>142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142</v>
      </c>
      <c r="BK331" s="181">
        <f>ROUND(I331*H331,2)</f>
        <v>0</v>
      </c>
      <c r="BL331" s="23" t="s">
        <v>189</v>
      </c>
      <c r="BM331" s="23" t="s">
        <v>629</v>
      </c>
    </row>
    <row r="332" spans="2:65" s="1" customFormat="1" ht="38.25" customHeight="1">
      <c r="B332" s="169"/>
      <c r="C332" s="170">
        <v>135</v>
      </c>
      <c r="D332" s="170" t="s">
        <v>137</v>
      </c>
      <c r="E332" s="171" t="s">
        <v>630</v>
      </c>
      <c r="F332" s="172" t="s">
        <v>631</v>
      </c>
      <c r="G332" s="173" t="s">
        <v>218</v>
      </c>
      <c r="H332" s="174">
        <v>0.23599999999999999</v>
      </c>
      <c r="I332" s="175"/>
      <c r="J332" s="176">
        <f>ROUND(I332*H332,2)</f>
        <v>0</v>
      </c>
      <c r="K332" s="172"/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189</v>
      </c>
      <c r="AT332" s="23" t="s">
        <v>137</v>
      </c>
      <c r="AU332" s="23" t="s">
        <v>142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189</v>
      </c>
      <c r="BM332" s="23" t="s">
        <v>632</v>
      </c>
    </row>
    <row r="333" spans="2:65" s="10" customFormat="1" ht="29.85" customHeight="1">
      <c r="B333" s="156"/>
      <c r="D333" s="157" t="s">
        <v>70</v>
      </c>
      <c r="E333" s="167" t="s">
        <v>633</v>
      </c>
      <c r="F333" s="167" t="s">
        <v>634</v>
      </c>
      <c r="I333" s="159"/>
      <c r="J333" s="168">
        <f>BK333</f>
        <v>0</v>
      </c>
      <c r="L333" s="156"/>
      <c r="M333" s="161"/>
      <c r="N333" s="162"/>
      <c r="O333" s="162"/>
      <c r="P333" s="163">
        <f>SUM(P334:P345)</f>
        <v>0</v>
      </c>
      <c r="Q333" s="162"/>
      <c r="R333" s="163">
        <f>SUM(R334:R345)</f>
        <v>1.23638E-3</v>
      </c>
      <c r="S333" s="162"/>
      <c r="T333" s="164">
        <f>SUM(T334:T345)</f>
        <v>1.7562000000000001E-2</v>
      </c>
      <c r="AR333" s="157" t="s">
        <v>142</v>
      </c>
      <c r="AT333" s="165" t="s">
        <v>70</v>
      </c>
      <c r="AU333" s="165" t="s">
        <v>78</v>
      </c>
      <c r="AY333" s="157" t="s">
        <v>134</v>
      </c>
      <c r="BK333" s="166">
        <f>SUM(BK334:BK345)</f>
        <v>0</v>
      </c>
    </row>
    <row r="334" spans="2:65" s="1" customFormat="1" ht="16.5" customHeight="1">
      <c r="B334" s="169"/>
      <c r="C334" s="170">
        <v>136</v>
      </c>
      <c r="D334" s="170" t="s">
        <v>137</v>
      </c>
      <c r="E334" s="171" t="s">
        <v>635</v>
      </c>
      <c r="F334" s="172" t="s">
        <v>636</v>
      </c>
      <c r="G334" s="173" t="s">
        <v>140</v>
      </c>
      <c r="H334" s="174">
        <v>5.8540000000000001</v>
      </c>
      <c r="I334" s="175"/>
      <c r="J334" s="176">
        <f>ROUND(I334*H334,2)</f>
        <v>0</v>
      </c>
      <c r="K334" s="172"/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3.0000000000000001E-3</v>
      </c>
      <c r="T334" s="180">
        <f>S334*H334</f>
        <v>1.7562000000000001E-2</v>
      </c>
      <c r="AR334" s="23" t="s">
        <v>189</v>
      </c>
      <c r="AT334" s="23" t="s">
        <v>137</v>
      </c>
      <c r="AU334" s="23" t="s">
        <v>142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142</v>
      </c>
      <c r="BK334" s="181">
        <f>ROUND(I334*H334,2)</f>
        <v>0</v>
      </c>
      <c r="BL334" s="23" t="s">
        <v>189</v>
      </c>
      <c r="BM334" s="23" t="s">
        <v>637</v>
      </c>
    </row>
    <row r="335" spans="2:65" s="13" customFormat="1">
      <c r="B335" s="199"/>
      <c r="D335" s="183" t="s">
        <v>144</v>
      </c>
      <c r="E335" s="200" t="s">
        <v>5</v>
      </c>
      <c r="F335" s="201" t="s">
        <v>638</v>
      </c>
      <c r="H335" s="200" t="s">
        <v>5</v>
      </c>
      <c r="I335" s="202"/>
      <c r="L335" s="199"/>
      <c r="M335" s="203"/>
      <c r="N335" s="204"/>
      <c r="O335" s="204"/>
      <c r="P335" s="204"/>
      <c r="Q335" s="204"/>
      <c r="R335" s="204"/>
      <c r="S335" s="204"/>
      <c r="T335" s="205"/>
      <c r="AT335" s="200" t="s">
        <v>144</v>
      </c>
      <c r="AU335" s="200" t="s">
        <v>142</v>
      </c>
      <c r="AV335" s="13" t="s">
        <v>78</v>
      </c>
      <c r="AW335" s="13" t="s">
        <v>35</v>
      </c>
      <c r="AX335" s="13" t="s">
        <v>71</v>
      </c>
      <c r="AY335" s="200" t="s">
        <v>134</v>
      </c>
    </row>
    <row r="336" spans="2:65" s="11" customFormat="1">
      <c r="B336" s="182"/>
      <c r="D336" s="183" t="s">
        <v>144</v>
      </c>
      <c r="E336" s="184" t="s">
        <v>5</v>
      </c>
      <c r="F336" s="185" t="s">
        <v>639</v>
      </c>
      <c r="H336" s="186">
        <v>1.0109999999999999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144</v>
      </c>
      <c r="AU336" s="184" t="s">
        <v>142</v>
      </c>
      <c r="AV336" s="11" t="s">
        <v>142</v>
      </c>
      <c r="AW336" s="11" t="s">
        <v>35</v>
      </c>
      <c r="AX336" s="11" t="s">
        <v>71</v>
      </c>
      <c r="AY336" s="184" t="s">
        <v>134</v>
      </c>
    </row>
    <row r="337" spans="2:65" s="11" customFormat="1">
      <c r="B337" s="182"/>
      <c r="D337" s="183" t="s">
        <v>144</v>
      </c>
      <c r="E337" s="184" t="s">
        <v>5</v>
      </c>
      <c r="F337" s="185" t="s">
        <v>640</v>
      </c>
      <c r="H337" s="186">
        <v>2.8479999999999999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134</v>
      </c>
    </row>
    <row r="338" spans="2:65" s="11" customFormat="1">
      <c r="B338" s="182"/>
      <c r="D338" s="183" t="s">
        <v>144</v>
      </c>
      <c r="E338" s="184" t="s">
        <v>5</v>
      </c>
      <c r="F338" s="185" t="s">
        <v>641</v>
      </c>
      <c r="H338" s="186">
        <v>1.9950000000000001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134</v>
      </c>
    </row>
    <row r="339" spans="2:65" s="12" customFormat="1">
      <c r="B339" s="191"/>
      <c r="D339" s="183" t="s">
        <v>144</v>
      </c>
      <c r="E339" s="192" t="s">
        <v>5</v>
      </c>
      <c r="F339" s="193" t="s">
        <v>149</v>
      </c>
      <c r="H339" s="194">
        <v>5.8540000000000001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144</v>
      </c>
      <c r="AU339" s="192" t="s">
        <v>142</v>
      </c>
      <c r="AV339" s="12" t="s">
        <v>141</v>
      </c>
      <c r="AW339" s="12" t="s">
        <v>35</v>
      </c>
      <c r="AX339" s="12" t="s">
        <v>78</v>
      </c>
      <c r="AY339" s="192" t="s">
        <v>134</v>
      </c>
    </row>
    <row r="340" spans="2:65" s="1" customFormat="1" ht="16.5" customHeight="1">
      <c r="B340" s="169"/>
      <c r="C340" s="170">
        <v>137</v>
      </c>
      <c r="D340" s="170" t="s">
        <v>137</v>
      </c>
      <c r="E340" s="171" t="s">
        <v>642</v>
      </c>
      <c r="F340" s="172" t="s">
        <v>643</v>
      </c>
      <c r="G340" s="173" t="s">
        <v>274</v>
      </c>
      <c r="H340" s="174">
        <v>4.6399999999999997</v>
      </c>
      <c r="I340" s="175"/>
      <c r="J340" s="176">
        <f>ROUND(I340*H340,2)</f>
        <v>0</v>
      </c>
      <c r="K340" s="172"/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1.0000000000000001E-5</v>
      </c>
      <c r="R340" s="179">
        <f>Q340*H340</f>
        <v>4.6400000000000003E-5</v>
      </c>
      <c r="S340" s="179">
        <v>0</v>
      </c>
      <c r="T340" s="180">
        <f>S340*H340</f>
        <v>0</v>
      </c>
      <c r="AR340" s="23" t="s">
        <v>189</v>
      </c>
      <c r="AT340" s="23" t="s">
        <v>137</v>
      </c>
      <c r="AU340" s="23" t="s">
        <v>142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142</v>
      </c>
      <c r="BK340" s="181">
        <f>ROUND(I340*H340,2)</f>
        <v>0</v>
      </c>
      <c r="BL340" s="23" t="s">
        <v>189</v>
      </c>
      <c r="BM340" s="23" t="s">
        <v>644</v>
      </c>
    </row>
    <row r="341" spans="2:65" s="11" customFormat="1">
      <c r="B341" s="182"/>
      <c r="D341" s="183" t="s">
        <v>144</v>
      </c>
      <c r="E341" s="184" t="s">
        <v>5</v>
      </c>
      <c r="F341" s="185" t="s">
        <v>645</v>
      </c>
      <c r="H341" s="186">
        <v>4.6399999999999997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144</v>
      </c>
      <c r="AU341" s="184" t="s">
        <v>142</v>
      </c>
      <c r="AV341" s="11" t="s">
        <v>142</v>
      </c>
      <c r="AW341" s="11" t="s">
        <v>35</v>
      </c>
      <c r="AX341" s="11" t="s">
        <v>78</v>
      </c>
      <c r="AY341" s="184" t="s">
        <v>134</v>
      </c>
    </row>
    <row r="342" spans="2:65" s="1" customFormat="1" ht="16.5" customHeight="1">
      <c r="B342" s="169"/>
      <c r="C342" s="206">
        <v>138</v>
      </c>
      <c r="D342" s="206" t="s">
        <v>182</v>
      </c>
      <c r="E342" s="207" t="s">
        <v>646</v>
      </c>
      <c r="F342" s="208" t="s">
        <v>647</v>
      </c>
      <c r="G342" s="209" t="s">
        <v>274</v>
      </c>
      <c r="H342" s="210">
        <v>5.4089999999999998</v>
      </c>
      <c r="I342" s="211"/>
      <c r="J342" s="212">
        <f>ROUND(I342*H342,2)</f>
        <v>0</v>
      </c>
      <c r="K342" s="208"/>
      <c r="L342" s="213"/>
      <c r="M342" s="214" t="s">
        <v>5</v>
      </c>
      <c r="N342" s="215" t="s">
        <v>43</v>
      </c>
      <c r="O342" s="41"/>
      <c r="P342" s="179">
        <f>O342*H342</f>
        <v>0</v>
      </c>
      <c r="Q342" s="179">
        <v>2.2000000000000001E-4</v>
      </c>
      <c r="R342" s="179">
        <f>Q342*H342</f>
        <v>1.18998E-3</v>
      </c>
      <c r="S342" s="179">
        <v>0</v>
      </c>
      <c r="T342" s="180">
        <f>S342*H342</f>
        <v>0</v>
      </c>
      <c r="AR342" s="23" t="s">
        <v>264</v>
      </c>
      <c r="AT342" s="23" t="s">
        <v>182</v>
      </c>
      <c r="AU342" s="23" t="s">
        <v>142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142</v>
      </c>
      <c r="BK342" s="181">
        <f>ROUND(I342*H342,2)</f>
        <v>0</v>
      </c>
      <c r="BL342" s="23" t="s">
        <v>189</v>
      </c>
      <c r="BM342" s="23" t="s">
        <v>648</v>
      </c>
    </row>
    <row r="343" spans="2:65" s="11" customFormat="1">
      <c r="B343" s="182"/>
      <c r="D343" s="183" t="s">
        <v>144</v>
      </c>
      <c r="F343" s="185" t="s">
        <v>649</v>
      </c>
      <c r="H343" s="186">
        <v>5.4089999999999998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144</v>
      </c>
      <c r="AU343" s="184" t="s">
        <v>142</v>
      </c>
      <c r="AV343" s="11" t="s">
        <v>142</v>
      </c>
      <c r="AW343" s="11" t="s">
        <v>6</v>
      </c>
      <c r="AX343" s="11" t="s">
        <v>78</v>
      </c>
      <c r="AY343" s="184" t="s">
        <v>134</v>
      </c>
    </row>
    <row r="344" spans="2:65" s="1" customFormat="1" ht="38.25" customHeight="1">
      <c r="B344" s="169"/>
      <c r="C344" s="170">
        <v>139</v>
      </c>
      <c r="D344" s="170" t="s">
        <v>137</v>
      </c>
      <c r="E344" s="171" t="s">
        <v>650</v>
      </c>
      <c r="F344" s="172" t="s">
        <v>651</v>
      </c>
      <c r="G344" s="173" t="s">
        <v>218</v>
      </c>
      <c r="H344" s="174">
        <v>1E-3</v>
      </c>
      <c r="I344" s="175"/>
      <c r="J344" s="176">
        <f>ROUND(I344*H344,2)</f>
        <v>0</v>
      </c>
      <c r="K344" s="172"/>
      <c r="L344" s="40"/>
      <c r="M344" s="177" t="s">
        <v>5</v>
      </c>
      <c r="N344" s="178" t="s">
        <v>43</v>
      </c>
      <c r="O344" s="41"/>
      <c r="P344" s="179">
        <f>O344*H344</f>
        <v>0</v>
      </c>
      <c r="Q344" s="179">
        <v>0</v>
      </c>
      <c r="R344" s="179">
        <f>Q344*H344</f>
        <v>0</v>
      </c>
      <c r="S344" s="179">
        <v>0</v>
      </c>
      <c r="T344" s="180">
        <f>S344*H344</f>
        <v>0</v>
      </c>
      <c r="AR344" s="23" t="s">
        <v>189</v>
      </c>
      <c r="AT344" s="23" t="s">
        <v>137</v>
      </c>
      <c r="AU344" s="23" t="s">
        <v>142</v>
      </c>
      <c r="AY344" s="23" t="s">
        <v>134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23" t="s">
        <v>142</v>
      </c>
      <c r="BK344" s="181">
        <f>ROUND(I344*H344,2)</f>
        <v>0</v>
      </c>
      <c r="BL344" s="23" t="s">
        <v>189</v>
      </c>
      <c r="BM344" s="23" t="s">
        <v>652</v>
      </c>
    </row>
    <row r="345" spans="2:65" s="1" customFormat="1" ht="38.25" customHeight="1">
      <c r="B345" s="169"/>
      <c r="C345" s="170">
        <v>140</v>
      </c>
      <c r="D345" s="170" t="s">
        <v>137</v>
      </c>
      <c r="E345" s="171" t="s">
        <v>653</v>
      </c>
      <c r="F345" s="172" t="s">
        <v>654</v>
      </c>
      <c r="G345" s="173" t="s">
        <v>218</v>
      </c>
      <c r="H345" s="174">
        <v>1E-3</v>
      </c>
      <c r="I345" s="175"/>
      <c r="J345" s="176">
        <f>ROUND(I345*H345,2)</f>
        <v>0</v>
      </c>
      <c r="K345" s="172"/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189</v>
      </c>
      <c r="AT345" s="23" t="s">
        <v>137</v>
      </c>
      <c r="AU345" s="23" t="s">
        <v>142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189</v>
      </c>
      <c r="BM345" s="23" t="s">
        <v>655</v>
      </c>
    </row>
    <row r="346" spans="2:65" s="10" customFormat="1" ht="29.85" customHeight="1">
      <c r="B346" s="156"/>
      <c r="D346" s="157" t="s">
        <v>70</v>
      </c>
      <c r="E346" s="167" t="s">
        <v>656</v>
      </c>
      <c r="F346" s="167" t="s">
        <v>657</v>
      </c>
      <c r="I346" s="159"/>
      <c r="J346" s="168">
        <f>BK346</f>
        <v>0</v>
      </c>
      <c r="L346" s="156"/>
      <c r="M346" s="161"/>
      <c r="N346" s="162"/>
      <c r="O346" s="162"/>
      <c r="P346" s="163">
        <f>SUM(P347:P362)</f>
        <v>0</v>
      </c>
      <c r="Q346" s="162"/>
      <c r="R346" s="163">
        <f>SUM(R347:R362)</f>
        <v>1.2046401999999998</v>
      </c>
      <c r="S346" s="162"/>
      <c r="T346" s="164">
        <f>SUM(T347:T362)</f>
        <v>0</v>
      </c>
      <c r="AR346" s="157" t="s">
        <v>142</v>
      </c>
      <c r="AT346" s="165" t="s">
        <v>70</v>
      </c>
      <c r="AU346" s="165" t="s">
        <v>78</v>
      </c>
      <c r="AY346" s="157" t="s">
        <v>134</v>
      </c>
      <c r="BK346" s="166">
        <f>SUM(BK347:BK362)</f>
        <v>0</v>
      </c>
    </row>
    <row r="347" spans="2:65" s="1" customFormat="1" ht="25.5" customHeight="1">
      <c r="B347" s="169"/>
      <c r="C347" s="170">
        <v>141</v>
      </c>
      <c r="D347" s="170" t="s">
        <v>137</v>
      </c>
      <c r="E347" s="171" t="s">
        <v>658</v>
      </c>
      <c r="F347" s="172" t="s">
        <v>659</v>
      </c>
      <c r="G347" s="173" t="s">
        <v>274</v>
      </c>
      <c r="H347" s="174">
        <v>10.82</v>
      </c>
      <c r="I347" s="175"/>
      <c r="J347" s="176">
        <f>ROUND(I347*H347,2)</f>
        <v>0</v>
      </c>
      <c r="K347" s="172"/>
      <c r="L347" s="40"/>
      <c r="M347" s="177" t="s">
        <v>5</v>
      </c>
      <c r="N347" s="178" t="s">
        <v>43</v>
      </c>
      <c r="O347" s="41"/>
      <c r="P347" s="179">
        <f>O347*H347</f>
        <v>0</v>
      </c>
      <c r="Q347" s="179">
        <v>3.5E-4</v>
      </c>
      <c r="R347" s="179">
        <f>Q347*H347</f>
        <v>3.787E-3</v>
      </c>
      <c r="S347" s="179">
        <v>0</v>
      </c>
      <c r="T347" s="180">
        <f>S347*H347</f>
        <v>0</v>
      </c>
      <c r="AR347" s="23" t="s">
        <v>189</v>
      </c>
      <c r="AT347" s="23" t="s">
        <v>137</v>
      </c>
      <c r="AU347" s="23" t="s">
        <v>142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189</v>
      </c>
      <c r="BM347" s="23" t="s">
        <v>660</v>
      </c>
    </row>
    <row r="348" spans="2:65" s="11" customFormat="1">
      <c r="B348" s="182"/>
      <c r="D348" s="183" t="s">
        <v>144</v>
      </c>
      <c r="E348" s="184" t="s">
        <v>5</v>
      </c>
      <c r="F348" s="185" t="s">
        <v>541</v>
      </c>
      <c r="H348" s="186">
        <v>4.01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142</v>
      </c>
      <c r="AV348" s="11" t="s">
        <v>142</v>
      </c>
      <c r="AW348" s="11" t="s">
        <v>35</v>
      </c>
      <c r="AX348" s="11" t="s">
        <v>71</v>
      </c>
      <c r="AY348" s="184" t="s">
        <v>134</v>
      </c>
    </row>
    <row r="349" spans="2:65" s="11" customFormat="1">
      <c r="B349" s="182"/>
      <c r="D349" s="183" t="s">
        <v>144</v>
      </c>
      <c r="E349" s="184" t="s">
        <v>5</v>
      </c>
      <c r="F349" s="185" t="s">
        <v>277</v>
      </c>
      <c r="H349" s="186">
        <v>6.81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142</v>
      </c>
      <c r="AV349" s="11" t="s">
        <v>142</v>
      </c>
      <c r="AW349" s="11" t="s">
        <v>35</v>
      </c>
      <c r="AX349" s="11" t="s">
        <v>71</v>
      </c>
      <c r="AY349" s="184" t="s">
        <v>134</v>
      </c>
    </row>
    <row r="350" spans="2:65" s="12" customFormat="1">
      <c r="B350" s="191"/>
      <c r="D350" s="183" t="s">
        <v>144</v>
      </c>
      <c r="E350" s="192" t="s">
        <v>5</v>
      </c>
      <c r="F350" s="193" t="s">
        <v>149</v>
      </c>
      <c r="H350" s="194">
        <v>10.82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144</v>
      </c>
      <c r="AU350" s="192" t="s">
        <v>142</v>
      </c>
      <c r="AV350" s="12" t="s">
        <v>141</v>
      </c>
      <c r="AW350" s="12" t="s">
        <v>35</v>
      </c>
      <c r="AX350" s="12" t="s">
        <v>78</v>
      </c>
      <c r="AY350" s="192" t="s">
        <v>134</v>
      </c>
    </row>
    <row r="351" spans="2:65" s="1" customFormat="1" ht="16.5" customHeight="1">
      <c r="B351" s="169"/>
      <c r="C351" s="206">
        <v>142</v>
      </c>
      <c r="D351" s="206" t="s">
        <v>182</v>
      </c>
      <c r="E351" s="207" t="s">
        <v>661</v>
      </c>
      <c r="F351" s="208" t="s">
        <v>662</v>
      </c>
      <c r="G351" s="209" t="s">
        <v>180</v>
      </c>
      <c r="H351" s="210">
        <v>29.754999999999999</v>
      </c>
      <c r="I351" s="211"/>
      <c r="J351" s="212">
        <f>ROUND(I351*H351,2)</f>
        <v>0</v>
      </c>
      <c r="K351" s="208"/>
      <c r="L351" s="213"/>
      <c r="M351" s="214" t="s">
        <v>5</v>
      </c>
      <c r="N351" s="215" t="s">
        <v>43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264</v>
      </c>
      <c r="AT351" s="23" t="s">
        <v>182</v>
      </c>
      <c r="AU351" s="23" t="s">
        <v>142</v>
      </c>
      <c r="AY351" s="23" t="s">
        <v>134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142</v>
      </c>
      <c r="BK351" s="181">
        <f>ROUND(I351*H351,2)</f>
        <v>0</v>
      </c>
      <c r="BL351" s="23" t="s">
        <v>189</v>
      </c>
      <c r="BM351" s="23" t="s">
        <v>663</v>
      </c>
    </row>
    <row r="352" spans="2:65" s="11" customFormat="1">
      <c r="B352" s="182"/>
      <c r="D352" s="183" t="s">
        <v>144</v>
      </c>
      <c r="E352" s="184" t="s">
        <v>5</v>
      </c>
      <c r="F352" s="185" t="s">
        <v>664</v>
      </c>
      <c r="H352" s="186">
        <v>29.754999999999999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142</v>
      </c>
      <c r="AV352" s="11" t="s">
        <v>142</v>
      </c>
      <c r="AW352" s="11" t="s">
        <v>35</v>
      </c>
      <c r="AX352" s="11" t="s">
        <v>78</v>
      </c>
      <c r="AY352" s="184" t="s">
        <v>134</v>
      </c>
    </row>
    <row r="353" spans="2:65" s="1" customFormat="1" ht="25.5" customHeight="1">
      <c r="B353" s="169"/>
      <c r="C353" s="170">
        <v>143</v>
      </c>
      <c r="D353" s="170" t="s">
        <v>137</v>
      </c>
      <c r="E353" s="171" t="s">
        <v>665</v>
      </c>
      <c r="F353" s="172" t="s">
        <v>666</v>
      </c>
      <c r="G353" s="173" t="s">
        <v>140</v>
      </c>
      <c r="H353" s="174">
        <v>23.56</v>
      </c>
      <c r="I353" s="175"/>
      <c r="J353" s="176">
        <f>ROUND(I353*H353,2)</f>
        <v>0</v>
      </c>
      <c r="K353" s="172"/>
      <c r="L353" s="40"/>
      <c r="M353" s="177" t="s">
        <v>5</v>
      </c>
      <c r="N353" s="178" t="s">
        <v>43</v>
      </c>
      <c r="O353" s="41"/>
      <c r="P353" s="179">
        <f>O353*H353</f>
        <v>0</v>
      </c>
      <c r="Q353" s="179">
        <v>3.3619999999999997E-2</v>
      </c>
      <c r="R353" s="179">
        <f>Q353*H353</f>
        <v>0.79208719999999988</v>
      </c>
      <c r="S353" s="179">
        <v>0</v>
      </c>
      <c r="T353" s="180">
        <f>S353*H353</f>
        <v>0</v>
      </c>
      <c r="AR353" s="23" t="s">
        <v>189</v>
      </c>
      <c r="AT353" s="23" t="s">
        <v>137</v>
      </c>
      <c r="AU353" s="23" t="s">
        <v>142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142</v>
      </c>
      <c r="BK353" s="181">
        <f>ROUND(I353*H353,2)</f>
        <v>0</v>
      </c>
      <c r="BL353" s="23" t="s">
        <v>189</v>
      </c>
      <c r="BM353" s="23" t="s">
        <v>667</v>
      </c>
    </row>
    <row r="354" spans="2:65" s="11" customFormat="1">
      <c r="B354" s="182"/>
      <c r="D354" s="183" t="s">
        <v>144</v>
      </c>
      <c r="E354" s="184" t="s">
        <v>5</v>
      </c>
      <c r="F354" s="185" t="s">
        <v>668</v>
      </c>
      <c r="H354" s="186">
        <v>13.62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144</v>
      </c>
      <c r="AU354" s="184" t="s">
        <v>142</v>
      </c>
      <c r="AV354" s="11" t="s">
        <v>142</v>
      </c>
      <c r="AW354" s="11" t="s">
        <v>35</v>
      </c>
      <c r="AX354" s="11" t="s">
        <v>71</v>
      </c>
      <c r="AY354" s="184" t="s">
        <v>134</v>
      </c>
    </row>
    <row r="355" spans="2:65" s="11" customFormat="1">
      <c r="B355" s="182"/>
      <c r="D355" s="183" t="s">
        <v>144</v>
      </c>
      <c r="E355" s="184" t="s">
        <v>5</v>
      </c>
      <c r="F355" s="185" t="s">
        <v>669</v>
      </c>
      <c r="H355" s="186">
        <v>8.02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71</v>
      </c>
      <c r="AY355" s="184" t="s">
        <v>134</v>
      </c>
    </row>
    <row r="356" spans="2:65" s="11" customFormat="1">
      <c r="B356" s="182"/>
      <c r="D356" s="183" t="s">
        <v>144</v>
      </c>
      <c r="E356" s="184" t="s">
        <v>5</v>
      </c>
      <c r="F356" s="185" t="s">
        <v>670</v>
      </c>
      <c r="H356" s="186">
        <v>1.92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144</v>
      </c>
      <c r="AU356" s="184" t="s">
        <v>142</v>
      </c>
      <c r="AV356" s="11" t="s">
        <v>142</v>
      </c>
      <c r="AW356" s="11" t="s">
        <v>35</v>
      </c>
      <c r="AX356" s="11" t="s">
        <v>71</v>
      </c>
      <c r="AY356" s="184" t="s">
        <v>134</v>
      </c>
    </row>
    <row r="357" spans="2:65" s="12" customFormat="1">
      <c r="B357" s="191"/>
      <c r="D357" s="183" t="s">
        <v>144</v>
      </c>
      <c r="E357" s="192" t="s">
        <v>5</v>
      </c>
      <c r="F357" s="193" t="s">
        <v>149</v>
      </c>
      <c r="H357" s="194">
        <v>23.56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144</v>
      </c>
      <c r="AU357" s="192" t="s">
        <v>142</v>
      </c>
      <c r="AV357" s="12" t="s">
        <v>141</v>
      </c>
      <c r="AW357" s="12" t="s">
        <v>35</v>
      </c>
      <c r="AX357" s="12" t="s">
        <v>78</v>
      </c>
      <c r="AY357" s="192" t="s">
        <v>134</v>
      </c>
    </row>
    <row r="358" spans="2:65" s="1" customFormat="1" ht="16.5" customHeight="1">
      <c r="B358" s="169"/>
      <c r="C358" s="206">
        <v>144</v>
      </c>
      <c r="D358" s="206" t="s">
        <v>182</v>
      </c>
      <c r="E358" s="207" t="s">
        <v>671</v>
      </c>
      <c r="F358" s="208" t="s">
        <v>672</v>
      </c>
      <c r="G358" s="209" t="s">
        <v>140</v>
      </c>
      <c r="H358" s="210">
        <v>25.916</v>
      </c>
      <c r="I358" s="211"/>
      <c r="J358" s="212">
        <f>ROUND(I358*H358,2)</f>
        <v>0</v>
      </c>
      <c r="K358" s="208"/>
      <c r="L358" s="213"/>
      <c r="M358" s="214" t="s">
        <v>5</v>
      </c>
      <c r="N358" s="215" t="s">
        <v>43</v>
      </c>
      <c r="O358" s="41"/>
      <c r="P358" s="179">
        <f>O358*H358</f>
        <v>0</v>
      </c>
      <c r="Q358" s="179">
        <v>1.55E-2</v>
      </c>
      <c r="R358" s="179">
        <f>Q358*H358</f>
        <v>0.401698</v>
      </c>
      <c r="S358" s="179">
        <v>0</v>
      </c>
      <c r="T358" s="180">
        <f>S358*H358</f>
        <v>0</v>
      </c>
      <c r="AR358" s="23" t="s">
        <v>264</v>
      </c>
      <c r="AT358" s="23" t="s">
        <v>182</v>
      </c>
      <c r="AU358" s="23" t="s">
        <v>142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189</v>
      </c>
      <c r="BM358" s="23" t="s">
        <v>673</v>
      </c>
    </row>
    <row r="359" spans="2:65" s="11" customFormat="1">
      <c r="B359" s="182"/>
      <c r="D359" s="183" t="s">
        <v>144</v>
      </c>
      <c r="E359" s="184" t="s">
        <v>5</v>
      </c>
      <c r="F359" s="185" t="s">
        <v>674</v>
      </c>
      <c r="H359" s="186">
        <v>25.916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144</v>
      </c>
      <c r="AU359" s="184" t="s">
        <v>142</v>
      </c>
      <c r="AV359" s="11" t="s">
        <v>142</v>
      </c>
      <c r="AW359" s="11" t="s">
        <v>35</v>
      </c>
      <c r="AX359" s="11" t="s">
        <v>78</v>
      </c>
      <c r="AY359" s="184" t="s">
        <v>134</v>
      </c>
    </row>
    <row r="360" spans="2:65" s="1" customFormat="1" ht="16.5" customHeight="1">
      <c r="B360" s="169"/>
      <c r="C360" s="170">
        <v>145</v>
      </c>
      <c r="D360" s="170" t="s">
        <v>137</v>
      </c>
      <c r="E360" s="171" t="s">
        <v>675</v>
      </c>
      <c r="F360" s="172" t="s">
        <v>676</v>
      </c>
      <c r="G360" s="173" t="s">
        <v>140</v>
      </c>
      <c r="H360" s="174">
        <v>23.56</v>
      </c>
      <c r="I360" s="175"/>
      <c r="J360" s="176">
        <f>ROUND(I360*H360,2)</f>
        <v>0</v>
      </c>
      <c r="K360" s="172"/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2.9999999999999997E-4</v>
      </c>
      <c r="R360" s="179">
        <f>Q360*H360</f>
        <v>7.0679999999999988E-3</v>
      </c>
      <c r="S360" s="179">
        <v>0</v>
      </c>
      <c r="T360" s="180">
        <f>S360*H360</f>
        <v>0</v>
      </c>
      <c r="AR360" s="23" t="s">
        <v>189</v>
      </c>
      <c r="AT360" s="23" t="s">
        <v>137</v>
      </c>
      <c r="AU360" s="23" t="s">
        <v>142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142</v>
      </c>
      <c r="BK360" s="181">
        <f>ROUND(I360*H360,2)</f>
        <v>0</v>
      </c>
      <c r="BL360" s="23" t="s">
        <v>189</v>
      </c>
      <c r="BM360" s="23" t="s">
        <v>677</v>
      </c>
    </row>
    <row r="361" spans="2:65" s="1" customFormat="1" ht="38.25" customHeight="1">
      <c r="B361" s="169"/>
      <c r="C361" s="170">
        <v>146</v>
      </c>
      <c r="D361" s="170" t="s">
        <v>137</v>
      </c>
      <c r="E361" s="171" t="s">
        <v>678</v>
      </c>
      <c r="F361" s="172" t="s">
        <v>679</v>
      </c>
      <c r="G361" s="173" t="s">
        <v>218</v>
      </c>
      <c r="H361" s="174">
        <v>1.2050000000000001</v>
      </c>
      <c r="I361" s="175"/>
      <c r="J361" s="176">
        <f>ROUND(I361*H361,2)</f>
        <v>0</v>
      </c>
      <c r="K361" s="172"/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189</v>
      </c>
      <c r="AT361" s="23" t="s">
        <v>137</v>
      </c>
      <c r="AU361" s="23" t="s">
        <v>142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189</v>
      </c>
      <c r="BM361" s="23" t="s">
        <v>680</v>
      </c>
    </row>
    <row r="362" spans="2:65" s="1" customFormat="1" ht="38.25" customHeight="1">
      <c r="B362" s="169"/>
      <c r="C362" s="170">
        <v>147</v>
      </c>
      <c r="D362" s="170" t="s">
        <v>137</v>
      </c>
      <c r="E362" s="171" t="s">
        <v>681</v>
      </c>
      <c r="F362" s="172" t="s">
        <v>682</v>
      </c>
      <c r="G362" s="173" t="s">
        <v>218</v>
      </c>
      <c r="H362" s="174">
        <v>1.2050000000000001</v>
      </c>
      <c r="I362" s="175"/>
      <c r="J362" s="176">
        <f>ROUND(I362*H362,2)</f>
        <v>0</v>
      </c>
      <c r="K362" s="172"/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189</v>
      </c>
      <c r="AT362" s="23" t="s">
        <v>137</v>
      </c>
      <c r="AU362" s="23" t="s">
        <v>142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142</v>
      </c>
      <c r="BK362" s="181">
        <f>ROUND(I362*H362,2)</f>
        <v>0</v>
      </c>
      <c r="BL362" s="23" t="s">
        <v>189</v>
      </c>
      <c r="BM362" s="23" t="s">
        <v>683</v>
      </c>
    </row>
    <row r="363" spans="2:65" s="10" customFormat="1" ht="29.85" customHeight="1">
      <c r="B363" s="156"/>
      <c r="D363" s="157" t="s">
        <v>70</v>
      </c>
      <c r="E363" s="167" t="s">
        <v>684</v>
      </c>
      <c r="F363" s="167" t="s">
        <v>685</v>
      </c>
      <c r="I363" s="159"/>
      <c r="J363" s="168">
        <f>BK363</f>
        <v>0</v>
      </c>
      <c r="L363" s="156"/>
      <c r="M363" s="161"/>
      <c r="N363" s="162"/>
      <c r="O363" s="162"/>
      <c r="P363" s="163">
        <f>SUM(P364:P368)</f>
        <v>0</v>
      </c>
      <c r="Q363" s="162"/>
      <c r="R363" s="163">
        <f>SUM(R364:R368)</f>
        <v>1.6169999999999999E-3</v>
      </c>
      <c r="S363" s="162"/>
      <c r="T363" s="164">
        <f>SUM(T364:T368)</f>
        <v>0</v>
      </c>
      <c r="AR363" s="157" t="s">
        <v>142</v>
      </c>
      <c r="AT363" s="165" t="s">
        <v>70</v>
      </c>
      <c r="AU363" s="165" t="s">
        <v>78</v>
      </c>
      <c r="AY363" s="157" t="s">
        <v>134</v>
      </c>
      <c r="BK363" s="166">
        <f>SUM(BK364:BK368)</f>
        <v>0</v>
      </c>
    </row>
    <row r="364" spans="2:65" s="1" customFormat="1" ht="25.5" customHeight="1">
      <c r="B364" s="169"/>
      <c r="C364" s="170">
        <v>148</v>
      </c>
      <c r="D364" s="170" t="s">
        <v>137</v>
      </c>
      <c r="E364" s="171" t="s">
        <v>686</v>
      </c>
      <c r="F364" s="172" t="s">
        <v>687</v>
      </c>
      <c r="G364" s="173" t="s">
        <v>140</v>
      </c>
      <c r="H364" s="174">
        <v>4.9000000000000004</v>
      </c>
      <c r="I364" s="175"/>
      <c r="J364" s="176">
        <f>ROUND(I364*H364,2)</f>
        <v>0</v>
      </c>
      <c r="K364" s="172"/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6.9999999999999994E-5</v>
      </c>
      <c r="R364" s="179">
        <f>Q364*H364</f>
        <v>3.4299999999999999E-4</v>
      </c>
      <c r="S364" s="179">
        <v>0</v>
      </c>
      <c r="T364" s="180">
        <f>S364*H364</f>
        <v>0</v>
      </c>
      <c r="AR364" s="23" t="s">
        <v>189</v>
      </c>
      <c r="AT364" s="23" t="s">
        <v>137</v>
      </c>
      <c r="AU364" s="23" t="s">
        <v>142</v>
      </c>
      <c r="AY364" s="23" t="s">
        <v>134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142</v>
      </c>
      <c r="BK364" s="181">
        <f>ROUND(I364*H364,2)</f>
        <v>0</v>
      </c>
      <c r="BL364" s="23" t="s">
        <v>189</v>
      </c>
      <c r="BM364" s="23" t="s">
        <v>688</v>
      </c>
    </row>
    <row r="365" spans="2:65" s="1" customFormat="1" ht="16.5" customHeight="1">
      <c r="B365" s="169"/>
      <c r="C365" s="170">
        <v>149</v>
      </c>
      <c r="D365" s="170" t="s">
        <v>137</v>
      </c>
      <c r="E365" s="171" t="s">
        <v>689</v>
      </c>
      <c r="F365" s="172" t="s">
        <v>690</v>
      </c>
      <c r="G365" s="173" t="s">
        <v>140</v>
      </c>
      <c r="H365" s="174">
        <v>4.9000000000000004</v>
      </c>
      <c r="I365" s="175"/>
      <c r="J365" s="176">
        <f>ROUND(I365*H365,2)</f>
        <v>0</v>
      </c>
      <c r="K365" s="172"/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1.3999999999999999E-4</v>
      </c>
      <c r="R365" s="179">
        <f>Q365*H365</f>
        <v>6.8599999999999998E-4</v>
      </c>
      <c r="S365" s="179">
        <v>0</v>
      </c>
      <c r="T365" s="180">
        <f>S365*H365</f>
        <v>0</v>
      </c>
      <c r="AR365" s="23" t="s">
        <v>189</v>
      </c>
      <c r="AT365" s="23" t="s">
        <v>137</v>
      </c>
      <c r="AU365" s="23" t="s">
        <v>142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189</v>
      </c>
      <c r="BM365" s="23" t="s">
        <v>691</v>
      </c>
    </row>
    <row r="366" spans="2:65" s="13" customFormat="1">
      <c r="B366" s="199"/>
      <c r="D366" s="183" t="s">
        <v>144</v>
      </c>
      <c r="E366" s="200" t="s">
        <v>5</v>
      </c>
      <c r="F366" s="201" t="s">
        <v>692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144</v>
      </c>
      <c r="AU366" s="200" t="s">
        <v>142</v>
      </c>
      <c r="AV366" s="13" t="s">
        <v>78</v>
      </c>
      <c r="AW366" s="13" t="s">
        <v>35</v>
      </c>
      <c r="AX366" s="13" t="s">
        <v>71</v>
      </c>
      <c r="AY366" s="200" t="s">
        <v>134</v>
      </c>
    </row>
    <row r="367" spans="2:65" s="11" customFormat="1">
      <c r="B367" s="182"/>
      <c r="D367" s="183" t="s">
        <v>144</v>
      </c>
      <c r="E367" s="184" t="s">
        <v>5</v>
      </c>
      <c r="F367" s="185" t="s">
        <v>693</v>
      </c>
      <c r="H367" s="186">
        <v>4.9000000000000004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144</v>
      </c>
      <c r="AU367" s="184" t="s">
        <v>142</v>
      </c>
      <c r="AV367" s="11" t="s">
        <v>142</v>
      </c>
      <c r="AW367" s="11" t="s">
        <v>35</v>
      </c>
      <c r="AX367" s="11" t="s">
        <v>78</v>
      </c>
      <c r="AY367" s="184" t="s">
        <v>134</v>
      </c>
    </row>
    <row r="368" spans="2:65" s="1" customFormat="1" ht="25.5" customHeight="1">
      <c r="B368" s="169"/>
      <c r="C368" s="170">
        <v>150</v>
      </c>
      <c r="D368" s="170" t="s">
        <v>137</v>
      </c>
      <c r="E368" s="171" t="s">
        <v>694</v>
      </c>
      <c r="F368" s="172" t="s">
        <v>695</v>
      </c>
      <c r="G368" s="173" t="s">
        <v>140</v>
      </c>
      <c r="H368" s="174">
        <v>4.9000000000000004</v>
      </c>
      <c r="I368" s="175"/>
      <c r="J368" s="176">
        <f>ROUND(I368*H368,2)</f>
        <v>0</v>
      </c>
      <c r="K368" s="172"/>
      <c r="L368" s="40"/>
      <c r="M368" s="177" t="s">
        <v>5</v>
      </c>
      <c r="N368" s="178" t="s">
        <v>43</v>
      </c>
      <c r="O368" s="41"/>
      <c r="P368" s="179">
        <f>O368*H368</f>
        <v>0</v>
      </c>
      <c r="Q368" s="179">
        <v>1.2E-4</v>
      </c>
      <c r="R368" s="179">
        <f>Q368*H368</f>
        <v>5.8800000000000009E-4</v>
      </c>
      <c r="S368" s="179">
        <v>0</v>
      </c>
      <c r="T368" s="180">
        <f>S368*H368</f>
        <v>0</v>
      </c>
      <c r="AR368" s="23" t="s">
        <v>189</v>
      </c>
      <c r="AT368" s="23" t="s">
        <v>137</v>
      </c>
      <c r="AU368" s="23" t="s">
        <v>142</v>
      </c>
      <c r="AY368" s="23" t="s">
        <v>134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142</v>
      </c>
      <c r="BK368" s="181">
        <f>ROUND(I368*H368,2)</f>
        <v>0</v>
      </c>
      <c r="BL368" s="23" t="s">
        <v>189</v>
      </c>
      <c r="BM368" s="23" t="s">
        <v>696</v>
      </c>
    </row>
    <row r="369" spans="2:65" s="10" customFormat="1" ht="29.85" customHeight="1">
      <c r="B369" s="156"/>
      <c r="D369" s="157" t="s">
        <v>70</v>
      </c>
      <c r="E369" s="167" t="s">
        <v>697</v>
      </c>
      <c r="F369" s="167" t="s">
        <v>698</v>
      </c>
      <c r="I369" s="159"/>
      <c r="J369" s="168">
        <f>BK369</f>
        <v>0</v>
      </c>
      <c r="L369" s="156"/>
      <c r="M369" s="161"/>
      <c r="N369" s="162"/>
      <c r="O369" s="162"/>
      <c r="P369" s="163">
        <f>SUM(P370:P382)</f>
        <v>0</v>
      </c>
      <c r="Q369" s="162"/>
      <c r="R369" s="163">
        <f>SUM(R370:R382)</f>
        <v>1.8914029999999998E-2</v>
      </c>
      <c r="S369" s="162"/>
      <c r="T369" s="164">
        <f>SUM(T370:T382)</f>
        <v>0</v>
      </c>
      <c r="AR369" s="157" t="s">
        <v>142</v>
      </c>
      <c r="AT369" s="165" t="s">
        <v>70</v>
      </c>
      <c r="AU369" s="165" t="s">
        <v>78</v>
      </c>
      <c r="AY369" s="157" t="s">
        <v>134</v>
      </c>
      <c r="BK369" s="166">
        <f>SUM(BK370:BK382)</f>
        <v>0</v>
      </c>
    </row>
    <row r="370" spans="2:65" s="1" customFormat="1" ht="16.5" customHeight="1">
      <c r="B370" s="169"/>
      <c r="C370" s="170">
        <v>151</v>
      </c>
      <c r="D370" s="170" t="s">
        <v>137</v>
      </c>
      <c r="E370" s="171" t="s">
        <v>187</v>
      </c>
      <c r="F370" s="172" t="s">
        <v>188</v>
      </c>
      <c r="G370" s="173" t="s">
        <v>140</v>
      </c>
      <c r="H370" s="174">
        <v>51.119</v>
      </c>
      <c r="I370" s="175"/>
      <c r="J370" s="176">
        <f>ROUND(I370*H370,2)</f>
        <v>0</v>
      </c>
      <c r="K370" s="172"/>
      <c r="L370" s="40"/>
      <c r="M370" s="177" t="s">
        <v>5</v>
      </c>
      <c r="N370" s="178" t="s">
        <v>43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189</v>
      </c>
      <c r="AT370" s="23" t="s">
        <v>137</v>
      </c>
      <c r="AU370" s="23" t="s">
        <v>142</v>
      </c>
      <c r="AY370" s="23" t="s">
        <v>134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142</v>
      </c>
      <c r="BK370" s="181">
        <f>ROUND(I370*H370,2)</f>
        <v>0</v>
      </c>
      <c r="BL370" s="23" t="s">
        <v>189</v>
      </c>
      <c r="BM370" s="23" t="s">
        <v>699</v>
      </c>
    </row>
    <row r="371" spans="2:65" s="13" customFormat="1">
      <c r="B371" s="199"/>
      <c r="D371" s="183" t="s">
        <v>144</v>
      </c>
      <c r="E371" s="200" t="s">
        <v>5</v>
      </c>
      <c r="F371" s="201" t="s">
        <v>193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144</v>
      </c>
      <c r="AU371" s="200" t="s">
        <v>142</v>
      </c>
      <c r="AV371" s="13" t="s">
        <v>78</v>
      </c>
      <c r="AW371" s="13" t="s">
        <v>35</v>
      </c>
      <c r="AX371" s="13" t="s">
        <v>71</v>
      </c>
      <c r="AY371" s="200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177</v>
      </c>
      <c r="H372" s="186">
        <v>0.99299999999999999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142</v>
      </c>
      <c r="AV372" s="11" t="s">
        <v>142</v>
      </c>
      <c r="AW372" s="11" t="s">
        <v>35</v>
      </c>
      <c r="AX372" s="11" t="s">
        <v>71</v>
      </c>
      <c r="AY372" s="184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176</v>
      </c>
      <c r="H373" s="186">
        <v>2.87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134</v>
      </c>
    </row>
    <row r="374" spans="2:65" s="13" customFormat="1">
      <c r="B374" s="199"/>
      <c r="D374" s="183" t="s">
        <v>144</v>
      </c>
      <c r="E374" s="200" t="s">
        <v>5</v>
      </c>
      <c r="F374" s="201" t="s">
        <v>700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144</v>
      </c>
      <c r="AU374" s="200" t="s">
        <v>142</v>
      </c>
      <c r="AV374" s="13" t="s">
        <v>78</v>
      </c>
      <c r="AW374" s="13" t="s">
        <v>35</v>
      </c>
      <c r="AX374" s="13" t="s">
        <v>71</v>
      </c>
      <c r="AY374" s="200" t="s">
        <v>134</v>
      </c>
    </row>
    <row r="375" spans="2:65" s="11" customFormat="1">
      <c r="B375" s="182"/>
      <c r="D375" s="183" t="s">
        <v>144</v>
      </c>
      <c r="E375" s="184" t="s">
        <v>5</v>
      </c>
      <c r="F375" s="185" t="s">
        <v>701</v>
      </c>
      <c r="H375" s="186">
        <v>4.0860000000000003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142</v>
      </c>
      <c r="AV375" s="11" t="s">
        <v>142</v>
      </c>
      <c r="AW375" s="11" t="s">
        <v>35</v>
      </c>
      <c r="AX375" s="11" t="s">
        <v>71</v>
      </c>
      <c r="AY375" s="184" t="s">
        <v>134</v>
      </c>
    </row>
    <row r="376" spans="2:65" s="11" customFormat="1">
      <c r="B376" s="182"/>
      <c r="D376" s="183" t="s">
        <v>144</v>
      </c>
      <c r="E376" s="184" t="s">
        <v>5</v>
      </c>
      <c r="F376" s="185" t="s">
        <v>702</v>
      </c>
      <c r="H376" s="186">
        <v>2.4060000000000001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144</v>
      </c>
      <c r="AU376" s="184" t="s">
        <v>142</v>
      </c>
      <c r="AV376" s="11" t="s">
        <v>142</v>
      </c>
      <c r="AW376" s="11" t="s">
        <v>35</v>
      </c>
      <c r="AX376" s="11" t="s">
        <v>71</v>
      </c>
      <c r="AY376" s="184" t="s">
        <v>134</v>
      </c>
    </row>
    <row r="377" spans="2:65" s="11" customFormat="1">
      <c r="B377" s="182"/>
      <c r="D377" s="183" t="s">
        <v>144</v>
      </c>
      <c r="E377" s="184" t="s">
        <v>5</v>
      </c>
      <c r="F377" s="185" t="s">
        <v>703</v>
      </c>
      <c r="H377" s="186">
        <v>8.8000000000000007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142</v>
      </c>
      <c r="AV377" s="11" t="s">
        <v>142</v>
      </c>
      <c r="AW377" s="11" t="s">
        <v>35</v>
      </c>
      <c r="AX377" s="11" t="s">
        <v>71</v>
      </c>
      <c r="AY377" s="184" t="s">
        <v>134</v>
      </c>
    </row>
    <row r="378" spans="2:65" s="13" customFormat="1">
      <c r="B378" s="199"/>
      <c r="D378" s="183" t="s">
        <v>144</v>
      </c>
      <c r="E378" s="200" t="s">
        <v>5</v>
      </c>
      <c r="F378" s="201" t="s">
        <v>704</v>
      </c>
      <c r="H378" s="200" t="s">
        <v>5</v>
      </c>
      <c r="I378" s="202"/>
      <c r="L378" s="199"/>
      <c r="M378" s="203"/>
      <c r="N378" s="204"/>
      <c r="O378" s="204"/>
      <c r="P378" s="204"/>
      <c r="Q378" s="204"/>
      <c r="R378" s="204"/>
      <c r="S378" s="204"/>
      <c r="T378" s="205"/>
      <c r="AT378" s="200" t="s">
        <v>144</v>
      </c>
      <c r="AU378" s="200" t="s">
        <v>142</v>
      </c>
      <c r="AV378" s="13" t="s">
        <v>78</v>
      </c>
      <c r="AW378" s="13" t="s">
        <v>35</v>
      </c>
      <c r="AX378" s="13" t="s">
        <v>71</v>
      </c>
      <c r="AY378" s="200" t="s">
        <v>134</v>
      </c>
    </row>
    <row r="379" spans="2:65" s="11" customFormat="1">
      <c r="B379" s="182"/>
      <c r="D379" s="183" t="s">
        <v>144</v>
      </c>
      <c r="E379" s="184" t="s">
        <v>5</v>
      </c>
      <c r="F379" s="185" t="s">
        <v>705</v>
      </c>
      <c r="H379" s="186">
        <v>31.963999999999999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144</v>
      </c>
      <c r="AU379" s="184" t="s">
        <v>142</v>
      </c>
      <c r="AV379" s="11" t="s">
        <v>142</v>
      </c>
      <c r="AW379" s="11" t="s">
        <v>35</v>
      </c>
      <c r="AX379" s="11" t="s">
        <v>71</v>
      </c>
      <c r="AY379" s="184" t="s">
        <v>134</v>
      </c>
    </row>
    <row r="380" spans="2:65" s="12" customFormat="1">
      <c r="B380" s="191"/>
      <c r="D380" s="183" t="s">
        <v>144</v>
      </c>
      <c r="E380" s="192" t="s">
        <v>5</v>
      </c>
      <c r="F380" s="193" t="s">
        <v>149</v>
      </c>
      <c r="H380" s="194">
        <v>51.119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144</v>
      </c>
      <c r="AU380" s="192" t="s">
        <v>142</v>
      </c>
      <c r="AV380" s="12" t="s">
        <v>141</v>
      </c>
      <c r="AW380" s="12" t="s">
        <v>35</v>
      </c>
      <c r="AX380" s="12" t="s">
        <v>78</v>
      </c>
      <c r="AY380" s="192" t="s">
        <v>134</v>
      </c>
    </row>
    <row r="381" spans="2:65" s="1" customFormat="1" ht="25.5" customHeight="1">
      <c r="B381" s="169"/>
      <c r="C381" s="170">
        <v>152</v>
      </c>
      <c r="D381" s="170" t="s">
        <v>137</v>
      </c>
      <c r="E381" s="171" t="s">
        <v>706</v>
      </c>
      <c r="F381" s="172" t="s">
        <v>707</v>
      </c>
      <c r="G381" s="173" t="s">
        <v>140</v>
      </c>
      <c r="H381" s="174">
        <v>51.119</v>
      </c>
      <c r="I381" s="175"/>
      <c r="J381" s="176">
        <f>ROUND(I381*H381,2)</f>
        <v>0</v>
      </c>
      <c r="K381" s="172"/>
      <c r="L381" s="40"/>
      <c r="M381" s="177" t="s">
        <v>5</v>
      </c>
      <c r="N381" s="178" t="s">
        <v>43</v>
      </c>
      <c r="O381" s="41"/>
      <c r="P381" s="179">
        <f>O381*H381</f>
        <v>0</v>
      </c>
      <c r="Q381" s="179">
        <v>2.1000000000000001E-4</v>
      </c>
      <c r="R381" s="179">
        <f>Q381*H381</f>
        <v>1.073499E-2</v>
      </c>
      <c r="S381" s="179">
        <v>0</v>
      </c>
      <c r="T381" s="180">
        <f>S381*H381</f>
        <v>0</v>
      </c>
      <c r="AR381" s="23" t="s">
        <v>189</v>
      </c>
      <c r="AT381" s="23" t="s">
        <v>137</v>
      </c>
      <c r="AU381" s="23" t="s">
        <v>142</v>
      </c>
      <c r="AY381" s="23" t="s">
        <v>134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142</v>
      </c>
      <c r="BK381" s="181">
        <f>ROUND(I381*H381,2)</f>
        <v>0</v>
      </c>
      <c r="BL381" s="23" t="s">
        <v>189</v>
      </c>
      <c r="BM381" s="23" t="s">
        <v>708</v>
      </c>
    </row>
    <row r="382" spans="2:65" s="1" customFormat="1" ht="16.5" customHeight="1">
      <c r="B382" s="169"/>
      <c r="C382" s="170">
        <v>153</v>
      </c>
      <c r="D382" s="170" t="s">
        <v>137</v>
      </c>
      <c r="E382" s="171" t="s">
        <v>709</v>
      </c>
      <c r="F382" s="172" t="s">
        <v>710</v>
      </c>
      <c r="G382" s="173" t="s">
        <v>140</v>
      </c>
      <c r="H382" s="174">
        <v>51.119</v>
      </c>
      <c r="I382" s="175"/>
      <c r="J382" s="176">
        <f>ROUND(I382*H382,2)</f>
        <v>0</v>
      </c>
      <c r="K382" s="172"/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1.6000000000000001E-4</v>
      </c>
      <c r="R382" s="179">
        <f>Q382*H382</f>
        <v>8.1790400000000003E-3</v>
      </c>
      <c r="S382" s="179">
        <v>0</v>
      </c>
      <c r="T382" s="180">
        <f>S382*H382</f>
        <v>0</v>
      </c>
      <c r="AR382" s="23" t="s">
        <v>189</v>
      </c>
      <c r="AT382" s="23" t="s">
        <v>137</v>
      </c>
      <c r="AU382" s="23" t="s">
        <v>142</v>
      </c>
      <c r="AY382" s="23" t="s">
        <v>134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142</v>
      </c>
      <c r="BK382" s="181">
        <f>ROUND(I382*H382,2)</f>
        <v>0</v>
      </c>
      <c r="BL382" s="23" t="s">
        <v>189</v>
      </c>
      <c r="BM382" s="23" t="s">
        <v>711</v>
      </c>
    </row>
    <row r="383" spans="2:65" s="10" customFormat="1" ht="37.35" customHeight="1">
      <c r="B383" s="156"/>
      <c r="D383" s="157" t="s">
        <v>70</v>
      </c>
      <c r="E383" s="158" t="s">
        <v>712</v>
      </c>
      <c r="F383" s="158" t="s">
        <v>713</v>
      </c>
      <c r="I383" s="159"/>
      <c r="J383" s="160">
        <f>BK383</f>
        <v>0</v>
      </c>
      <c r="L383" s="156"/>
      <c r="M383" s="161"/>
      <c r="N383" s="162"/>
      <c r="O383" s="162"/>
      <c r="P383" s="163">
        <f>SUM(P384:P410)</f>
        <v>0</v>
      </c>
      <c r="Q383" s="162"/>
      <c r="R383" s="163">
        <f>SUM(R384:R410)</f>
        <v>0</v>
      </c>
      <c r="S383" s="162"/>
      <c r="T383" s="164">
        <f>SUM(T384:T410)</f>
        <v>0</v>
      </c>
      <c r="AR383" s="157" t="s">
        <v>141</v>
      </c>
      <c r="AT383" s="165" t="s">
        <v>70</v>
      </c>
      <c r="AU383" s="165" t="s">
        <v>71</v>
      </c>
      <c r="AY383" s="157" t="s">
        <v>134</v>
      </c>
      <c r="BK383" s="166">
        <f>SUM(BK384:BK410)</f>
        <v>0</v>
      </c>
    </row>
    <row r="384" spans="2:65" s="1" customFormat="1" ht="25.5" customHeight="1">
      <c r="B384" s="169"/>
      <c r="C384" s="170">
        <v>154</v>
      </c>
      <c r="D384" s="170" t="s">
        <v>137</v>
      </c>
      <c r="E384" s="171" t="s">
        <v>714</v>
      </c>
      <c r="F384" s="172" t="s">
        <v>715</v>
      </c>
      <c r="G384" s="173" t="s">
        <v>716</v>
      </c>
      <c r="H384" s="174">
        <v>58</v>
      </c>
      <c r="I384" s="175"/>
      <c r="J384" s="176">
        <f>ROUND(I384*H384,2)</f>
        <v>0</v>
      </c>
      <c r="K384" s="172"/>
      <c r="L384" s="40"/>
      <c r="M384" s="177" t="s">
        <v>5</v>
      </c>
      <c r="N384" s="178" t="s">
        <v>43</v>
      </c>
      <c r="O384" s="41"/>
      <c r="P384" s="179">
        <f>O384*H384</f>
        <v>0</v>
      </c>
      <c r="Q384" s="179">
        <v>0</v>
      </c>
      <c r="R384" s="179">
        <f>Q384*H384</f>
        <v>0</v>
      </c>
      <c r="S384" s="179">
        <v>0</v>
      </c>
      <c r="T384" s="180">
        <f>S384*H384</f>
        <v>0</v>
      </c>
      <c r="AR384" s="23" t="s">
        <v>717</v>
      </c>
      <c r="AT384" s="23" t="s">
        <v>137</v>
      </c>
      <c r="AU384" s="23" t="s">
        <v>78</v>
      </c>
      <c r="AY384" s="23" t="s">
        <v>134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142</v>
      </c>
      <c r="BK384" s="181">
        <f>ROUND(I384*H384,2)</f>
        <v>0</v>
      </c>
      <c r="BL384" s="23" t="s">
        <v>717</v>
      </c>
      <c r="BM384" s="23" t="s">
        <v>718</v>
      </c>
    </row>
    <row r="385" spans="2:65" s="13" customFormat="1">
      <c r="B385" s="199"/>
      <c r="D385" s="183" t="s">
        <v>144</v>
      </c>
      <c r="E385" s="200" t="s">
        <v>5</v>
      </c>
      <c r="F385" s="201" t="s">
        <v>719</v>
      </c>
      <c r="H385" s="200" t="s">
        <v>5</v>
      </c>
      <c r="I385" s="202"/>
      <c r="L385" s="199"/>
      <c r="M385" s="203"/>
      <c r="N385" s="204"/>
      <c r="O385" s="204"/>
      <c r="P385" s="204"/>
      <c r="Q385" s="204"/>
      <c r="R385" s="204"/>
      <c r="S385" s="204"/>
      <c r="T385" s="205"/>
      <c r="AT385" s="200" t="s">
        <v>144</v>
      </c>
      <c r="AU385" s="200" t="s">
        <v>78</v>
      </c>
      <c r="AV385" s="13" t="s">
        <v>78</v>
      </c>
      <c r="AW385" s="13" t="s">
        <v>35</v>
      </c>
      <c r="AX385" s="13" t="s">
        <v>71</v>
      </c>
      <c r="AY385" s="200" t="s">
        <v>134</v>
      </c>
    </row>
    <row r="386" spans="2:65" s="13" customFormat="1">
      <c r="B386" s="199"/>
      <c r="D386" s="183" t="s">
        <v>144</v>
      </c>
      <c r="E386" s="200" t="s">
        <v>5</v>
      </c>
      <c r="F386" s="201" t="s">
        <v>720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78</v>
      </c>
      <c r="AV386" s="13" t="s">
        <v>78</v>
      </c>
      <c r="AW386" s="13" t="s">
        <v>35</v>
      </c>
      <c r="AX386" s="13" t="s">
        <v>71</v>
      </c>
      <c r="AY386" s="200" t="s">
        <v>134</v>
      </c>
    </row>
    <row r="387" spans="2:65" s="11" customFormat="1">
      <c r="B387" s="182"/>
      <c r="D387" s="183" t="s">
        <v>144</v>
      </c>
      <c r="E387" s="184" t="s">
        <v>5</v>
      </c>
      <c r="F387" s="185" t="s">
        <v>189</v>
      </c>
      <c r="H387" s="186">
        <v>16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144</v>
      </c>
      <c r="AU387" s="184" t="s">
        <v>78</v>
      </c>
      <c r="AV387" s="11" t="s">
        <v>142</v>
      </c>
      <c r="AW387" s="11" t="s">
        <v>35</v>
      </c>
      <c r="AX387" s="11" t="s">
        <v>71</v>
      </c>
      <c r="AY387" s="184" t="s">
        <v>134</v>
      </c>
    </row>
    <row r="388" spans="2:65" s="13" customFormat="1">
      <c r="B388" s="199"/>
      <c r="D388" s="183" t="s">
        <v>144</v>
      </c>
      <c r="E388" s="200" t="s">
        <v>5</v>
      </c>
      <c r="F388" s="201" t="s">
        <v>721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78</v>
      </c>
      <c r="AV388" s="13" t="s">
        <v>78</v>
      </c>
      <c r="AW388" s="13" t="s">
        <v>35</v>
      </c>
      <c r="AX388" s="13" t="s">
        <v>71</v>
      </c>
      <c r="AY388" s="200" t="s">
        <v>134</v>
      </c>
    </row>
    <row r="389" spans="2:65" s="11" customFormat="1">
      <c r="B389" s="182"/>
      <c r="D389" s="183" t="s">
        <v>144</v>
      </c>
      <c r="E389" s="184" t="s">
        <v>5</v>
      </c>
      <c r="F389" s="185" t="s">
        <v>189</v>
      </c>
      <c r="H389" s="186">
        <v>16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78</v>
      </c>
      <c r="AV389" s="11" t="s">
        <v>142</v>
      </c>
      <c r="AW389" s="11" t="s">
        <v>35</v>
      </c>
      <c r="AX389" s="11" t="s">
        <v>71</v>
      </c>
      <c r="AY389" s="184" t="s">
        <v>134</v>
      </c>
    </row>
    <row r="390" spans="2:65" s="13" customFormat="1" ht="27">
      <c r="B390" s="199"/>
      <c r="D390" s="183" t="s">
        <v>144</v>
      </c>
      <c r="E390" s="200" t="s">
        <v>5</v>
      </c>
      <c r="F390" s="201" t="s">
        <v>722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1" customFormat="1">
      <c r="B391" s="182"/>
      <c r="D391" s="183" t="s">
        <v>144</v>
      </c>
      <c r="E391" s="184" t="s">
        <v>5</v>
      </c>
      <c r="F391" s="185" t="s">
        <v>142</v>
      </c>
      <c r="H391" s="186">
        <v>2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78</v>
      </c>
      <c r="AV391" s="11" t="s">
        <v>142</v>
      </c>
      <c r="AW391" s="11" t="s">
        <v>35</v>
      </c>
      <c r="AX391" s="11" t="s">
        <v>71</v>
      </c>
      <c r="AY391" s="184" t="s">
        <v>134</v>
      </c>
    </row>
    <row r="392" spans="2:65" s="13" customFormat="1">
      <c r="B392" s="199"/>
      <c r="D392" s="183" t="s">
        <v>144</v>
      </c>
      <c r="E392" s="200" t="s">
        <v>5</v>
      </c>
      <c r="F392" s="201" t="s">
        <v>723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144</v>
      </c>
      <c r="AU392" s="200" t="s">
        <v>78</v>
      </c>
      <c r="AV392" s="13" t="s">
        <v>78</v>
      </c>
      <c r="AW392" s="13" t="s">
        <v>35</v>
      </c>
      <c r="AX392" s="13" t="s">
        <v>71</v>
      </c>
      <c r="AY392" s="200" t="s">
        <v>134</v>
      </c>
    </row>
    <row r="393" spans="2:65" s="11" customFormat="1">
      <c r="B393" s="182"/>
      <c r="D393" s="183" t="s">
        <v>144</v>
      </c>
      <c r="E393" s="184" t="s">
        <v>5</v>
      </c>
      <c r="F393" s="185" t="s">
        <v>157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144</v>
      </c>
      <c r="AU393" s="184" t="s">
        <v>78</v>
      </c>
      <c r="AV393" s="11" t="s">
        <v>142</v>
      </c>
      <c r="AW393" s="11" t="s">
        <v>35</v>
      </c>
      <c r="AX393" s="11" t="s">
        <v>71</v>
      </c>
      <c r="AY393" s="184" t="s">
        <v>134</v>
      </c>
    </row>
    <row r="394" spans="2:65" s="13" customFormat="1">
      <c r="B394" s="199"/>
      <c r="D394" s="183" t="s">
        <v>144</v>
      </c>
      <c r="E394" s="200" t="s">
        <v>5</v>
      </c>
      <c r="F394" s="201" t="s">
        <v>724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144</v>
      </c>
      <c r="AU394" s="200" t="s">
        <v>78</v>
      </c>
      <c r="AV394" s="13" t="s">
        <v>78</v>
      </c>
      <c r="AW394" s="13" t="s">
        <v>35</v>
      </c>
      <c r="AX394" s="13" t="s">
        <v>71</v>
      </c>
      <c r="AY394" s="200" t="s">
        <v>134</v>
      </c>
    </row>
    <row r="395" spans="2:65" s="11" customFormat="1">
      <c r="B395" s="182"/>
      <c r="D395" s="183" t="s">
        <v>144</v>
      </c>
      <c r="E395" s="184" t="s">
        <v>5</v>
      </c>
      <c r="F395" s="185" t="s">
        <v>157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144</v>
      </c>
      <c r="AU395" s="184" t="s">
        <v>78</v>
      </c>
      <c r="AV395" s="11" t="s">
        <v>142</v>
      </c>
      <c r="AW395" s="11" t="s">
        <v>35</v>
      </c>
      <c r="AX395" s="11" t="s">
        <v>71</v>
      </c>
      <c r="AY395" s="184" t="s">
        <v>134</v>
      </c>
    </row>
    <row r="396" spans="2:65" s="13" customFormat="1">
      <c r="B396" s="199"/>
      <c r="D396" s="183" t="s">
        <v>144</v>
      </c>
      <c r="E396" s="200" t="s">
        <v>5</v>
      </c>
      <c r="F396" s="201" t="s">
        <v>725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144</v>
      </c>
      <c r="AU396" s="200" t="s">
        <v>78</v>
      </c>
      <c r="AV396" s="13" t="s">
        <v>78</v>
      </c>
      <c r="AW396" s="13" t="s">
        <v>35</v>
      </c>
      <c r="AX396" s="13" t="s">
        <v>71</v>
      </c>
      <c r="AY396" s="200" t="s">
        <v>134</v>
      </c>
    </row>
    <row r="397" spans="2:65" s="11" customFormat="1">
      <c r="B397" s="182"/>
      <c r="D397" s="183" t="s">
        <v>144</v>
      </c>
      <c r="E397" s="184" t="s">
        <v>5</v>
      </c>
      <c r="F397" s="185" t="s">
        <v>157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144</v>
      </c>
      <c r="AU397" s="184" t="s">
        <v>78</v>
      </c>
      <c r="AV397" s="11" t="s">
        <v>142</v>
      </c>
      <c r="AW397" s="11" t="s">
        <v>35</v>
      </c>
      <c r="AX397" s="11" t="s">
        <v>71</v>
      </c>
      <c r="AY397" s="184" t="s">
        <v>134</v>
      </c>
    </row>
    <row r="398" spans="2:65" s="12" customFormat="1">
      <c r="B398" s="191"/>
      <c r="D398" s="183" t="s">
        <v>144</v>
      </c>
      <c r="E398" s="192" t="s">
        <v>5</v>
      </c>
      <c r="F398" s="193" t="s">
        <v>149</v>
      </c>
      <c r="H398" s="194">
        <v>58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144</v>
      </c>
      <c r="AU398" s="192" t="s">
        <v>78</v>
      </c>
      <c r="AV398" s="12" t="s">
        <v>141</v>
      </c>
      <c r="AW398" s="12" t="s">
        <v>35</v>
      </c>
      <c r="AX398" s="12" t="s">
        <v>78</v>
      </c>
      <c r="AY398" s="192" t="s">
        <v>134</v>
      </c>
    </row>
    <row r="399" spans="2:65" s="1" customFormat="1" ht="25.5" customHeight="1">
      <c r="B399" s="169"/>
      <c r="C399" s="170">
        <v>155</v>
      </c>
      <c r="D399" s="170" t="s">
        <v>137</v>
      </c>
      <c r="E399" s="171" t="s">
        <v>726</v>
      </c>
      <c r="F399" s="172" t="s">
        <v>727</v>
      </c>
      <c r="G399" s="173" t="s">
        <v>716</v>
      </c>
      <c r="H399" s="174">
        <v>14</v>
      </c>
      <c r="I399" s="175"/>
      <c r="J399" s="176">
        <f>ROUND(I399*H399,2)</f>
        <v>0</v>
      </c>
      <c r="K399" s="172"/>
      <c r="L399" s="40"/>
      <c r="M399" s="177" t="s">
        <v>5</v>
      </c>
      <c r="N399" s="178" t="s">
        <v>43</v>
      </c>
      <c r="O399" s="41"/>
      <c r="P399" s="179">
        <f>O399*H399</f>
        <v>0</v>
      </c>
      <c r="Q399" s="179">
        <v>0</v>
      </c>
      <c r="R399" s="179">
        <f>Q399*H399</f>
        <v>0</v>
      </c>
      <c r="S399" s="179">
        <v>0</v>
      </c>
      <c r="T399" s="180">
        <f>S399*H399</f>
        <v>0</v>
      </c>
      <c r="AR399" s="23" t="s">
        <v>717</v>
      </c>
      <c r="AT399" s="23" t="s">
        <v>137</v>
      </c>
      <c r="AU399" s="23" t="s">
        <v>78</v>
      </c>
      <c r="AY399" s="23" t="s">
        <v>134</v>
      </c>
      <c r="BE399" s="181">
        <f>IF(N399="základní",J399,0)</f>
        <v>0</v>
      </c>
      <c r="BF399" s="181">
        <f>IF(N399="snížená",J399,0)</f>
        <v>0</v>
      </c>
      <c r="BG399" s="181">
        <f>IF(N399="zákl. přenesená",J399,0)</f>
        <v>0</v>
      </c>
      <c r="BH399" s="181">
        <f>IF(N399="sníž. přenesená",J399,0)</f>
        <v>0</v>
      </c>
      <c r="BI399" s="181">
        <f>IF(N399="nulová",J399,0)</f>
        <v>0</v>
      </c>
      <c r="BJ399" s="23" t="s">
        <v>142</v>
      </c>
      <c r="BK399" s="181">
        <f>ROUND(I399*H399,2)</f>
        <v>0</v>
      </c>
      <c r="BL399" s="23" t="s">
        <v>717</v>
      </c>
      <c r="BM399" s="23" t="s">
        <v>728</v>
      </c>
    </row>
    <row r="400" spans="2:65" s="13" customFormat="1" ht="27">
      <c r="B400" s="199"/>
      <c r="D400" s="183" t="s">
        <v>144</v>
      </c>
      <c r="E400" s="200" t="s">
        <v>5</v>
      </c>
      <c r="F400" s="201" t="s">
        <v>729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144</v>
      </c>
      <c r="AU400" s="200" t="s">
        <v>78</v>
      </c>
      <c r="AV400" s="13" t="s">
        <v>78</v>
      </c>
      <c r="AW400" s="13" t="s">
        <v>35</v>
      </c>
      <c r="AX400" s="13" t="s">
        <v>71</v>
      </c>
      <c r="AY400" s="200" t="s">
        <v>134</v>
      </c>
    </row>
    <row r="401" spans="2:65" s="11" customFormat="1">
      <c r="B401" s="182"/>
      <c r="D401" s="183" t="s">
        <v>144</v>
      </c>
      <c r="E401" s="184" t="s">
        <v>5</v>
      </c>
      <c r="F401" s="185" t="s">
        <v>157</v>
      </c>
      <c r="H401" s="186">
        <v>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144</v>
      </c>
      <c r="AU401" s="184" t="s">
        <v>78</v>
      </c>
      <c r="AV401" s="11" t="s">
        <v>142</v>
      </c>
      <c r="AW401" s="11" t="s">
        <v>35</v>
      </c>
      <c r="AX401" s="11" t="s">
        <v>71</v>
      </c>
      <c r="AY401" s="184" t="s">
        <v>134</v>
      </c>
    </row>
    <row r="402" spans="2:65" s="13" customFormat="1">
      <c r="B402" s="199"/>
      <c r="D402" s="183" t="s">
        <v>144</v>
      </c>
      <c r="E402" s="200" t="s">
        <v>5</v>
      </c>
      <c r="F402" s="201" t="s">
        <v>730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144</v>
      </c>
      <c r="AU402" s="200" t="s">
        <v>78</v>
      </c>
      <c r="AV402" s="13" t="s">
        <v>78</v>
      </c>
      <c r="AW402" s="13" t="s">
        <v>35</v>
      </c>
      <c r="AX402" s="13" t="s">
        <v>71</v>
      </c>
      <c r="AY402" s="200" t="s">
        <v>134</v>
      </c>
    </row>
    <row r="403" spans="2:65" s="11" customFormat="1">
      <c r="B403" s="182"/>
      <c r="D403" s="183" t="s">
        <v>144</v>
      </c>
      <c r="E403" s="184" t="s">
        <v>5</v>
      </c>
      <c r="F403" s="185" t="s">
        <v>146</v>
      </c>
      <c r="H403" s="186">
        <v>6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144</v>
      </c>
      <c r="AU403" s="184" t="s">
        <v>78</v>
      </c>
      <c r="AV403" s="11" t="s">
        <v>142</v>
      </c>
      <c r="AW403" s="11" t="s">
        <v>35</v>
      </c>
      <c r="AX403" s="11" t="s">
        <v>71</v>
      </c>
      <c r="AY403" s="184" t="s">
        <v>134</v>
      </c>
    </row>
    <row r="404" spans="2:65" s="12" customFormat="1">
      <c r="B404" s="191"/>
      <c r="D404" s="183" t="s">
        <v>144</v>
      </c>
      <c r="E404" s="192" t="s">
        <v>5</v>
      </c>
      <c r="F404" s="193" t="s">
        <v>149</v>
      </c>
      <c r="H404" s="194">
        <v>14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144</v>
      </c>
      <c r="AU404" s="192" t="s">
        <v>78</v>
      </c>
      <c r="AV404" s="12" t="s">
        <v>141</v>
      </c>
      <c r="AW404" s="12" t="s">
        <v>35</v>
      </c>
      <c r="AX404" s="12" t="s">
        <v>78</v>
      </c>
      <c r="AY404" s="192" t="s">
        <v>134</v>
      </c>
    </row>
    <row r="405" spans="2:65" s="1" customFormat="1" ht="25.5" customHeight="1">
      <c r="B405" s="169"/>
      <c r="C405" s="170">
        <v>156</v>
      </c>
      <c r="D405" s="170" t="s">
        <v>137</v>
      </c>
      <c r="E405" s="171" t="s">
        <v>731</v>
      </c>
      <c r="F405" s="172" t="s">
        <v>732</v>
      </c>
      <c r="G405" s="173" t="s">
        <v>716</v>
      </c>
      <c r="H405" s="174">
        <v>4</v>
      </c>
      <c r="I405" s="175"/>
      <c r="J405" s="176">
        <f>ROUND(I405*H405,2)</f>
        <v>0</v>
      </c>
      <c r="K405" s="172"/>
      <c r="L405" s="40"/>
      <c r="M405" s="177" t="s">
        <v>5</v>
      </c>
      <c r="N405" s="178" t="s">
        <v>43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717</v>
      </c>
      <c r="AT405" s="23" t="s">
        <v>137</v>
      </c>
      <c r="AU405" s="23" t="s">
        <v>78</v>
      </c>
      <c r="AY405" s="23" t="s">
        <v>134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142</v>
      </c>
      <c r="BK405" s="181">
        <f>ROUND(I405*H405,2)</f>
        <v>0</v>
      </c>
      <c r="BL405" s="23" t="s">
        <v>717</v>
      </c>
      <c r="BM405" s="23" t="s">
        <v>733</v>
      </c>
    </row>
    <row r="406" spans="2:65" s="13" customFormat="1">
      <c r="B406" s="199"/>
      <c r="D406" s="183" t="s">
        <v>144</v>
      </c>
      <c r="E406" s="200" t="s">
        <v>5</v>
      </c>
      <c r="F406" s="201" t="s">
        <v>734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144</v>
      </c>
      <c r="AU406" s="200" t="s">
        <v>78</v>
      </c>
      <c r="AV406" s="13" t="s">
        <v>78</v>
      </c>
      <c r="AW406" s="13" t="s">
        <v>35</v>
      </c>
      <c r="AX406" s="13" t="s">
        <v>71</v>
      </c>
      <c r="AY406" s="200" t="s">
        <v>134</v>
      </c>
    </row>
    <row r="407" spans="2:65" s="11" customFormat="1">
      <c r="B407" s="182"/>
      <c r="D407" s="183" t="s">
        <v>144</v>
      </c>
      <c r="E407" s="184" t="s">
        <v>5</v>
      </c>
      <c r="F407" s="185" t="s">
        <v>141</v>
      </c>
      <c r="H407" s="186">
        <v>4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144</v>
      </c>
      <c r="AU407" s="184" t="s">
        <v>78</v>
      </c>
      <c r="AV407" s="11" t="s">
        <v>142</v>
      </c>
      <c r="AW407" s="11" t="s">
        <v>35</v>
      </c>
      <c r="AX407" s="11" t="s">
        <v>78</v>
      </c>
      <c r="AY407" s="184" t="s">
        <v>134</v>
      </c>
    </row>
    <row r="408" spans="2:65" s="1" customFormat="1" ht="25.5" customHeight="1">
      <c r="B408" s="169"/>
      <c r="C408" s="170">
        <v>157</v>
      </c>
      <c r="D408" s="170" t="s">
        <v>137</v>
      </c>
      <c r="E408" s="171" t="s">
        <v>735</v>
      </c>
      <c r="F408" s="172" t="s">
        <v>736</v>
      </c>
      <c r="G408" s="173" t="s">
        <v>716</v>
      </c>
      <c r="H408" s="174">
        <v>4</v>
      </c>
      <c r="I408" s="175"/>
      <c r="J408" s="176">
        <f>ROUND(I408*H408,2)</f>
        <v>0</v>
      </c>
      <c r="K408" s="172"/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717</v>
      </c>
      <c r="AT408" s="23" t="s">
        <v>137</v>
      </c>
      <c r="AU408" s="23" t="s">
        <v>78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142</v>
      </c>
      <c r="BK408" s="181">
        <f>ROUND(I408*H408,2)</f>
        <v>0</v>
      </c>
      <c r="BL408" s="23" t="s">
        <v>717</v>
      </c>
      <c r="BM408" s="23" t="s">
        <v>737</v>
      </c>
    </row>
    <row r="409" spans="2:65" s="13" customFormat="1">
      <c r="B409" s="199"/>
      <c r="D409" s="183" t="s">
        <v>144</v>
      </c>
      <c r="E409" s="200" t="s">
        <v>5</v>
      </c>
      <c r="F409" s="201" t="s">
        <v>936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144</v>
      </c>
      <c r="AU409" s="200" t="s">
        <v>78</v>
      </c>
      <c r="AV409" s="13" t="s">
        <v>78</v>
      </c>
      <c r="AW409" s="13" t="s">
        <v>35</v>
      </c>
      <c r="AX409" s="13" t="s">
        <v>71</v>
      </c>
      <c r="AY409" s="200" t="s">
        <v>134</v>
      </c>
    </row>
    <row r="410" spans="2:65" s="11" customFormat="1">
      <c r="B410" s="182"/>
      <c r="D410" s="183" t="s">
        <v>144</v>
      </c>
      <c r="E410" s="184" t="s">
        <v>5</v>
      </c>
      <c r="F410" s="185" t="s">
        <v>141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144</v>
      </c>
      <c r="AU410" s="184" t="s">
        <v>78</v>
      </c>
      <c r="AV410" s="11" t="s">
        <v>142</v>
      </c>
      <c r="AW410" s="11" t="s">
        <v>35</v>
      </c>
      <c r="AX410" s="11" t="s">
        <v>78</v>
      </c>
      <c r="AY410" s="184" t="s">
        <v>134</v>
      </c>
    </row>
    <row r="411" spans="2:65" s="10" customFormat="1" ht="37.35" customHeight="1">
      <c r="B411" s="156"/>
      <c r="D411" s="157" t="s">
        <v>70</v>
      </c>
      <c r="E411" s="158" t="s">
        <v>738</v>
      </c>
      <c r="F411" s="158" t="s">
        <v>739</v>
      </c>
      <c r="I411" s="159"/>
      <c r="J411" s="160">
        <f>BK411</f>
        <v>0</v>
      </c>
      <c r="L411" s="156"/>
      <c r="M411" s="161"/>
      <c r="N411" s="162"/>
      <c r="O411" s="162"/>
      <c r="P411" s="163">
        <f>P412+P414</f>
        <v>0</v>
      </c>
      <c r="Q411" s="162"/>
      <c r="R411" s="163">
        <f>R412+R414</f>
        <v>0</v>
      </c>
      <c r="S411" s="162"/>
      <c r="T411" s="164">
        <f>T412+T414</f>
        <v>0</v>
      </c>
      <c r="AR411" s="157" t="s">
        <v>150</v>
      </c>
      <c r="AT411" s="165" t="s">
        <v>70</v>
      </c>
      <c r="AU411" s="165" t="s">
        <v>71</v>
      </c>
      <c r="AY411" s="157" t="s">
        <v>134</v>
      </c>
      <c r="BK411" s="166">
        <f>BK412+BK414</f>
        <v>0</v>
      </c>
    </row>
    <row r="412" spans="2:65" s="10" customFormat="1" ht="19.899999999999999" customHeight="1">
      <c r="B412" s="156"/>
      <c r="D412" s="157" t="s">
        <v>70</v>
      </c>
      <c r="E412" s="167" t="s">
        <v>740</v>
      </c>
      <c r="F412" s="167" t="s">
        <v>741</v>
      </c>
      <c r="I412" s="159"/>
      <c r="J412" s="168">
        <f>BK412</f>
        <v>0</v>
      </c>
      <c r="L412" s="156"/>
      <c r="M412" s="161"/>
      <c r="N412" s="162"/>
      <c r="O412" s="162"/>
      <c r="P412" s="163">
        <f>P413</f>
        <v>0</v>
      </c>
      <c r="Q412" s="162"/>
      <c r="R412" s="163">
        <f>R413</f>
        <v>0</v>
      </c>
      <c r="S412" s="162"/>
      <c r="T412" s="164">
        <f>T413</f>
        <v>0</v>
      </c>
      <c r="AR412" s="157" t="s">
        <v>150</v>
      </c>
      <c r="AT412" s="165" t="s">
        <v>70</v>
      </c>
      <c r="AU412" s="165" t="s">
        <v>78</v>
      </c>
      <c r="AY412" s="157" t="s">
        <v>134</v>
      </c>
      <c r="BK412" s="166">
        <f>BK413</f>
        <v>0</v>
      </c>
    </row>
    <row r="413" spans="2:65" s="1" customFormat="1" ht="16.5" customHeight="1">
      <c r="B413" s="169"/>
      <c r="C413" s="170">
        <v>158</v>
      </c>
      <c r="D413" s="170" t="s">
        <v>137</v>
      </c>
      <c r="E413" s="171" t="s">
        <v>742</v>
      </c>
      <c r="F413" s="172" t="s">
        <v>741</v>
      </c>
      <c r="G413" s="173" t="s">
        <v>340</v>
      </c>
      <c r="H413" s="174">
        <v>1</v>
      </c>
      <c r="I413" s="175"/>
      <c r="J413" s="176">
        <f>ROUND(I413*H413,2)</f>
        <v>0</v>
      </c>
      <c r="K413" s="172"/>
      <c r="L413" s="40"/>
      <c r="M413" s="177" t="s">
        <v>5</v>
      </c>
      <c r="N413" s="178" t="s">
        <v>43</v>
      </c>
      <c r="O413" s="41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AR413" s="23" t="s">
        <v>743</v>
      </c>
      <c r="AT413" s="23" t="s">
        <v>137</v>
      </c>
      <c r="AU413" s="23" t="s">
        <v>142</v>
      </c>
      <c r="AY413" s="23" t="s">
        <v>134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142</v>
      </c>
      <c r="BK413" s="181">
        <f>ROUND(I413*H413,2)</f>
        <v>0</v>
      </c>
      <c r="BL413" s="23" t="s">
        <v>743</v>
      </c>
      <c r="BM413" s="23" t="s">
        <v>744</v>
      </c>
    </row>
    <row r="414" spans="2:65" s="10" customFormat="1" ht="29.85" customHeight="1">
      <c r="B414" s="156"/>
      <c r="D414" s="157" t="s">
        <v>70</v>
      </c>
      <c r="E414" s="167" t="s">
        <v>745</v>
      </c>
      <c r="F414" s="167" t="s">
        <v>746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150</v>
      </c>
      <c r="AT414" s="165" t="s">
        <v>70</v>
      </c>
      <c r="AU414" s="165" t="s">
        <v>78</v>
      </c>
      <c r="AY414" s="157" t="s">
        <v>134</v>
      </c>
      <c r="BK414" s="166">
        <f>BK415</f>
        <v>0</v>
      </c>
    </row>
    <row r="415" spans="2:65" s="1" customFormat="1" ht="16.5" customHeight="1">
      <c r="B415" s="169"/>
      <c r="C415" s="170">
        <v>159</v>
      </c>
      <c r="D415" s="170" t="s">
        <v>137</v>
      </c>
      <c r="E415" s="171" t="s">
        <v>747</v>
      </c>
      <c r="F415" s="172" t="s">
        <v>746</v>
      </c>
      <c r="G415" s="173" t="s">
        <v>340</v>
      </c>
      <c r="H415" s="174">
        <v>1</v>
      </c>
      <c r="I415" s="175"/>
      <c r="J415" s="176">
        <f>ROUND(I415*H415,2)</f>
        <v>0</v>
      </c>
      <c r="K415" s="172"/>
      <c r="L415" s="40"/>
      <c r="M415" s="177" t="s">
        <v>5</v>
      </c>
      <c r="N415" s="216" t="s">
        <v>43</v>
      </c>
      <c r="O415" s="21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3" t="s">
        <v>743</v>
      </c>
      <c r="AT415" s="23" t="s">
        <v>137</v>
      </c>
      <c r="AU415" s="23" t="s">
        <v>142</v>
      </c>
      <c r="AY415" s="23" t="s">
        <v>134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142</v>
      </c>
      <c r="BK415" s="181">
        <f>ROUND(I415*H415,2)</f>
        <v>0</v>
      </c>
      <c r="BL415" s="23" t="s">
        <v>743</v>
      </c>
      <c r="BM415" s="23" t="s">
        <v>748</v>
      </c>
    </row>
    <row r="416" spans="2:65" s="1" customFormat="1" ht="6.95" customHeight="1">
      <c r="B416" s="55"/>
      <c r="C416" s="56"/>
      <c r="D416" s="56"/>
      <c r="E416" s="56"/>
      <c r="F416" s="56"/>
      <c r="G416" s="56"/>
      <c r="H416" s="56"/>
      <c r="I416" s="122"/>
      <c r="J416" s="56"/>
      <c r="K416" s="56"/>
      <c r="L416" s="40"/>
    </row>
  </sheetData>
  <autoFilter ref="C101:K41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749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750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751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752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753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754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755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756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757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758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759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760</v>
      </c>
      <c r="F17" s="344" t="s">
        <v>761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762</v>
      </c>
      <c r="F18" s="344" t="s">
        <v>763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764</v>
      </c>
      <c r="F19" s="344" t="s">
        <v>765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766</v>
      </c>
      <c r="F20" s="344" t="s">
        <v>767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768</v>
      </c>
      <c r="F21" s="344" t="s">
        <v>769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770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771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772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773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774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775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776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777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778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779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780</v>
      </c>
      <c r="F35" s="229"/>
      <c r="G35" s="344" t="s">
        <v>781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782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783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784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785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786</v>
      </c>
      <c r="F40" s="229"/>
      <c r="G40" s="344" t="s">
        <v>787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788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789</v>
      </c>
      <c r="F42" s="229"/>
      <c r="G42" s="344" t="s">
        <v>790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791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792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793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794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795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796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797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798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799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800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801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802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803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804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805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806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807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808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809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810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811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812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813</v>
      </c>
      <c r="D74" s="245"/>
      <c r="E74" s="245"/>
      <c r="F74" s="245" t="s">
        <v>814</v>
      </c>
      <c r="G74" s="246"/>
      <c r="H74" s="245" t="s">
        <v>120</v>
      </c>
      <c r="I74" s="245" t="s">
        <v>56</v>
      </c>
      <c r="J74" s="245" t="s">
        <v>815</v>
      </c>
      <c r="K74" s="244"/>
    </row>
    <row r="75" spans="2:11" ht="17.25" customHeight="1">
      <c r="B75" s="243"/>
      <c r="C75" s="247" t="s">
        <v>816</v>
      </c>
      <c r="D75" s="247"/>
      <c r="E75" s="247"/>
      <c r="F75" s="248" t="s">
        <v>817</v>
      </c>
      <c r="G75" s="249"/>
      <c r="H75" s="247"/>
      <c r="I75" s="247"/>
      <c r="J75" s="247" t="s">
        <v>818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819</v>
      </c>
      <c r="G77" s="251"/>
      <c r="H77" s="233" t="s">
        <v>820</v>
      </c>
      <c r="I77" s="233" t="s">
        <v>821</v>
      </c>
      <c r="J77" s="233">
        <v>20</v>
      </c>
      <c r="K77" s="244"/>
    </row>
    <row r="78" spans="2:11" ht="15" customHeight="1">
      <c r="B78" s="243"/>
      <c r="C78" s="233" t="s">
        <v>822</v>
      </c>
      <c r="D78" s="233"/>
      <c r="E78" s="233"/>
      <c r="F78" s="252" t="s">
        <v>819</v>
      </c>
      <c r="G78" s="251"/>
      <c r="H78" s="233" t="s">
        <v>823</v>
      </c>
      <c r="I78" s="233" t="s">
        <v>821</v>
      </c>
      <c r="J78" s="233">
        <v>120</v>
      </c>
      <c r="K78" s="244"/>
    </row>
    <row r="79" spans="2:11" ht="15" customHeight="1">
      <c r="B79" s="253"/>
      <c r="C79" s="233" t="s">
        <v>824</v>
      </c>
      <c r="D79" s="233"/>
      <c r="E79" s="233"/>
      <c r="F79" s="252" t="s">
        <v>825</v>
      </c>
      <c r="G79" s="251"/>
      <c r="H79" s="233" t="s">
        <v>826</v>
      </c>
      <c r="I79" s="233" t="s">
        <v>821</v>
      </c>
      <c r="J79" s="233">
        <v>50</v>
      </c>
      <c r="K79" s="244"/>
    </row>
    <row r="80" spans="2:11" ht="15" customHeight="1">
      <c r="B80" s="253"/>
      <c r="C80" s="233" t="s">
        <v>827</v>
      </c>
      <c r="D80" s="233"/>
      <c r="E80" s="233"/>
      <c r="F80" s="252" t="s">
        <v>819</v>
      </c>
      <c r="G80" s="251"/>
      <c r="H80" s="233" t="s">
        <v>828</v>
      </c>
      <c r="I80" s="233" t="s">
        <v>829</v>
      </c>
      <c r="J80" s="233"/>
      <c r="K80" s="244"/>
    </row>
    <row r="81" spans="2:11" ht="15" customHeight="1">
      <c r="B81" s="253"/>
      <c r="C81" s="254" t="s">
        <v>830</v>
      </c>
      <c r="D81" s="254"/>
      <c r="E81" s="254"/>
      <c r="F81" s="255" t="s">
        <v>825</v>
      </c>
      <c r="G81" s="254"/>
      <c r="H81" s="254" t="s">
        <v>831</v>
      </c>
      <c r="I81" s="254" t="s">
        <v>821</v>
      </c>
      <c r="J81" s="254">
        <v>15</v>
      </c>
      <c r="K81" s="244"/>
    </row>
    <row r="82" spans="2:11" ht="15" customHeight="1">
      <c r="B82" s="253"/>
      <c r="C82" s="254" t="s">
        <v>832</v>
      </c>
      <c r="D82" s="254"/>
      <c r="E82" s="254"/>
      <c r="F82" s="255" t="s">
        <v>825</v>
      </c>
      <c r="G82" s="254"/>
      <c r="H82" s="254" t="s">
        <v>833</v>
      </c>
      <c r="I82" s="254" t="s">
        <v>821</v>
      </c>
      <c r="J82" s="254">
        <v>15</v>
      </c>
      <c r="K82" s="244"/>
    </row>
    <row r="83" spans="2:11" ht="15" customHeight="1">
      <c r="B83" s="253"/>
      <c r="C83" s="254" t="s">
        <v>834</v>
      </c>
      <c r="D83" s="254"/>
      <c r="E83" s="254"/>
      <c r="F83" s="255" t="s">
        <v>825</v>
      </c>
      <c r="G83" s="254"/>
      <c r="H83" s="254" t="s">
        <v>835</v>
      </c>
      <c r="I83" s="254" t="s">
        <v>821</v>
      </c>
      <c r="J83" s="254">
        <v>20</v>
      </c>
      <c r="K83" s="244"/>
    </row>
    <row r="84" spans="2:11" ht="15" customHeight="1">
      <c r="B84" s="253"/>
      <c r="C84" s="254" t="s">
        <v>836</v>
      </c>
      <c r="D84" s="254"/>
      <c r="E84" s="254"/>
      <c r="F84" s="255" t="s">
        <v>825</v>
      </c>
      <c r="G84" s="254"/>
      <c r="H84" s="254" t="s">
        <v>837</v>
      </c>
      <c r="I84" s="254" t="s">
        <v>821</v>
      </c>
      <c r="J84" s="254">
        <v>20</v>
      </c>
      <c r="K84" s="244"/>
    </row>
    <row r="85" spans="2:11" ht="15" customHeight="1">
      <c r="B85" s="253"/>
      <c r="C85" s="233" t="s">
        <v>838</v>
      </c>
      <c r="D85" s="233"/>
      <c r="E85" s="233"/>
      <c r="F85" s="252" t="s">
        <v>825</v>
      </c>
      <c r="G85" s="251"/>
      <c r="H85" s="233" t="s">
        <v>839</v>
      </c>
      <c r="I85" s="233" t="s">
        <v>821</v>
      </c>
      <c r="J85" s="233">
        <v>50</v>
      </c>
      <c r="K85" s="244"/>
    </row>
    <row r="86" spans="2:11" ht="15" customHeight="1">
      <c r="B86" s="253"/>
      <c r="C86" s="233" t="s">
        <v>840</v>
      </c>
      <c r="D86" s="233"/>
      <c r="E86" s="233"/>
      <c r="F86" s="252" t="s">
        <v>825</v>
      </c>
      <c r="G86" s="251"/>
      <c r="H86" s="233" t="s">
        <v>841</v>
      </c>
      <c r="I86" s="233" t="s">
        <v>821</v>
      </c>
      <c r="J86" s="233">
        <v>20</v>
      </c>
      <c r="K86" s="244"/>
    </row>
    <row r="87" spans="2:11" ht="15" customHeight="1">
      <c r="B87" s="253"/>
      <c r="C87" s="233" t="s">
        <v>842</v>
      </c>
      <c r="D87" s="233"/>
      <c r="E87" s="233"/>
      <c r="F87" s="252" t="s">
        <v>825</v>
      </c>
      <c r="G87" s="251"/>
      <c r="H87" s="233" t="s">
        <v>843</v>
      </c>
      <c r="I87" s="233" t="s">
        <v>821</v>
      </c>
      <c r="J87" s="233">
        <v>20</v>
      </c>
      <c r="K87" s="244"/>
    </row>
    <row r="88" spans="2:11" ht="15" customHeight="1">
      <c r="B88" s="253"/>
      <c r="C88" s="233" t="s">
        <v>844</v>
      </c>
      <c r="D88" s="233"/>
      <c r="E88" s="233"/>
      <c r="F88" s="252" t="s">
        <v>825</v>
      </c>
      <c r="G88" s="251"/>
      <c r="H88" s="233" t="s">
        <v>845</v>
      </c>
      <c r="I88" s="233" t="s">
        <v>821</v>
      </c>
      <c r="J88" s="233">
        <v>50</v>
      </c>
      <c r="K88" s="244"/>
    </row>
    <row r="89" spans="2:11" ht="15" customHeight="1">
      <c r="B89" s="253"/>
      <c r="C89" s="233" t="s">
        <v>846</v>
      </c>
      <c r="D89" s="233"/>
      <c r="E89" s="233"/>
      <c r="F89" s="252" t="s">
        <v>825</v>
      </c>
      <c r="G89" s="251"/>
      <c r="H89" s="233" t="s">
        <v>846</v>
      </c>
      <c r="I89" s="233" t="s">
        <v>821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825</v>
      </c>
      <c r="G90" s="251"/>
      <c r="H90" s="233" t="s">
        <v>847</v>
      </c>
      <c r="I90" s="233" t="s">
        <v>821</v>
      </c>
      <c r="J90" s="233">
        <v>255</v>
      </c>
      <c r="K90" s="244"/>
    </row>
    <row r="91" spans="2:11" ht="15" customHeight="1">
      <c r="B91" s="253"/>
      <c r="C91" s="233" t="s">
        <v>848</v>
      </c>
      <c r="D91" s="233"/>
      <c r="E91" s="233"/>
      <c r="F91" s="252" t="s">
        <v>819</v>
      </c>
      <c r="G91" s="251"/>
      <c r="H91" s="233" t="s">
        <v>849</v>
      </c>
      <c r="I91" s="233" t="s">
        <v>850</v>
      </c>
      <c r="J91" s="233"/>
      <c r="K91" s="244"/>
    </row>
    <row r="92" spans="2:11" ht="15" customHeight="1">
      <c r="B92" s="253"/>
      <c r="C92" s="233" t="s">
        <v>851</v>
      </c>
      <c r="D92" s="233"/>
      <c r="E92" s="233"/>
      <c r="F92" s="252" t="s">
        <v>819</v>
      </c>
      <c r="G92" s="251"/>
      <c r="H92" s="233" t="s">
        <v>852</v>
      </c>
      <c r="I92" s="233" t="s">
        <v>853</v>
      </c>
      <c r="J92" s="233"/>
      <c r="K92" s="244"/>
    </row>
    <row r="93" spans="2:11" ht="15" customHeight="1">
      <c r="B93" s="253"/>
      <c r="C93" s="233" t="s">
        <v>854</v>
      </c>
      <c r="D93" s="233"/>
      <c r="E93" s="233"/>
      <c r="F93" s="252" t="s">
        <v>819</v>
      </c>
      <c r="G93" s="251"/>
      <c r="H93" s="233" t="s">
        <v>854</v>
      </c>
      <c r="I93" s="233" t="s">
        <v>853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819</v>
      </c>
      <c r="G94" s="251"/>
      <c r="H94" s="233" t="s">
        <v>855</v>
      </c>
      <c r="I94" s="233" t="s">
        <v>853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819</v>
      </c>
      <c r="G95" s="251"/>
      <c r="H95" s="233" t="s">
        <v>856</v>
      </c>
      <c r="I95" s="233" t="s">
        <v>853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857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813</v>
      </c>
      <c r="D101" s="245"/>
      <c r="E101" s="245"/>
      <c r="F101" s="245" t="s">
        <v>814</v>
      </c>
      <c r="G101" s="246"/>
      <c r="H101" s="245" t="s">
        <v>120</v>
      </c>
      <c r="I101" s="245" t="s">
        <v>56</v>
      </c>
      <c r="J101" s="245" t="s">
        <v>815</v>
      </c>
      <c r="K101" s="244"/>
    </row>
    <row r="102" spans="2:11" ht="17.25" customHeight="1">
      <c r="B102" s="243"/>
      <c r="C102" s="247" t="s">
        <v>816</v>
      </c>
      <c r="D102" s="247"/>
      <c r="E102" s="247"/>
      <c r="F102" s="248" t="s">
        <v>817</v>
      </c>
      <c r="G102" s="249"/>
      <c r="H102" s="247"/>
      <c r="I102" s="247"/>
      <c r="J102" s="247" t="s">
        <v>818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819</v>
      </c>
      <c r="G104" s="261"/>
      <c r="H104" s="233" t="s">
        <v>858</v>
      </c>
      <c r="I104" s="233" t="s">
        <v>821</v>
      </c>
      <c r="J104" s="233">
        <v>20</v>
      </c>
      <c r="K104" s="244"/>
    </row>
    <row r="105" spans="2:11" ht="15" customHeight="1">
      <c r="B105" s="243"/>
      <c r="C105" s="233" t="s">
        <v>822</v>
      </c>
      <c r="D105" s="233"/>
      <c r="E105" s="233"/>
      <c r="F105" s="252" t="s">
        <v>819</v>
      </c>
      <c r="G105" s="233"/>
      <c r="H105" s="233" t="s">
        <v>858</v>
      </c>
      <c r="I105" s="233" t="s">
        <v>821</v>
      </c>
      <c r="J105" s="233">
        <v>120</v>
      </c>
      <c r="K105" s="244"/>
    </row>
    <row r="106" spans="2:11" ht="15" customHeight="1">
      <c r="B106" s="253"/>
      <c r="C106" s="233" t="s">
        <v>824</v>
      </c>
      <c r="D106" s="233"/>
      <c r="E106" s="233"/>
      <c r="F106" s="252" t="s">
        <v>825</v>
      </c>
      <c r="G106" s="233"/>
      <c r="H106" s="233" t="s">
        <v>858</v>
      </c>
      <c r="I106" s="233" t="s">
        <v>821</v>
      </c>
      <c r="J106" s="233">
        <v>50</v>
      </c>
      <c r="K106" s="244"/>
    </row>
    <row r="107" spans="2:11" ht="15" customHeight="1">
      <c r="B107" s="253"/>
      <c r="C107" s="233" t="s">
        <v>827</v>
      </c>
      <c r="D107" s="233"/>
      <c r="E107" s="233"/>
      <c r="F107" s="252" t="s">
        <v>819</v>
      </c>
      <c r="G107" s="233"/>
      <c r="H107" s="233" t="s">
        <v>858</v>
      </c>
      <c r="I107" s="233" t="s">
        <v>829</v>
      </c>
      <c r="J107" s="233"/>
      <c r="K107" s="244"/>
    </row>
    <row r="108" spans="2:11" ht="15" customHeight="1">
      <c r="B108" s="253"/>
      <c r="C108" s="233" t="s">
        <v>838</v>
      </c>
      <c r="D108" s="233"/>
      <c r="E108" s="233"/>
      <c r="F108" s="252" t="s">
        <v>825</v>
      </c>
      <c r="G108" s="233"/>
      <c r="H108" s="233" t="s">
        <v>858</v>
      </c>
      <c r="I108" s="233" t="s">
        <v>821</v>
      </c>
      <c r="J108" s="233">
        <v>50</v>
      </c>
      <c r="K108" s="244"/>
    </row>
    <row r="109" spans="2:11" ht="15" customHeight="1">
      <c r="B109" s="253"/>
      <c r="C109" s="233" t="s">
        <v>846</v>
      </c>
      <c r="D109" s="233"/>
      <c r="E109" s="233"/>
      <c r="F109" s="252" t="s">
        <v>825</v>
      </c>
      <c r="G109" s="233"/>
      <c r="H109" s="233" t="s">
        <v>858</v>
      </c>
      <c r="I109" s="233" t="s">
        <v>821</v>
      </c>
      <c r="J109" s="233">
        <v>50</v>
      </c>
      <c r="K109" s="244"/>
    </row>
    <row r="110" spans="2:11" ht="15" customHeight="1">
      <c r="B110" s="253"/>
      <c r="C110" s="233" t="s">
        <v>844</v>
      </c>
      <c r="D110" s="233"/>
      <c r="E110" s="233"/>
      <c r="F110" s="252" t="s">
        <v>825</v>
      </c>
      <c r="G110" s="233"/>
      <c r="H110" s="233" t="s">
        <v>858</v>
      </c>
      <c r="I110" s="233" t="s">
        <v>821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819</v>
      </c>
      <c r="G111" s="233"/>
      <c r="H111" s="233" t="s">
        <v>859</v>
      </c>
      <c r="I111" s="233" t="s">
        <v>821</v>
      </c>
      <c r="J111" s="233">
        <v>20</v>
      </c>
      <c r="K111" s="244"/>
    </row>
    <row r="112" spans="2:11" ht="15" customHeight="1">
      <c r="B112" s="253"/>
      <c r="C112" s="233" t="s">
        <v>860</v>
      </c>
      <c r="D112" s="233"/>
      <c r="E112" s="233"/>
      <c r="F112" s="252" t="s">
        <v>819</v>
      </c>
      <c r="G112" s="233"/>
      <c r="H112" s="233" t="s">
        <v>861</v>
      </c>
      <c r="I112" s="233" t="s">
        <v>821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819</v>
      </c>
      <c r="G113" s="233"/>
      <c r="H113" s="233" t="s">
        <v>862</v>
      </c>
      <c r="I113" s="233" t="s">
        <v>853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819</v>
      </c>
      <c r="G114" s="233"/>
      <c r="H114" s="233" t="s">
        <v>863</v>
      </c>
      <c r="I114" s="233" t="s">
        <v>853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819</v>
      </c>
      <c r="G115" s="233"/>
      <c r="H115" s="233" t="s">
        <v>864</v>
      </c>
      <c r="I115" s="233" t="s">
        <v>865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866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813</v>
      </c>
      <c r="D121" s="245"/>
      <c r="E121" s="245"/>
      <c r="F121" s="245" t="s">
        <v>814</v>
      </c>
      <c r="G121" s="246"/>
      <c r="H121" s="245" t="s">
        <v>120</v>
      </c>
      <c r="I121" s="245" t="s">
        <v>56</v>
      </c>
      <c r="J121" s="245" t="s">
        <v>815</v>
      </c>
      <c r="K121" s="271"/>
    </row>
    <row r="122" spans="2:11" ht="17.25" customHeight="1">
      <c r="B122" s="270"/>
      <c r="C122" s="247" t="s">
        <v>816</v>
      </c>
      <c r="D122" s="247"/>
      <c r="E122" s="247"/>
      <c r="F122" s="248" t="s">
        <v>817</v>
      </c>
      <c r="G122" s="249"/>
      <c r="H122" s="247"/>
      <c r="I122" s="247"/>
      <c r="J122" s="247" t="s">
        <v>818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822</v>
      </c>
      <c r="D124" s="250"/>
      <c r="E124" s="250"/>
      <c r="F124" s="252" t="s">
        <v>819</v>
      </c>
      <c r="G124" s="233"/>
      <c r="H124" s="233" t="s">
        <v>858</v>
      </c>
      <c r="I124" s="233" t="s">
        <v>821</v>
      </c>
      <c r="J124" s="233">
        <v>120</v>
      </c>
      <c r="K124" s="274"/>
    </row>
    <row r="125" spans="2:11" ht="15" customHeight="1">
      <c r="B125" s="272"/>
      <c r="C125" s="233" t="s">
        <v>867</v>
      </c>
      <c r="D125" s="233"/>
      <c r="E125" s="233"/>
      <c r="F125" s="252" t="s">
        <v>819</v>
      </c>
      <c r="G125" s="233"/>
      <c r="H125" s="233" t="s">
        <v>868</v>
      </c>
      <c r="I125" s="233" t="s">
        <v>821</v>
      </c>
      <c r="J125" s="233" t="s">
        <v>869</v>
      </c>
      <c r="K125" s="274"/>
    </row>
    <row r="126" spans="2:11" ht="15" customHeight="1">
      <c r="B126" s="272"/>
      <c r="C126" s="233" t="s">
        <v>768</v>
      </c>
      <c r="D126" s="233"/>
      <c r="E126" s="233"/>
      <c r="F126" s="252" t="s">
        <v>819</v>
      </c>
      <c r="G126" s="233"/>
      <c r="H126" s="233" t="s">
        <v>870</v>
      </c>
      <c r="I126" s="233" t="s">
        <v>821</v>
      </c>
      <c r="J126" s="233" t="s">
        <v>869</v>
      </c>
      <c r="K126" s="274"/>
    </row>
    <row r="127" spans="2:11" ht="15" customHeight="1">
      <c r="B127" s="272"/>
      <c r="C127" s="233" t="s">
        <v>830</v>
      </c>
      <c r="D127" s="233"/>
      <c r="E127" s="233"/>
      <c r="F127" s="252" t="s">
        <v>825</v>
      </c>
      <c r="G127" s="233"/>
      <c r="H127" s="233" t="s">
        <v>831</v>
      </c>
      <c r="I127" s="233" t="s">
        <v>821</v>
      </c>
      <c r="J127" s="233">
        <v>15</v>
      </c>
      <c r="K127" s="274"/>
    </row>
    <row r="128" spans="2:11" ht="15" customHeight="1">
      <c r="B128" s="272"/>
      <c r="C128" s="254" t="s">
        <v>832</v>
      </c>
      <c r="D128" s="254"/>
      <c r="E128" s="254"/>
      <c r="F128" s="255" t="s">
        <v>825</v>
      </c>
      <c r="G128" s="254"/>
      <c r="H128" s="254" t="s">
        <v>833</v>
      </c>
      <c r="I128" s="254" t="s">
        <v>821</v>
      </c>
      <c r="J128" s="254">
        <v>15</v>
      </c>
      <c r="K128" s="274"/>
    </row>
    <row r="129" spans="2:11" ht="15" customHeight="1">
      <c r="B129" s="272"/>
      <c r="C129" s="254" t="s">
        <v>834</v>
      </c>
      <c r="D129" s="254"/>
      <c r="E129" s="254"/>
      <c r="F129" s="255" t="s">
        <v>825</v>
      </c>
      <c r="G129" s="254"/>
      <c r="H129" s="254" t="s">
        <v>835</v>
      </c>
      <c r="I129" s="254" t="s">
        <v>821</v>
      </c>
      <c r="J129" s="254">
        <v>20</v>
      </c>
      <c r="K129" s="274"/>
    </row>
    <row r="130" spans="2:11" ht="15" customHeight="1">
      <c r="B130" s="272"/>
      <c r="C130" s="254" t="s">
        <v>836</v>
      </c>
      <c r="D130" s="254"/>
      <c r="E130" s="254"/>
      <c r="F130" s="255" t="s">
        <v>825</v>
      </c>
      <c r="G130" s="254"/>
      <c r="H130" s="254" t="s">
        <v>837</v>
      </c>
      <c r="I130" s="254" t="s">
        <v>821</v>
      </c>
      <c r="J130" s="254">
        <v>20</v>
      </c>
      <c r="K130" s="274"/>
    </row>
    <row r="131" spans="2:11" ht="15" customHeight="1">
      <c r="B131" s="272"/>
      <c r="C131" s="233" t="s">
        <v>824</v>
      </c>
      <c r="D131" s="233"/>
      <c r="E131" s="233"/>
      <c r="F131" s="252" t="s">
        <v>825</v>
      </c>
      <c r="G131" s="233"/>
      <c r="H131" s="233" t="s">
        <v>858</v>
      </c>
      <c r="I131" s="233" t="s">
        <v>821</v>
      </c>
      <c r="J131" s="233">
        <v>50</v>
      </c>
      <c r="K131" s="274"/>
    </row>
    <row r="132" spans="2:11" ht="15" customHeight="1">
      <c r="B132" s="272"/>
      <c r="C132" s="233" t="s">
        <v>838</v>
      </c>
      <c r="D132" s="233"/>
      <c r="E132" s="233"/>
      <c r="F132" s="252" t="s">
        <v>825</v>
      </c>
      <c r="G132" s="233"/>
      <c r="H132" s="233" t="s">
        <v>858</v>
      </c>
      <c r="I132" s="233" t="s">
        <v>821</v>
      </c>
      <c r="J132" s="233">
        <v>50</v>
      </c>
      <c r="K132" s="274"/>
    </row>
    <row r="133" spans="2:11" ht="15" customHeight="1">
      <c r="B133" s="272"/>
      <c r="C133" s="233" t="s">
        <v>844</v>
      </c>
      <c r="D133" s="233"/>
      <c r="E133" s="233"/>
      <c r="F133" s="252" t="s">
        <v>825</v>
      </c>
      <c r="G133" s="233"/>
      <c r="H133" s="233" t="s">
        <v>858</v>
      </c>
      <c r="I133" s="233" t="s">
        <v>821</v>
      </c>
      <c r="J133" s="233">
        <v>50</v>
      </c>
      <c r="K133" s="274"/>
    </row>
    <row r="134" spans="2:11" ht="15" customHeight="1">
      <c r="B134" s="272"/>
      <c r="C134" s="233" t="s">
        <v>846</v>
      </c>
      <c r="D134" s="233"/>
      <c r="E134" s="233"/>
      <c r="F134" s="252" t="s">
        <v>825</v>
      </c>
      <c r="G134" s="233"/>
      <c r="H134" s="233" t="s">
        <v>858</v>
      </c>
      <c r="I134" s="233" t="s">
        <v>821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825</v>
      </c>
      <c r="G135" s="233"/>
      <c r="H135" s="233" t="s">
        <v>871</v>
      </c>
      <c r="I135" s="233" t="s">
        <v>821</v>
      </c>
      <c r="J135" s="233">
        <v>255</v>
      </c>
      <c r="K135" s="274"/>
    </row>
    <row r="136" spans="2:11" ht="15" customHeight="1">
      <c r="B136" s="272"/>
      <c r="C136" s="233" t="s">
        <v>848</v>
      </c>
      <c r="D136" s="233"/>
      <c r="E136" s="233"/>
      <c r="F136" s="252" t="s">
        <v>819</v>
      </c>
      <c r="G136" s="233"/>
      <c r="H136" s="233" t="s">
        <v>872</v>
      </c>
      <c r="I136" s="233" t="s">
        <v>850</v>
      </c>
      <c r="J136" s="233"/>
      <c r="K136" s="274"/>
    </row>
    <row r="137" spans="2:11" ht="15" customHeight="1">
      <c r="B137" s="272"/>
      <c r="C137" s="233" t="s">
        <v>851</v>
      </c>
      <c r="D137" s="233"/>
      <c r="E137" s="233"/>
      <c r="F137" s="252" t="s">
        <v>819</v>
      </c>
      <c r="G137" s="233"/>
      <c r="H137" s="233" t="s">
        <v>873</v>
      </c>
      <c r="I137" s="233" t="s">
        <v>853</v>
      </c>
      <c r="J137" s="233"/>
      <c r="K137" s="274"/>
    </row>
    <row r="138" spans="2:11" ht="15" customHeight="1">
      <c r="B138" s="272"/>
      <c r="C138" s="233" t="s">
        <v>854</v>
      </c>
      <c r="D138" s="233"/>
      <c r="E138" s="233"/>
      <c r="F138" s="252" t="s">
        <v>819</v>
      </c>
      <c r="G138" s="233"/>
      <c r="H138" s="233" t="s">
        <v>854</v>
      </c>
      <c r="I138" s="233" t="s">
        <v>853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819</v>
      </c>
      <c r="G139" s="233"/>
      <c r="H139" s="233" t="s">
        <v>874</v>
      </c>
      <c r="I139" s="233" t="s">
        <v>853</v>
      </c>
      <c r="J139" s="233"/>
      <c r="K139" s="274"/>
    </row>
    <row r="140" spans="2:11" ht="15" customHeight="1">
      <c r="B140" s="272"/>
      <c r="C140" s="233" t="s">
        <v>875</v>
      </c>
      <c r="D140" s="233"/>
      <c r="E140" s="233"/>
      <c r="F140" s="252" t="s">
        <v>819</v>
      </c>
      <c r="G140" s="233"/>
      <c r="H140" s="233" t="s">
        <v>876</v>
      </c>
      <c r="I140" s="233" t="s">
        <v>853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877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813</v>
      </c>
      <c r="D146" s="245"/>
      <c r="E146" s="245"/>
      <c r="F146" s="245" t="s">
        <v>814</v>
      </c>
      <c r="G146" s="246"/>
      <c r="H146" s="245" t="s">
        <v>120</v>
      </c>
      <c r="I146" s="245" t="s">
        <v>56</v>
      </c>
      <c r="J146" s="245" t="s">
        <v>815</v>
      </c>
      <c r="K146" s="244"/>
    </row>
    <row r="147" spans="2:11" ht="17.25" customHeight="1">
      <c r="B147" s="243"/>
      <c r="C147" s="247" t="s">
        <v>816</v>
      </c>
      <c r="D147" s="247"/>
      <c r="E147" s="247"/>
      <c r="F147" s="248" t="s">
        <v>817</v>
      </c>
      <c r="G147" s="249"/>
      <c r="H147" s="247"/>
      <c r="I147" s="247"/>
      <c r="J147" s="247" t="s">
        <v>818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822</v>
      </c>
      <c r="D149" s="233"/>
      <c r="E149" s="233"/>
      <c r="F149" s="279" t="s">
        <v>819</v>
      </c>
      <c r="G149" s="233"/>
      <c r="H149" s="278" t="s">
        <v>858</v>
      </c>
      <c r="I149" s="278" t="s">
        <v>821</v>
      </c>
      <c r="J149" s="278">
        <v>120</v>
      </c>
      <c r="K149" s="274"/>
    </row>
    <row r="150" spans="2:11" ht="15" customHeight="1">
      <c r="B150" s="253"/>
      <c r="C150" s="278" t="s">
        <v>867</v>
      </c>
      <c r="D150" s="233"/>
      <c r="E150" s="233"/>
      <c r="F150" s="279" t="s">
        <v>819</v>
      </c>
      <c r="G150" s="233"/>
      <c r="H150" s="278" t="s">
        <v>878</v>
      </c>
      <c r="I150" s="278" t="s">
        <v>821</v>
      </c>
      <c r="J150" s="278" t="s">
        <v>869</v>
      </c>
      <c r="K150" s="274"/>
    </row>
    <row r="151" spans="2:11" ht="15" customHeight="1">
      <c r="B151" s="253"/>
      <c r="C151" s="278" t="s">
        <v>768</v>
      </c>
      <c r="D151" s="233"/>
      <c r="E151" s="233"/>
      <c r="F151" s="279" t="s">
        <v>819</v>
      </c>
      <c r="G151" s="233"/>
      <c r="H151" s="278" t="s">
        <v>879</v>
      </c>
      <c r="I151" s="278" t="s">
        <v>821</v>
      </c>
      <c r="J151" s="278" t="s">
        <v>869</v>
      </c>
      <c r="K151" s="274"/>
    </row>
    <row r="152" spans="2:11" ht="15" customHeight="1">
      <c r="B152" s="253"/>
      <c r="C152" s="278" t="s">
        <v>824</v>
      </c>
      <c r="D152" s="233"/>
      <c r="E152" s="233"/>
      <c r="F152" s="279" t="s">
        <v>825</v>
      </c>
      <c r="G152" s="233"/>
      <c r="H152" s="278" t="s">
        <v>858</v>
      </c>
      <c r="I152" s="278" t="s">
        <v>821</v>
      </c>
      <c r="J152" s="278">
        <v>50</v>
      </c>
      <c r="K152" s="274"/>
    </row>
    <row r="153" spans="2:11" ht="15" customHeight="1">
      <c r="B153" s="253"/>
      <c r="C153" s="278" t="s">
        <v>827</v>
      </c>
      <c r="D153" s="233"/>
      <c r="E153" s="233"/>
      <c r="F153" s="279" t="s">
        <v>819</v>
      </c>
      <c r="G153" s="233"/>
      <c r="H153" s="278" t="s">
        <v>858</v>
      </c>
      <c r="I153" s="278" t="s">
        <v>829</v>
      </c>
      <c r="J153" s="278"/>
      <c r="K153" s="274"/>
    </row>
    <row r="154" spans="2:11" ht="15" customHeight="1">
      <c r="B154" s="253"/>
      <c r="C154" s="278" t="s">
        <v>838</v>
      </c>
      <c r="D154" s="233"/>
      <c r="E154" s="233"/>
      <c r="F154" s="279" t="s">
        <v>825</v>
      </c>
      <c r="G154" s="233"/>
      <c r="H154" s="278" t="s">
        <v>858</v>
      </c>
      <c r="I154" s="278" t="s">
        <v>821</v>
      </c>
      <c r="J154" s="278">
        <v>50</v>
      </c>
      <c r="K154" s="274"/>
    </row>
    <row r="155" spans="2:11" ht="15" customHeight="1">
      <c r="B155" s="253"/>
      <c r="C155" s="278" t="s">
        <v>846</v>
      </c>
      <c r="D155" s="233"/>
      <c r="E155" s="233"/>
      <c r="F155" s="279" t="s">
        <v>825</v>
      </c>
      <c r="G155" s="233"/>
      <c r="H155" s="278" t="s">
        <v>858</v>
      </c>
      <c r="I155" s="278" t="s">
        <v>821</v>
      </c>
      <c r="J155" s="278">
        <v>50</v>
      </c>
      <c r="K155" s="274"/>
    </row>
    <row r="156" spans="2:11" ht="15" customHeight="1">
      <c r="B156" s="253"/>
      <c r="C156" s="278" t="s">
        <v>844</v>
      </c>
      <c r="D156" s="233"/>
      <c r="E156" s="233"/>
      <c r="F156" s="279" t="s">
        <v>825</v>
      </c>
      <c r="G156" s="233"/>
      <c r="H156" s="278" t="s">
        <v>858</v>
      </c>
      <c r="I156" s="278" t="s">
        <v>821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819</v>
      </c>
      <c r="G157" s="233"/>
      <c r="H157" s="278" t="s">
        <v>880</v>
      </c>
      <c r="I157" s="278" t="s">
        <v>821</v>
      </c>
      <c r="J157" s="278" t="s">
        <v>881</v>
      </c>
      <c r="K157" s="274"/>
    </row>
    <row r="158" spans="2:11" ht="15" customHeight="1">
      <c r="B158" s="253"/>
      <c r="C158" s="278" t="s">
        <v>882</v>
      </c>
      <c r="D158" s="233"/>
      <c r="E158" s="233"/>
      <c r="F158" s="279" t="s">
        <v>819</v>
      </c>
      <c r="G158" s="233"/>
      <c r="H158" s="278" t="s">
        <v>883</v>
      </c>
      <c r="I158" s="278" t="s">
        <v>853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884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813</v>
      </c>
      <c r="D164" s="245"/>
      <c r="E164" s="245"/>
      <c r="F164" s="245" t="s">
        <v>814</v>
      </c>
      <c r="G164" s="282"/>
      <c r="H164" s="283" t="s">
        <v>120</v>
      </c>
      <c r="I164" s="283" t="s">
        <v>56</v>
      </c>
      <c r="J164" s="245" t="s">
        <v>815</v>
      </c>
      <c r="K164" s="225"/>
    </row>
    <row r="165" spans="2:11" ht="17.25" customHeight="1">
      <c r="B165" s="226"/>
      <c r="C165" s="247" t="s">
        <v>816</v>
      </c>
      <c r="D165" s="247"/>
      <c r="E165" s="247"/>
      <c r="F165" s="248" t="s">
        <v>817</v>
      </c>
      <c r="G165" s="284"/>
      <c r="H165" s="285"/>
      <c r="I165" s="285"/>
      <c r="J165" s="247" t="s">
        <v>818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822</v>
      </c>
      <c r="D167" s="233"/>
      <c r="E167" s="233"/>
      <c r="F167" s="252" t="s">
        <v>819</v>
      </c>
      <c r="G167" s="233"/>
      <c r="H167" s="233" t="s">
        <v>858</v>
      </c>
      <c r="I167" s="233" t="s">
        <v>821</v>
      </c>
      <c r="J167" s="233">
        <v>120</v>
      </c>
      <c r="K167" s="274"/>
    </row>
    <row r="168" spans="2:11" ht="15" customHeight="1">
      <c r="B168" s="253"/>
      <c r="C168" s="233" t="s">
        <v>867</v>
      </c>
      <c r="D168" s="233"/>
      <c r="E168" s="233"/>
      <c r="F168" s="252" t="s">
        <v>819</v>
      </c>
      <c r="G168" s="233"/>
      <c r="H168" s="233" t="s">
        <v>868</v>
      </c>
      <c r="I168" s="233" t="s">
        <v>821</v>
      </c>
      <c r="J168" s="233" t="s">
        <v>869</v>
      </c>
      <c r="K168" s="274"/>
    </row>
    <row r="169" spans="2:11" ht="15" customHeight="1">
      <c r="B169" s="253"/>
      <c r="C169" s="233" t="s">
        <v>768</v>
      </c>
      <c r="D169" s="233"/>
      <c r="E169" s="233"/>
      <c r="F169" s="252" t="s">
        <v>819</v>
      </c>
      <c r="G169" s="233"/>
      <c r="H169" s="233" t="s">
        <v>885</v>
      </c>
      <c r="I169" s="233" t="s">
        <v>821</v>
      </c>
      <c r="J169" s="233" t="s">
        <v>869</v>
      </c>
      <c r="K169" s="274"/>
    </row>
    <row r="170" spans="2:11" ht="15" customHeight="1">
      <c r="B170" s="253"/>
      <c r="C170" s="233" t="s">
        <v>824</v>
      </c>
      <c r="D170" s="233"/>
      <c r="E170" s="233"/>
      <c r="F170" s="252" t="s">
        <v>825</v>
      </c>
      <c r="G170" s="233"/>
      <c r="H170" s="233" t="s">
        <v>885</v>
      </c>
      <c r="I170" s="233" t="s">
        <v>821</v>
      </c>
      <c r="J170" s="233">
        <v>50</v>
      </c>
      <c r="K170" s="274"/>
    </row>
    <row r="171" spans="2:11" ht="15" customHeight="1">
      <c r="B171" s="253"/>
      <c r="C171" s="233" t="s">
        <v>827</v>
      </c>
      <c r="D171" s="233"/>
      <c r="E171" s="233"/>
      <c r="F171" s="252" t="s">
        <v>819</v>
      </c>
      <c r="G171" s="233"/>
      <c r="H171" s="233" t="s">
        <v>885</v>
      </c>
      <c r="I171" s="233" t="s">
        <v>829</v>
      </c>
      <c r="J171" s="233"/>
      <c r="K171" s="274"/>
    </row>
    <row r="172" spans="2:11" ht="15" customHeight="1">
      <c r="B172" s="253"/>
      <c r="C172" s="233" t="s">
        <v>838</v>
      </c>
      <c r="D172" s="233"/>
      <c r="E172" s="233"/>
      <c r="F172" s="252" t="s">
        <v>825</v>
      </c>
      <c r="G172" s="233"/>
      <c r="H172" s="233" t="s">
        <v>885</v>
      </c>
      <c r="I172" s="233" t="s">
        <v>821</v>
      </c>
      <c r="J172" s="233">
        <v>50</v>
      </c>
      <c r="K172" s="274"/>
    </row>
    <row r="173" spans="2:11" ht="15" customHeight="1">
      <c r="B173" s="253"/>
      <c r="C173" s="233" t="s">
        <v>846</v>
      </c>
      <c r="D173" s="233"/>
      <c r="E173" s="233"/>
      <c r="F173" s="252" t="s">
        <v>825</v>
      </c>
      <c r="G173" s="233"/>
      <c r="H173" s="233" t="s">
        <v>885</v>
      </c>
      <c r="I173" s="233" t="s">
        <v>821</v>
      </c>
      <c r="J173" s="233">
        <v>50</v>
      </c>
      <c r="K173" s="274"/>
    </row>
    <row r="174" spans="2:11" ht="15" customHeight="1">
      <c r="B174" s="253"/>
      <c r="C174" s="233" t="s">
        <v>844</v>
      </c>
      <c r="D174" s="233"/>
      <c r="E174" s="233"/>
      <c r="F174" s="252" t="s">
        <v>825</v>
      </c>
      <c r="G174" s="233"/>
      <c r="H174" s="233" t="s">
        <v>885</v>
      </c>
      <c r="I174" s="233" t="s">
        <v>821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819</v>
      </c>
      <c r="G175" s="233"/>
      <c r="H175" s="233" t="s">
        <v>886</v>
      </c>
      <c r="I175" s="233" t="s">
        <v>887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819</v>
      </c>
      <c r="G176" s="233"/>
      <c r="H176" s="233" t="s">
        <v>888</v>
      </c>
      <c r="I176" s="233" t="s">
        <v>889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819</v>
      </c>
      <c r="G177" s="233"/>
      <c r="H177" s="233" t="s">
        <v>890</v>
      </c>
      <c r="I177" s="233" t="s">
        <v>821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819</v>
      </c>
      <c r="G178" s="233"/>
      <c r="H178" s="233" t="s">
        <v>891</v>
      </c>
      <c r="I178" s="233" t="s">
        <v>821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819</v>
      </c>
      <c r="G179" s="233"/>
      <c r="H179" s="233" t="s">
        <v>784</v>
      </c>
      <c r="I179" s="233" t="s">
        <v>821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819</v>
      </c>
      <c r="G180" s="233"/>
      <c r="H180" s="233" t="s">
        <v>892</v>
      </c>
      <c r="I180" s="233" t="s">
        <v>853</v>
      </c>
      <c r="J180" s="233"/>
      <c r="K180" s="274"/>
    </row>
    <row r="181" spans="2:11" ht="15" customHeight="1">
      <c r="B181" s="253"/>
      <c r="C181" s="233" t="s">
        <v>893</v>
      </c>
      <c r="D181" s="233"/>
      <c r="E181" s="233"/>
      <c r="F181" s="252" t="s">
        <v>819</v>
      </c>
      <c r="G181" s="233"/>
      <c r="H181" s="233" t="s">
        <v>894</v>
      </c>
      <c r="I181" s="233" t="s">
        <v>853</v>
      </c>
      <c r="J181" s="233"/>
      <c r="K181" s="274"/>
    </row>
    <row r="182" spans="2:11" ht="15" customHeight="1">
      <c r="B182" s="253"/>
      <c r="C182" s="233" t="s">
        <v>882</v>
      </c>
      <c r="D182" s="233"/>
      <c r="E182" s="233"/>
      <c r="F182" s="252" t="s">
        <v>819</v>
      </c>
      <c r="G182" s="233"/>
      <c r="H182" s="233" t="s">
        <v>895</v>
      </c>
      <c r="I182" s="233" t="s">
        <v>853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825</v>
      </c>
      <c r="G183" s="233"/>
      <c r="H183" s="233" t="s">
        <v>896</v>
      </c>
      <c r="I183" s="233" t="s">
        <v>821</v>
      </c>
      <c r="J183" s="233">
        <v>50</v>
      </c>
      <c r="K183" s="274"/>
    </row>
    <row r="184" spans="2:11" ht="15" customHeight="1">
      <c r="B184" s="253"/>
      <c r="C184" s="233" t="s">
        <v>897</v>
      </c>
      <c r="D184" s="233"/>
      <c r="E184" s="233"/>
      <c r="F184" s="252" t="s">
        <v>825</v>
      </c>
      <c r="G184" s="233"/>
      <c r="H184" s="233" t="s">
        <v>898</v>
      </c>
      <c r="I184" s="233" t="s">
        <v>899</v>
      </c>
      <c r="J184" s="233"/>
      <c r="K184" s="274"/>
    </row>
    <row r="185" spans="2:11" ht="15" customHeight="1">
      <c r="B185" s="253"/>
      <c r="C185" s="233" t="s">
        <v>900</v>
      </c>
      <c r="D185" s="233"/>
      <c r="E185" s="233"/>
      <c r="F185" s="252" t="s">
        <v>825</v>
      </c>
      <c r="G185" s="233"/>
      <c r="H185" s="233" t="s">
        <v>901</v>
      </c>
      <c r="I185" s="233" t="s">
        <v>899</v>
      </c>
      <c r="J185" s="233"/>
      <c r="K185" s="274"/>
    </row>
    <row r="186" spans="2:11" ht="15" customHeight="1">
      <c r="B186" s="253"/>
      <c r="C186" s="233" t="s">
        <v>902</v>
      </c>
      <c r="D186" s="233"/>
      <c r="E186" s="233"/>
      <c r="F186" s="252" t="s">
        <v>825</v>
      </c>
      <c r="G186" s="233"/>
      <c r="H186" s="233" t="s">
        <v>903</v>
      </c>
      <c r="I186" s="233" t="s">
        <v>899</v>
      </c>
      <c r="J186" s="233"/>
      <c r="K186" s="274"/>
    </row>
    <row r="187" spans="2:11" ht="15" customHeight="1">
      <c r="B187" s="253"/>
      <c r="C187" s="286" t="s">
        <v>904</v>
      </c>
      <c r="D187" s="233"/>
      <c r="E187" s="233"/>
      <c r="F187" s="252" t="s">
        <v>825</v>
      </c>
      <c r="G187" s="233"/>
      <c r="H187" s="233" t="s">
        <v>905</v>
      </c>
      <c r="I187" s="233" t="s">
        <v>906</v>
      </c>
      <c r="J187" s="287" t="s">
        <v>907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819</v>
      </c>
      <c r="G188" s="233"/>
      <c r="H188" s="229" t="s">
        <v>908</v>
      </c>
      <c r="I188" s="233" t="s">
        <v>909</v>
      </c>
      <c r="J188" s="233"/>
      <c r="K188" s="274"/>
    </row>
    <row r="189" spans="2:11" ht="15" customHeight="1">
      <c r="B189" s="253"/>
      <c r="C189" s="238" t="s">
        <v>910</v>
      </c>
      <c r="D189" s="233"/>
      <c r="E189" s="233"/>
      <c r="F189" s="252" t="s">
        <v>819</v>
      </c>
      <c r="G189" s="233"/>
      <c r="H189" s="233" t="s">
        <v>911</v>
      </c>
      <c r="I189" s="233" t="s">
        <v>853</v>
      </c>
      <c r="J189" s="233"/>
      <c r="K189" s="274"/>
    </row>
    <row r="190" spans="2:11" ht="15" customHeight="1">
      <c r="B190" s="253"/>
      <c r="C190" s="238" t="s">
        <v>912</v>
      </c>
      <c r="D190" s="233"/>
      <c r="E190" s="233"/>
      <c r="F190" s="252" t="s">
        <v>819</v>
      </c>
      <c r="G190" s="233"/>
      <c r="H190" s="233" t="s">
        <v>913</v>
      </c>
      <c r="I190" s="233" t="s">
        <v>853</v>
      </c>
      <c r="J190" s="233"/>
      <c r="K190" s="274"/>
    </row>
    <row r="191" spans="2:11" ht="15" customHeight="1">
      <c r="B191" s="253"/>
      <c r="C191" s="238" t="s">
        <v>914</v>
      </c>
      <c r="D191" s="233"/>
      <c r="E191" s="233"/>
      <c r="F191" s="252" t="s">
        <v>825</v>
      </c>
      <c r="G191" s="233"/>
      <c r="H191" s="233" t="s">
        <v>915</v>
      </c>
      <c r="I191" s="233" t="s">
        <v>853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916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917</v>
      </c>
      <c r="D198" s="289"/>
      <c r="E198" s="289"/>
      <c r="F198" s="289" t="s">
        <v>918</v>
      </c>
      <c r="G198" s="290"/>
      <c r="H198" s="349" t="s">
        <v>919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909</v>
      </c>
      <c r="D200" s="233"/>
      <c r="E200" s="233"/>
      <c r="F200" s="252" t="s">
        <v>42</v>
      </c>
      <c r="G200" s="233"/>
      <c r="H200" s="350" t="s">
        <v>920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921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922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923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924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865</v>
      </c>
      <c r="D206" s="233"/>
      <c r="E206" s="233"/>
      <c r="F206" s="252" t="s">
        <v>77</v>
      </c>
      <c r="G206" s="233"/>
      <c r="H206" s="350" t="s">
        <v>925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762</v>
      </c>
      <c r="G207" s="233"/>
      <c r="H207" s="350" t="s">
        <v>763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760</v>
      </c>
      <c r="G208" s="233"/>
      <c r="H208" s="350" t="s">
        <v>926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764</v>
      </c>
      <c r="G209" s="238"/>
      <c r="H209" s="351" t="s">
        <v>765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766</v>
      </c>
      <c r="G210" s="238"/>
      <c r="H210" s="351" t="s">
        <v>927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889</v>
      </c>
      <c r="D212" s="259"/>
      <c r="E212" s="259"/>
      <c r="F212" s="252">
        <v>1</v>
      </c>
      <c r="G212" s="238"/>
      <c r="H212" s="351" t="s">
        <v>928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929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930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931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1a - Bytová jednotka č.1 ...</vt:lpstr>
      <vt:lpstr>Pokyny pro vyplnění</vt:lpstr>
      <vt:lpstr>'1a - Bytová jednotka č.1 ...'!Názvy_tisku</vt:lpstr>
      <vt:lpstr>'Rekapitulace stavby'!Názvy_tisku</vt:lpstr>
      <vt:lpstr>'1a - Bytová jednotka č.1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2022-05-24T11:03:05Z</cp:lastPrinted>
  <dcterms:created xsi:type="dcterms:W3CDTF">2020-01-09T10:48:29Z</dcterms:created>
  <dcterms:modified xsi:type="dcterms:W3CDTF">2022-05-26T08:44:56Z</dcterms:modified>
</cp:coreProperties>
</file>