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PD\Upravene_rozpocty_byt-c_1_varianta_1_stresni_svod\"/>
    </mc:Choice>
  </mc:AlternateContent>
  <bookViews>
    <workbookView xWindow="0" yWindow="0" windowWidth="28800" windowHeight="1359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č.1'!$C$141:$K$449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č.1'!$C$129:$K$449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49" i="2"/>
  <c r="BH449" i="2"/>
  <c r="BG449" i="2"/>
  <c r="BE449" i="2"/>
  <c r="T449" i="2"/>
  <c r="T448" i="2" s="1"/>
  <c r="R449" i="2"/>
  <c r="R448" i="2" s="1"/>
  <c r="P449" i="2"/>
  <c r="P448" i="2" s="1"/>
  <c r="BI447" i="2"/>
  <c r="BH447" i="2"/>
  <c r="BG447" i="2"/>
  <c r="BE447" i="2"/>
  <c r="T447" i="2"/>
  <c r="T446" i="2" s="1"/>
  <c r="R447" i="2"/>
  <c r="R446" i="2" s="1"/>
  <c r="R445" i="2" s="1"/>
  <c r="P447" i="2"/>
  <c r="P446" i="2" s="1"/>
  <c r="P445" i="2" s="1"/>
  <c r="BI442" i="2"/>
  <c r="BH442" i="2"/>
  <c r="BG442" i="2"/>
  <c r="BE442" i="2"/>
  <c r="T442" i="2"/>
  <c r="R442" i="2"/>
  <c r="P442" i="2"/>
  <c r="BI439" i="2"/>
  <c r="BH439" i="2"/>
  <c r="BG439" i="2"/>
  <c r="BE439" i="2"/>
  <c r="T439" i="2"/>
  <c r="R439" i="2"/>
  <c r="P439" i="2"/>
  <c r="BI436" i="2"/>
  <c r="BH436" i="2"/>
  <c r="BG436" i="2"/>
  <c r="BE436" i="2"/>
  <c r="T436" i="2"/>
  <c r="R436" i="2"/>
  <c r="P436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R417" i="2"/>
  <c r="P417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5" i="2"/>
  <c r="BH345" i="2"/>
  <c r="BG345" i="2"/>
  <c r="BE345" i="2"/>
  <c r="T345" i="2"/>
  <c r="R345" i="2"/>
  <c r="P345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3" i="2"/>
  <c r="BH333" i="2"/>
  <c r="BG333" i="2"/>
  <c r="BE333" i="2"/>
  <c r="T333" i="2"/>
  <c r="R333" i="2"/>
  <c r="P333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2" i="2"/>
  <c r="BH322" i="2"/>
  <c r="BG322" i="2"/>
  <c r="BE322" i="2"/>
  <c r="T322" i="2"/>
  <c r="R322" i="2"/>
  <c r="P322" i="2"/>
  <c r="BI317" i="2"/>
  <c r="BH317" i="2"/>
  <c r="BG317" i="2"/>
  <c r="BE317" i="2"/>
  <c r="T317" i="2"/>
  <c r="R317" i="2"/>
  <c r="P317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2" i="2"/>
  <c r="BH182" i="2"/>
  <c r="BG182" i="2"/>
  <c r="BE182" i="2"/>
  <c r="T182" i="2"/>
  <c r="R182" i="2"/>
  <c r="P182" i="2"/>
  <c r="BI175" i="2"/>
  <c r="BH175" i="2"/>
  <c r="BG175" i="2"/>
  <c r="BE175" i="2"/>
  <c r="T175" i="2"/>
  <c r="R175" i="2"/>
  <c r="P175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92" i="2" s="1"/>
  <c r="J17" i="2"/>
  <c r="J15" i="2"/>
  <c r="E15" i="2"/>
  <c r="F91" i="2" s="1"/>
  <c r="J14" i="2"/>
  <c r="J12" i="2"/>
  <c r="J136" i="2"/>
  <c r="E85" i="2"/>
  <c r="L90" i="1"/>
  <c r="AM90" i="1"/>
  <c r="AM89" i="1"/>
  <c r="L89" i="1"/>
  <c r="AM87" i="1"/>
  <c r="L87" i="1"/>
  <c r="L85" i="1"/>
  <c r="L84" i="1"/>
  <c r="J442" i="2"/>
  <c r="BK439" i="2"/>
  <c r="BK436" i="2"/>
  <c r="J423" i="2"/>
  <c r="BK421" i="2"/>
  <c r="BK420" i="2"/>
  <c r="J417" i="2"/>
  <c r="BK405" i="2"/>
  <c r="BK403" i="2"/>
  <c r="BK400" i="2"/>
  <c r="BK399" i="2"/>
  <c r="J397" i="2"/>
  <c r="BK396" i="2"/>
  <c r="BK395" i="2"/>
  <c r="BK393" i="2"/>
  <c r="BK387" i="2"/>
  <c r="BK385" i="2"/>
  <c r="J381" i="2"/>
  <c r="BK379" i="2"/>
  <c r="J378" i="2"/>
  <c r="BK372" i="2"/>
  <c r="BK370" i="2"/>
  <c r="J369" i="2"/>
  <c r="J367" i="2"/>
  <c r="BK366" i="2"/>
  <c r="BK362" i="2"/>
  <c r="BK360" i="2"/>
  <c r="BK359" i="2"/>
  <c r="J358" i="2"/>
  <c r="J357" i="2"/>
  <c r="J356" i="2"/>
  <c r="BK355" i="2"/>
  <c r="J354" i="2"/>
  <c r="BK353" i="2"/>
  <c r="J352" i="2"/>
  <c r="J351" i="2"/>
  <c r="BK350" i="2"/>
  <c r="BK345" i="2"/>
  <c r="J343" i="2"/>
  <c r="J342" i="2"/>
  <c r="J339" i="2"/>
  <c r="J333" i="2"/>
  <c r="J328" i="2"/>
  <c r="BK327" i="2"/>
  <c r="J326" i="2"/>
  <c r="J322" i="2"/>
  <c r="J317" i="2"/>
  <c r="BK312" i="2"/>
  <c r="J310" i="2"/>
  <c r="BK309" i="2"/>
  <c r="J308" i="2"/>
  <c r="J307" i="2"/>
  <c r="J306" i="2"/>
  <c r="J304" i="2"/>
  <c r="BK303" i="2"/>
  <c r="BK302" i="2"/>
  <c r="J301" i="2"/>
  <c r="J300" i="2"/>
  <c r="BK299" i="2"/>
  <c r="J298" i="2"/>
  <c r="J297" i="2"/>
  <c r="J296" i="2"/>
  <c r="J295" i="2"/>
  <c r="BK294" i="2"/>
  <c r="J293" i="2"/>
  <c r="BK292" i="2"/>
  <c r="J291" i="2"/>
  <c r="BK290" i="2"/>
  <c r="J289" i="2"/>
  <c r="BK288" i="2"/>
  <c r="BK286" i="2"/>
  <c r="J285" i="2"/>
  <c r="BK284" i="2"/>
  <c r="J282" i="2"/>
  <c r="J280" i="2"/>
  <c r="BK279" i="2"/>
  <c r="J278" i="2"/>
  <c r="BK277" i="2"/>
  <c r="J276" i="2"/>
  <c r="J275" i="2"/>
  <c r="BK274" i="2"/>
  <c r="J273" i="2"/>
  <c r="J272" i="2"/>
  <c r="J271" i="2"/>
  <c r="BK270" i="2"/>
  <c r="BK269" i="2"/>
  <c r="BK268" i="2"/>
  <c r="BK267" i="2"/>
  <c r="J266" i="2"/>
  <c r="J265" i="2"/>
  <c r="J264" i="2"/>
  <c r="J262" i="2"/>
  <c r="J261" i="2"/>
  <c r="J260" i="2"/>
  <c r="J259" i="2"/>
  <c r="J258" i="2"/>
  <c r="BK257" i="2"/>
  <c r="J256" i="2"/>
  <c r="BK253" i="2"/>
  <c r="J252" i="2"/>
  <c r="BK250" i="2"/>
  <c r="BK249" i="2"/>
  <c r="BK248" i="2"/>
  <c r="J248" i="2"/>
  <c r="J247" i="2"/>
  <c r="BK246" i="2"/>
  <c r="BK245" i="2"/>
  <c r="J244" i="2"/>
  <c r="BK243" i="2"/>
  <c r="BK242" i="2"/>
  <c r="BK241" i="2"/>
  <c r="BK240" i="2"/>
  <c r="BK238" i="2"/>
  <c r="J237" i="2"/>
  <c r="J236" i="2"/>
  <c r="BK233" i="2"/>
  <c r="J232" i="2"/>
  <c r="J231" i="2"/>
  <c r="BK230" i="2"/>
  <c r="BK229" i="2"/>
  <c r="BK227" i="2"/>
  <c r="J226" i="2"/>
  <c r="J224" i="2"/>
  <c r="BK223" i="2"/>
  <c r="J216" i="2"/>
  <c r="BK214" i="2"/>
  <c r="J211" i="2"/>
  <c r="J203" i="2"/>
  <c r="J199" i="2"/>
  <c r="BK196" i="2"/>
  <c r="BK195" i="2"/>
  <c r="BK194" i="2"/>
  <c r="BK192" i="2"/>
  <c r="J190" i="2"/>
  <c r="J189" i="2"/>
  <c r="J187" i="2"/>
  <c r="BK186" i="2"/>
  <c r="BK182" i="2"/>
  <c r="BK175" i="2"/>
  <c r="BK171" i="2"/>
  <c r="BK169" i="2"/>
  <c r="BK164" i="2"/>
  <c r="J162" i="2"/>
  <c r="BK161" i="2"/>
  <c r="BK159" i="2"/>
  <c r="BK156" i="2"/>
  <c r="J154" i="2"/>
  <c r="BK152" i="2"/>
  <c r="J150" i="2"/>
  <c r="BK149" i="2"/>
  <c r="BK145" i="2"/>
  <c r="AS94" i="1"/>
  <c r="BK449" i="2"/>
  <c r="J449" i="2"/>
  <c r="BK447" i="2"/>
  <c r="J447" i="2"/>
  <c r="BK442" i="2"/>
  <c r="J439" i="2"/>
  <c r="J436" i="2"/>
  <c r="BK423" i="2"/>
  <c r="J421" i="2"/>
  <c r="J420" i="2"/>
  <c r="BK417" i="2"/>
  <c r="J405" i="2"/>
  <c r="J403" i="2"/>
  <c r="J400" i="2"/>
  <c r="J399" i="2"/>
  <c r="BK397" i="2"/>
  <c r="J396" i="2"/>
  <c r="J395" i="2"/>
  <c r="J393" i="2"/>
  <c r="J387" i="2"/>
  <c r="J385" i="2"/>
  <c r="BK381" i="2"/>
  <c r="J379" i="2"/>
  <c r="BK378" i="2"/>
  <c r="J372" i="2"/>
  <c r="J370" i="2"/>
  <c r="BK369" i="2"/>
  <c r="BK367" i="2"/>
  <c r="J366" i="2"/>
  <c r="J362" i="2"/>
  <c r="J360" i="2"/>
  <c r="J359" i="2"/>
  <c r="BK358" i="2"/>
  <c r="BK357" i="2"/>
  <c r="BK356" i="2"/>
  <c r="J355" i="2"/>
  <c r="BK354" i="2"/>
  <c r="J353" i="2"/>
  <c r="BK352" i="2"/>
  <c r="BK351" i="2"/>
  <c r="J350" i="2"/>
  <c r="J345" i="2"/>
  <c r="BK343" i="2"/>
  <c r="BK342" i="2"/>
  <c r="BK339" i="2"/>
  <c r="BK333" i="2"/>
  <c r="BK328" i="2"/>
  <c r="J327" i="2"/>
  <c r="BK326" i="2"/>
  <c r="BK322" i="2"/>
  <c r="BK317" i="2"/>
  <c r="J312" i="2"/>
  <c r="BK310" i="2"/>
  <c r="J309" i="2"/>
  <c r="BK308" i="2"/>
  <c r="BK307" i="2"/>
  <c r="BK306" i="2"/>
  <c r="BK304" i="2"/>
  <c r="J303" i="2"/>
  <c r="J302" i="2"/>
  <c r="BK301" i="2"/>
  <c r="BK300" i="2"/>
  <c r="J299" i="2"/>
  <c r="BK298" i="2"/>
  <c r="BK297" i="2"/>
  <c r="BK296" i="2"/>
  <c r="BK295" i="2"/>
  <c r="J294" i="2"/>
  <c r="BK293" i="2"/>
  <c r="J292" i="2"/>
  <c r="BK291" i="2"/>
  <c r="J290" i="2"/>
  <c r="BK289" i="2"/>
  <c r="J288" i="2"/>
  <c r="J286" i="2"/>
  <c r="BK285" i="2"/>
  <c r="J284" i="2"/>
  <c r="BK282" i="2"/>
  <c r="BK281" i="2"/>
  <c r="J281" i="2"/>
  <c r="BK280" i="2"/>
  <c r="J279" i="2"/>
  <c r="BK278" i="2"/>
  <c r="J277" i="2"/>
  <c r="BK276" i="2"/>
  <c r="BK275" i="2"/>
  <c r="J274" i="2"/>
  <c r="BK273" i="2"/>
  <c r="BK272" i="2"/>
  <c r="BK271" i="2"/>
  <c r="J270" i="2"/>
  <c r="J269" i="2"/>
  <c r="J268" i="2"/>
  <c r="J267" i="2"/>
  <c r="BK266" i="2"/>
  <c r="BK265" i="2"/>
  <c r="BK264" i="2"/>
  <c r="BK262" i="2"/>
  <c r="BK261" i="2"/>
  <c r="BK260" i="2"/>
  <c r="BK259" i="2"/>
  <c r="BK258" i="2"/>
  <c r="J257" i="2"/>
  <c r="BK256" i="2"/>
  <c r="J253" i="2"/>
  <c r="BK252" i="2"/>
  <c r="J250" i="2"/>
  <c r="J249" i="2"/>
  <c r="BK247" i="2"/>
  <c r="J246" i="2"/>
  <c r="J245" i="2"/>
  <c r="BK244" i="2"/>
  <c r="J243" i="2"/>
  <c r="J242" i="2"/>
  <c r="J241" i="2"/>
  <c r="J240" i="2"/>
  <c r="J238" i="2"/>
  <c r="BK237" i="2"/>
  <c r="BK236" i="2"/>
  <c r="J233" i="2"/>
  <c r="BK232" i="2"/>
  <c r="BK231" i="2"/>
  <c r="J230" i="2"/>
  <c r="J229" i="2"/>
  <c r="J227" i="2"/>
  <c r="BK226" i="2"/>
  <c r="BK224" i="2"/>
  <c r="J223" i="2"/>
  <c r="BK216" i="2"/>
  <c r="J214" i="2"/>
  <c r="BK211" i="2"/>
  <c r="BK203" i="2"/>
  <c r="BK199" i="2"/>
  <c r="J196" i="2"/>
  <c r="J195" i="2"/>
  <c r="J194" i="2"/>
  <c r="J192" i="2"/>
  <c r="BK190" i="2"/>
  <c r="BK189" i="2"/>
  <c r="BK187" i="2"/>
  <c r="J186" i="2"/>
  <c r="J182" i="2"/>
  <c r="J175" i="2"/>
  <c r="J171" i="2"/>
  <c r="J169" i="2"/>
  <c r="J164" i="2"/>
  <c r="BK162" i="2"/>
  <c r="J161" i="2"/>
  <c r="J159" i="2"/>
  <c r="J156" i="2"/>
  <c r="BK154" i="2"/>
  <c r="J152" i="2"/>
  <c r="BK150" i="2"/>
  <c r="J149" i="2"/>
  <c r="BK148" i="2"/>
  <c r="J148" i="2"/>
  <c r="J145" i="2"/>
  <c r="T445" i="2" l="1"/>
  <c r="BK147" i="2"/>
  <c r="J147" i="2" s="1"/>
  <c r="J99" i="2" s="1"/>
  <c r="R147" i="2"/>
  <c r="BK163" i="2"/>
  <c r="J163" i="2" s="1"/>
  <c r="J100" i="2" s="1"/>
  <c r="R163" i="2"/>
  <c r="BK185" i="2"/>
  <c r="J185" i="2" s="1"/>
  <c r="J101" i="2" s="1"/>
  <c r="R185" i="2"/>
  <c r="BK193" i="2"/>
  <c r="J193" i="2" s="1"/>
  <c r="J102" i="2" s="1"/>
  <c r="P193" i="2"/>
  <c r="T193" i="2"/>
  <c r="P198" i="2"/>
  <c r="BK228" i="2"/>
  <c r="J228" i="2" s="1"/>
  <c r="J105" i="2" s="1"/>
  <c r="P228" i="2"/>
  <c r="R305" i="2"/>
  <c r="P147" i="2"/>
  <c r="T147" i="2"/>
  <c r="P163" i="2"/>
  <c r="T163" i="2"/>
  <c r="P185" i="2"/>
  <c r="T185" i="2"/>
  <c r="R193" i="2"/>
  <c r="BK198" i="2"/>
  <c r="J198" i="2" s="1"/>
  <c r="J104" i="2" s="1"/>
  <c r="R198" i="2"/>
  <c r="T198" i="2"/>
  <c r="R228" i="2"/>
  <c r="T228" i="2"/>
  <c r="BK239" i="2"/>
  <c r="J239" i="2" s="1"/>
  <c r="J106" i="2" s="1"/>
  <c r="P239" i="2"/>
  <c r="R239" i="2"/>
  <c r="T239" i="2"/>
  <c r="BK251" i="2"/>
  <c r="J251" i="2" s="1"/>
  <c r="J107" i="2" s="1"/>
  <c r="P251" i="2"/>
  <c r="R251" i="2"/>
  <c r="T251" i="2"/>
  <c r="BK263" i="2"/>
  <c r="J263" i="2" s="1"/>
  <c r="J108" i="2" s="1"/>
  <c r="P263" i="2"/>
  <c r="R263" i="2"/>
  <c r="T263" i="2"/>
  <c r="BK283" i="2"/>
  <c r="J283" i="2" s="1"/>
  <c r="J109" i="2" s="1"/>
  <c r="P283" i="2"/>
  <c r="R283" i="2"/>
  <c r="T283" i="2"/>
  <c r="BK287" i="2"/>
  <c r="J287" i="2" s="1"/>
  <c r="J110" i="2" s="1"/>
  <c r="P287" i="2"/>
  <c r="R287" i="2"/>
  <c r="T287" i="2"/>
  <c r="BK305" i="2"/>
  <c r="J305" i="2" s="1"/>
  <c r="J111" i="2" s="1"/>
  <c r="P305" i="2"/>
  <c r="T305" i="2"/>
  <c r="BK311" i="2"/>
  <c r="J311" i="2" s="1"/>
  <c r="J112" i="2" s="1"/>
  <c r="P311" i="2"/>
  <c r="R311" i="2"/>
  <c r="T311" i="2"/>
  <c r="BK344" i="2"/>
  <c r="J344" i="2" s="1"/>
  <c r="J113" i="2" s="1"/>
  <c r="P344" i="2"/>
  <c r="R344" i="2"/>
  <c r="T344" i="2"/>
  <c r="BK361" i="2"/>
  <c r="J361" i="2" s="1"/>
  <c r="J114" i="2" s="1"/>
  <c r="P361" i="2"/>
  <c r="R361" i="2"/>
  <c r="T361" i="2"/>
  <c r="BK371" i="2"/>
  <c r="J371" i="2" s="1"/>
  <c r="J115" i="2" s="1"/>
  <c r="P371" i="2"/>
  <c r="R371" i="2"/>
  <c r="T371" i="2"/>
  <c r="BK380" i="2"/>
  <c r="J380" i="2" s="1"/>
  <c r="J116" i="2" s="1"/>
  <c r="P380" i="2"/>
  <c r="R380" i="2"/>
  <c r="T380" i="2"/>
  <c r="BK398" i="2"/>
  <c r="J398" i="2" s="1"/>
  <c r="J117" i="2" s="1"/>
  <c r="P398" i="2"/>
  <c r="R398" i="2"/>
  <c r="T398" i="2"/>
  <c r="BK404" i="2"/>
  <c r="J404" i="2"/>
  <c r="J118" i="2" s="1"/>
  <c r="P404" i="2"/>
  <c r="R404" i="2"/>
  <c r="T404" i="2"/>
  <c r="BK422" i="2"/>
  <c r="J422" i="2" s="1"/>
  <c r="J119" i="2" s="1"/>
  <c r="P422" i="2"/>
  <c r="R422" i="2"/>
  <c r="T422" i="2"/>
  <c r="J89" i="2"/>
  <c r="J92" i="2"/>
  <c r="E132" i="2"/>
  <c r="F138" i="2"/>
  <c r="F139" i="2"/>
  <c r="BF145" i="2"/>
  <c r="BF148" i="2"/>
  <c r="BF149" i="2"/>
  <c r="BF150" i="2"/>
  <c r="BF154" i="2"/>
  <c r="BF159" i="2"/>
  <c r="BF164" i="2"/>
  <c r="BF169" i="2"/>
  <c r="BF175" i="2"/>
  <c r="BF182" i="2"/>
  <c r="BF189" i="2"/>
  <c r="BF190" i="2"/>
  <c r="BF194" i="2"/>
  <c r="BF195" i="2"/>
  <c r="BF203" i="2"/>
  <c r="BF211" i="2"/>
  <c r="BF216" i="2"/>
  <c r="BF226" i="2"/>
  <c r="BF231" i="2"/>
  <c r="BF236" i="2"/>
  <c r="BF238" i="2"/>
  <c r="BF241" i="2"/>
  <c r="BF244" i="2"/>
  <c r="BF249" i="2"/>
  <c r="BF252" i="2"/>
  <c r="BF256" i="2"/>
  <c r="BF262" i="2"/>
  <c r="BF266" i="2"/>
  <c r="BF268" i="2"/>
  <c r="BF269" i="2"/>
  <c r="BF273" i="2"/>
  <c r="BF274" i="2"/>
  <c r="BF276" i="2"/>
  <c r="BF277" i="2"/>
  <c r="BF278" i="2"/>
  <c r="BF280" i="2"/>
  <c r="BF285" i="2"/>
  <c r="BF289" i="2"/>
  <c r="BF291" i="2"/>
  <c r="BF293" i="2"/>
  <c r="BF297" i="2"/>
  <c r="BF298" i="2"/>
  <c r="BF300" i="2"/>
  <c r="BF301" i="2"/>
  <c r="BF303" i="2"/>
  <c r="BF304" i="2"/>
  <c r="BF307" i="2"/>
  <c r="BF308" i="2"/>
  <c r="BF310" i="2"/>
  <c r="BF326" i="2"/>
  <c r="BF333" i="2"/>
  <c r="BF343" i="2"/>
  <c r="BF345" i="2"/>
  <c r="BF354" i="2"/>
  <c r="BF355" i="2"/>
  <c r="BF357" i="2"/>
  <c r="BF358" i="2"/>
  <c r="BF359" i="2"/>
  <c r="BF369" i="2"/>
  <c r="BF379" i="2"/>
  <c r="BF381" i="2"/>
  <c r="BF385" i="2"/>
  <c r="BF387" i="2"/>
  <c r="BF393" i="2"/>
  <c r="BF395" i="2"/>
  <c r="BF399" i="2"/>
  <c r="BF400" i="2"/>
  <c r="BF417" i="2"/>
  <c r="BF420" i="2"/>
  <c r="BF421" i="2"/>
  <c r="BF423" i="2"/>
  <c r="BF447" i="2"/>
  <c r="BF449" i="2"/>
  <c r="BK144" i="2"/>
  <c r="BF152" i="2"/>
  <c r="BF156" i="2"/>
  <c r="BF161" i="2"/>
  <c r="BF162" i="2"/>
  <c r="BF171" i="2"/>
  <c r="BF186" i="2"/>
  <c r="BF187" i="2"/>
  <c r="BF192" i="2"/>
  <c r="BF196" i="2"/>
  <c r="BF199" i="2"/>
  <c r="BF214" i="2"/>
  <c r="BF223" i="2"/>
  <c r="BF224" i="2"/>
  <c r="BF227" i="2"/>
  <c r="BF229" i="2"/>
  <c r="BF230" i="2"/>
  <c r="BF232" i="2"/>
  <c r="BF233" i="2"/>
  <c r="BF237" i="2"/>
  <c r="BF240" i="2"/>
  <c r="BF242" i="2"/>
  <c r="BF243" i="2"/>
  <c r="BF245" i="2"/>
  <c r="BF246" i="2"/>
  <c r="BF247" i="2"/>
  <c r="BF248" i="2"/>
  <c r="BF250" i="2"/>
  <c r="BF253" i="2"/>
  <c r="BF257" i="2"/>
  <c r="BF258" i="2"/>
  <c r="BF259" i="2"/>
  <c r="BF260" i="2"/>
  <c r="BF261" i="2"/>
  <c r="BF264" i="2"/>
  <c r="BF265" i="2"/>
  <c r="BF267" i="2"/>
  <c r="BF270" i="2"/>
  <c r="BF271" i="2"/>
  <c r="BF272" i="2"/>
  <c r="BF275" i="2"/>
  <c r="BF279" i="2"/>
  <c r="BF281" i="2"/>
  <c r="BF282" i="2"/>
  <c r="BF284" i="2"/>
  <c r="BF286" i="2"/>
  <c r="BF288" i="2"/>
  <c r="BF290" i="2"/>
  <c r="BF292" i="2"/>
  <c r="BF294" i="2"/>
  <c r="BF295" i="2"/>
  <c r="BF296" i="2"/>
  <c r="BF299" i="2"/>
  <c r="BF302" i="2"/>
  <c r="BF306" i="2"/>
  <c r="BF309" i="2"/>
  <c r="BF312" i="2"/>
  <c r="BF317" i="2"/>
  <c r="BF322" i="2"/>
  <c r="BF327" i="2"/>
  <c r="BF328" i="2"/>
  <c r="BF339" i="2"/>
  <c r="BF342" i="2"/>
  <c r="BF350" i="2"/>
  <c r="BF351" i="2"/>
  <c r="BF352" i="2"/>
  <c r="BF353" i="2"/>
  <c r="BF356" i="2"/>
  <c r="BF360" i="2"/>
  <c r="BF362" i="2"/>
  <c r="BF366" i="2"/>
  <c r="BF367" i="2"/>
  <c r="BF370" i="2"/>
  <c r="BF372" i="2"/>
  <c r="BF378" i="2"/>
  <c r="BF396" i="2"/>
  <c r="BF397" i="2"/>
  <c r="BF403" i="2"/>
  <c r="BF405" i="2"/>
  <c r="BF436" i="2"/>
  <c r="BF439" i="2"/>
  <c r="BF442" i="2"/>
  <c r="BK446" i="2"/>
  <c r="J446" i="2" s="1"/>
  <c r="J121" i="2" s="1"/>
  <c r="BK448" i="2"/>
  <c r="J448" i="2"/>
  <c r="J122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BK143" i="2" l="1"/>
  <c r="J143" i="2" s="1"/>
  <c r="J97" i="2" s="1"/>
  <c r="T143" i="2"/>
  <c r="P143" i="2"/>
  <c r="R143" i="2"/>
  <c r="T197" i="2"/>
  <c r="R197" i="2"/>
  <c r="P197" i="2"/>
  <c r="P142" i="2" s="1"/>
  <c r="AU95" i="1" s="1"/>
  <c r="AU94" i="1" s="1"/>
  <c r="J144" i="2"/>
  <c r="J98" i="2" s="1"/>
  <c r="BK197" i="2"/>
  <c r="J197" i="2" s="1"/>
  <c r="J103" i="2" s="1"/>
  <c r="BK445" i="2"/>
  <c r="J445" i="2" s="1"/>
  <c r="J120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R142" i="2" l="1"/>
  <c r="T142" i="2"/>
  <c r="BK142" i="2"/>
  <c r="J142" i="2" s="1"/>
  <c r="J96" i="2" s="1"/>
  <c r="AT94" i="1"/>
  <c r="W30" i="1"/>
  <c r="J30" i="2" l="1"/>
  <c r="AG95" i="1"/>
  <c r="AG94" i="1" s="1"/>
  <c r="AK26" i="1" s="1"/>
  <c r="AK35" i="1" s="1"/>
  <c r="AN95" i="1" l="1"/>
  <c r="J39" i="2"/>
  <c r="AN94" i="1"/>
</calcChain>
</file>

<file path=xl/sharedStrings.xml><?xml version="1.0" encoding="utf-8"?>
<sst xmlns="http://schemas.openxmlformats.org/spreadsheetml/2006/main" count="3621" uniqueCount="755">
  <si>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</si>
  <si>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</si>
  <si>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</si>
  <si>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</si>
  <si>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</si>
  <si>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</si>
  <si>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</si>
  <si>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</si>
  <si>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</si>
  <si>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</si>
  <si>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</si>
  <si>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</si>
  <si>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</si>
  <si>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</si>
  <si>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</si>
  <si>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</si>
  <si>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</si>
  <si>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</si>
  <si>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</si>
  <si>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</si>
  <si>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</si>
  <si>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</si>
  <si>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</si>
  <si>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</si>
  <si>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</si>
  <si>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</si>
  <si>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</si>
  <si>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</si>
  <si>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</si>
  <si>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</si>
  <si>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</si>
  <si>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</si>
  <si>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</si>
  <si>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</si>
  <si>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</si>
  <si>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</si>
  <si>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</si>
  <si>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</si>
  <si>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</si>
  <si>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</si>
  <si>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</si>
  <si>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</si>
  <si>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</si>
  <si>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</si>
  <si>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</si>
  <si>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</si>
  <si>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</si>
  <si>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</si>
  <si>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</si>
  <si>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</si>
  <si>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</si>
  <si>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</si>
  <si>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</si>
  <si>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</si>
  <si>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</si>
  <si>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</si>
  <si>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</si>
  <si>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</si>
  <si>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</si>
  <si>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</si>
  <si>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</si>
  <si>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</si>
  <si>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</si>
  <si>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</si>
  <si>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</si>
  <si>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</si>
  <si>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</si>
  <si>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</si>
  <si>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</si>
  <si>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</si>
  <si>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</si>
  <si>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</si>
  <si>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</si>
  <si>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</si>
  <si>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</si>
  <si>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</si>
  <si>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</si>
  <si>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</si>
  <si>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</si>
  <si>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</si>
  <si>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</si>
  <si>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</si>
  <si>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</si>
  <si>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</si>
  <si>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{c4ad4f9d-49b5-4cad-bc4e-da5938138dec}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</si>
  <si>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</si>
  <si>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</si>
  <si>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</si>
  <si>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</si>
  <si>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</si>
  <si>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</si>
  <si>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</si>
  <si>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</si>
  <si>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</si>
  <si>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</si>
  <si>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</si>
  <si>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</si>
  <si>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</si>
  <si>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</si>
  <si>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</si>
  <si>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</si>
  <si>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</si>
  <si>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</si>
  <si>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</si>
  <si>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</si>
  <si>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</si>
  <si>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</si>
  <si>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</si>
  <si>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</si>
  <si>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</si>
  <si>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</si>
  <si>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</si>
  <si>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</si>
  <si>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</si>
  <si>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</si>
  <si>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</si>
  <si>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</si>
  <si>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</si>
  <si>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</si>
  <si>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</si>
  <si>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</si>
  <si>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</si>
  <si>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</si>
  <si>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</si>
  <si>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</si>
  <si>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</si>
  <si>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</si>
  <si>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</si>
  <si>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</si>
  <si>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</si>
  <si>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</si>
  <si>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</si>
  <si>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</si>
  <si>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</si>
  <si>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</si>
  <si>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</si>
  <si>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</si>
  <si>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</si>
  <si>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</si>
  <si>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</si>
  <si>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</si>
  <si>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</si>
  <si>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208909915</t>
  </si>
  <si>
    <t>VV</t>
  </si>
  <si>
    <t>(1,6+0,7)*0,8</t>
  </si>
  <si>
    <t>6</t>
  </si>
  <si>
    <t>Úpravy povrchů, podlahy a osazování výplní</t>
  </si>
  <si>
    <t>5</t>
  </si>
  <si>
    <t>612131121</t>
  </si>
  <si>
    <t>Penetrační disperzní nátěr vnitřních stěn nanášený ručně</t>
  </si>
  <si>
    <t>-28609497</t>
  </si>
  <si>
    <t>612142001</t>
  </si>
  <si>
    <t>Potažení vnitřních stěn sklovláknitým pletivem vtlačeným do tenkovrstvé hmoty</t>
  </si>
  <si>
    <t>-1440486568</t>
  </si>
  <si>
    <t>8</t>
  </si>
  <si>
    <t>612311131</t>
  </si>
  <si>
    <t>Potažení vnitřních stěn vápenným štukem tloušťky do 3 mm</t>
  </si>
  <si>
    <t>-1650753300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</si>
  <si>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</si>
  <si>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</si>
  <si>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</si>
  <si>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</si>
  <si>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1750288776</t>
  </si>
  <si>
    <t>(0,08+1,035+0,065+0,065+2,465+1,77+0,08)*2,6</t>
  </si>
  <si>
    <t>619991001</t>
  </si>
  <si>
    <t>Zakrytí podlah fólií přilepenou lepící páskou</t>
  </si>
  <si>
    <t>-1349502696</t>
  </si>
  <si>
    <t>3,5*5</t>
  </si>
  <si>
    <t>619991011</t>
  </si>
  <si>
    <t>Obalení konstrukcí a prvků fólií přilepenou lepící páskou</t>
  </si>
  <si>
    <t>-1419731874</t>
  </si>
  <si>
    <t>konstrukce v blízkosti bytového jádra:</t>
  </si>
  <si>
    <t>50</t>
  </si>
  <si>
    <t>632441112</t>
  </si>
  <si>
    <t>Potěr anhydritový samonivelační tl do 30 mm ze suchých směsí</t>
  </si>
  <si>
    <t>-29396762</t>
  </si>
  <si>
    <t>0,9+4,31</t>
  </si>
  <si>
    <t>642944121</t>
  </si>
  <si>
    <t>Osazování ocelových zárubní dodatečné pl do 2,5 m2</t>
  </si>
  <si>
    <t>kus</t>
  </si>
  <si>
    <t>-920160018</t>
  </si>
  <si>
    <t>M</t>
  </si>
  <si>
    <t>55331521</t>
  </si>
  <si>
    <t>zárubeň ocelová pro sádrokarton 100 700 L/P</t>
  </si>
  <si>
    <t>-103846974</t>
  </si>
  <si>
    <t>Ostatní konstrukce a práce, bourání</t>
  </si>
  <si>
    <t>952901111</t>
  </si>
  <si>
    <t>Vyčištění budov bytové a občanské výstavby při výšce podlaží do 4 m</t>
  </si>
  <si>
    <t>-423168243</t>
  </si>
  <si>
    <t>3,4*5</t>
  </si>
  <si>
    <t>přístupová trasa do bytu-choba:</t>
  </si>
  <si>
    <t>Součet</t>
  </si>
  <si>
    <t>16</t>
  </si>
  <si>
    <t>962084121</t>
  </si>
  <si>
    <t>Bourání příček umakartových tl do 50 mm</t>
  </si>
  <si>
    <t>-1899818728</t>
  </si>
  <si>
    <t>(2,62+1,85+1,85+1,71+0,87+1,14+0,78)*2,6</t>
  </si>
  <si>
    <t>965046111</t>
  </si>
  <si>
    <t>Broušení stávajících betonových podlah úběr do 3 mm</t>
  </si>
  <si>
    <t>281821091</t>
  </si>
  <si>
    <t>(0,065+2,465)*(1,77+0,08)</t>
  </si>
  <si>
    <t>(0,87+0,065)*(0,08+1,035+0,065)</t>
  </si>
  <si>
    <t>784111001</t>
  </si>
  <si>
    <t>Oprášení (ometení ) podkladu v místnostech výšky do 3,80 m</t>
  </si>
  <si>
    <t>-370864409</t>
  </si>
  <si>
    <t>konstrukce po vybouraném jádru:</t>
  </si>
  <si>
    <t>(1,160+1,750+0,78+1,85)*2,6</t>
  </si>
  <si>
    <t>strop:</t>
  </si>
  <si>
    <t>0,87*1,160</t>
  </si>
  <si>
    <t>(1,75+0,78)*1,85</t>
  </si>
  <si>
    <t>784111011</t>
  </si>
  <si>
    <t>Obroušení podkladu omítnutého v místnostech výšky do 3,80 m</t>
  </si>
  <si>
    <t>747771196</t>
  </si>
  <si>
    <t>lehké obroušení stávajícího panelu - příprava pro novou omítku:</t>
  </si>
  <si>
    <t>26,094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</si>
  <si>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</si>
  <si>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</si>
  <si>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</si>
  <si>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</si>
  <si>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</si>
  <si>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-1183178152</t>
  </si>
  <si>
    <t>997013219</t>
  </si>
  <si>
    <t>Příplatek k vnitrostaveništní dopravě suti a vybouraných hmot za zvětšenou dopravu suti ZKD 10 m</t>
  </si>
  <si>
    <t>-1856795586</t>
  </si>
  <si>
    <t>3,049*50 'Přepočtené koeficientem množství</t>
  </si>
  <si>
    <t>997013501</t>
  </si>
  <si>
    <t>Odvoz suti a vybouraných hmot na skládku nebo meziskládku do 1 km se složením</t>
  </si>
  <si>
    <t>1524241965</t>
  </si>
  <si>
    <t>997013509</t>
  </si>
  <si>
    <t>Příplatek k odvozu suti a vybouraných hmot na skládku ZKD 1 km přes 1 km</t>
  </si>
  <si>
    <t>-655788139</t>
  </si>
  <si>
    <t>3,049*9 'Přepočtené koeficientem množství</t>
  </si>
  <si>
    <t>997013831</t>
  </si>
  <si>
    <t>Poplatek za uložení na skládce (skládkovné) stavebního odpadu směsného kód odpadu 170 904</t>
  </si>
  <si>
    <t>1024170711</t>
  </si>
  <si>
    <t>998</t>
  </si>
  <si>
    <t>Přesun hmot</t>
  </si>
  <si>
    <t>998011003</t>
  </si>
  <si>
    <t>Přesun hmot pro budovy zděné v do 24 m</t>
  </si>
  <si>
    <t>-477948854</t>
  </si>
  <si>
    <t>998011014</t>
  </si>
  <si>
    <t>Příplatek k přesunu hmot pro budovy zděné za zvětšený přesun do 500 m</t>
  </si>
  <si>
    <t>1427407093</t>
  </si>
  <si>
    <t>998017003</t>
  </si>
  <si>
    <t>Přesun hmot s omezením mechanizace pro budovy v do 24 m</t>
  </si>
  <si>
    <t>1947591067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</si>
  <si>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</si>
  <si>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</si>
  <si>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</si>
  <si>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</si>
  <si>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</si>
  <si>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</si>
  <si>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-126820314</t>
  </si>
  <si>
    <t>0,855*1,035</t>
  </si>
  <si>
    <t>2,465*1,77</t>
  </si>
  <si>
    <t>711192201</t>
  </si>
  <si>
    <t>Provedení izolace proti zemní vlhkosti hydroizolační stěrkou svislé na betonu, 2 vrstvy</t>
  </si>
  <si>
    <t>605979266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</si>
  <si>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</si>
  <si>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</si>
  <si>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</si>
  <si>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</si>
  <si>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</si>
  <si>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</si>
  <si>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24617150</t>
  </si>
  <si>
    <t>hmota nátěrová hydroizolační elastická na beton nebo omítku</t>
  </si>
  <si>
    <t>kg</t>
  </si>
  <si>
    <t>32</t>
  </si>
  <si>
    <t>37353784</t>
  </si>
  <si>
    <t>spotřeba 3kg/m2, tl. 2mm</t>
  </si>
  <si>
    <t>(5,248+9,192)*3</t>
  </si>
  <si>
    <t>711199095</t>
  </si>
  <si>
    <t>Příplatek k izolacím proti zemní vlhkosti za plochu do 10 m2 natěradly za studena nebo za horka</t>
  </si>
  <si>
    <t>-67552910</t>
  </si>
  <si>
    <t>5,248+9,192</t>
  </si>
  <si>
    <t>711199101</t>
  </si>
  <si>
    <t>Provedení těsnícího pásu do spoje dilatační nebo styčné spáry podlaha - stěna</t>
  </si>
  <si>
    <t>m</t>
  </si>
  <si>
    <t>-1956208732</t>
  </si>
  <si>
    <t>1,35+0,855+1,35</t>
  </si>
  <si>
    <t>1,77+2,465+1,77+2,465-0,7</t>
  </si>
  <si>
    <t>1,6+0,5</t>
  </si>
  <si>
    <t>0,2*4</t>
  </si>
  <si>
    <t>711199102</t>
  </si>
  <si>
    <t>Provedení těsnícího koutu pro vnější nebo vnitřní roh spáry podlaha - stěna</t>
  </si>
  <si>
    <t>-1580129682</t>
  </si>
  <si>
    <t>28355020</t>
  </si>
  <si>
    <t>páska pružná těsnící š 80mm</t>
  </si>
  <si>
    <t>1498945360</t>
  </si>
  <si>
    <t>15,025*1,1</t>
  </si>
  <si>
    <t>998711103</t>
  </si>
  <si>
    <t>Přesun hmot tonážní pro izolace proti vodě, vlhkosti a plynům v objektech výšky do 60 m</t>
  </si>
  <si>
    <t>-1818260027</t>
  </si>
  <si>
    <t>998711181</t>
  </si>
  <si>
    <t>Příplatek k přesunu hmot tonážní 711 prováděný bez použití mechanizace</t>
  </si>
  <si>
    <t>-1580132403</t>
  </si>
  <si>
    <t>721</t>
  </si>
  <si>
    <t>Zdravotechnika - vnitřní kanalizace</t>
  </si>
  <si>
    <t>721171808</t>
  </si>
  <si>
    <t>Demontáž potrubí z PVC do D 114</t>
  </si>
  <si>
    <t>1322214201</t>
  </si>
  <si>
    <t>721173706</t>
  </si>
  <si>
    <t>Potrubí kanalizační z PE odpadní DN 100</t>
  </si>
  <si>
    <t>2039876142</t>
  </si>
  <si>
    <t>721173722</t>
  </si>
  <si>
    <t>Potrubí kanalizační z PE připojovací DN 40</t>
  </si>
  <si>
    <t>-1530205241</t>
  </si>
  <si>
    <t>721173724</t>
  </si>
  <si>
    <t>Potrubí kanalizační z PE připojovací DN 70</t>
  </si>
  <si>
    <t>-1141658160</t>
  </si>
  <si>
    <t>721220801</t>
  </si>
  <si>
    <t>Demontáž uzávěrek zápachových DN 70</t>
  </si>
  <si>
    <t>-1791342688</t>
  </si>
  <si>
    <t>vana,umyvadlo,pračka:</t>
  </si>
  <si>
    <t>721290111</t>
  </si>
  <si>
    <t>Zkouška těsnosti potrubí kanalizace vodou do DN 125</t>
  </si>
  <si>
    <t>1978997942</t>
  </si>
  <si>
    <t>998721103</t>
  </si>
  <si>
    <t>Přesun hmot tonážní pro vnitřní kanalizace v objektech v do 24 m</t>
  </si>
  <si>
    <t>-523386202</t>
  </si>
  <si>
    <t>998721181</t>
  </si>
  <si>
    <t>Příplatek k přesunu hmot tonážní 721 prováděný bez použití mechanizace</t>
  </si>
  <si>
    <t>1746446186</t>
  </si>
  <si>
    <t>722</t>
  </si>
  <si>
    <t>Zdravotechnika - vnitřní vodovod</t>
  </si>
  <si>
    <t>722170801</t>
  </si>
  <si>
    <t>Demontáž rozvodů vody z plastů do D 25</t>
  </si>
  <si>
    <t>-781259135</t>
  </si>
  <si>
    <t>722176113</t>
  </si>
  <si>
    <t>Montáž potrubí plastové spojované svary polyfuzně do D 25 mm</t>
  </si>
  <si>
    <t>-2086402416</t>
  </si>
  <si>
    <t>28615150</t>
  </si>
  <si>
    <t>trubka vodovodní tlaková PPR řada PN 20 D 16mm dl 4m</t>
  </si>
  <si>
    <t>1380431862</t>
  </si>
  <si>
    <t>28615152</t>
  </si>
  <si>
    <t>trubka vodovodní tlaková PPR řada PN 20 D 20mm dl 4m</t>
  </si>
  <si>
    <t>1166823819</t>
  </si>
  <si>
    <t>28615153</t>
  </si>
  <si>
    <t>trubka vodovodní tlaková PPR řada PN 20 D 25mm dl 4m</t>
  </si>
  <si>
    <t>1844607762</t>
  </si>
  <si>
    <t>722179191</t>
  </si>
  <si>
    <t>Příplatek k rozvodu vody z plastů za malý rozsah prací na zakázce do 20 m</t>
  </si>
  <si>
    <t>soubor</t>
  </si>
  <si>
    <t>-673007426</t>
  </si>
  <si>
    <t>722179192</t>
  </si>
  <si>
    <t>Příplatek k rozvodu vody z plastů za potrubí do D 32 mm do 15 svarů</t>
  </si>
  <si>
    <t>-1196659330</t>
  </si>
  <si>
    <t>722290215</t>
  </si>
  <si>
    <t>Zkouška těsnosti vodovodního potrubí hrdlového nebo přírubového do DN 100</t>
  </si>
  <si>
    <t>18696607</t>
  </si>
  <si>
    <t>722290234</t>
  </si>
  <si>
    <t>Proplach a dezinfekce vodovodního potrubí do DN 80</t>
  </si>
  <si>
    <t>1900012584</t>
  </si>
  <si>
    <t>998722103</t>
  </si>
  <si>
    <t>Přesun hmot tonážní pro vnitřní vodovod v objektech v do 24 m</t>
  </si>
  <si>
    <t>-466708831</t>
  </si>
  <si>
    <t>998722181</t>
  </si>
  <si>
    <t>Příplatek k přesunu hmot tonážní 722 prováděný bez použití mechanizace</t>
  </si>
  <si>
    <t>1328104236</t>
  </si>
  <si>
    <t>723</t>
  </si>
  <si>
    <t>Zdravotechnika - vnitřní plynovod</t>
  </si>
  <si>
    <t>723120804</t>
  </si>
  <si>
    <t>Demontáž potrubí ocelové závitové svařované do DN 25</t>
  </si>
  <si>
    <t>395428793</t>
  </si>
  <si>
    <t>723150402</t>
  </si>
  <si>
    <t>Potrubí plyn ocelové z ušlechtilé oceli spojované lisováním DN 15</t>
  </si>
  <si>
    <t>-107261278</t>
  </si>
  <si>
    <t>chránička:</t>
  </si>
  <si>
    <t>723181002</t>
  </si>
  <si>
    <t>1021205032</t>
  </si>
  <si>
    <t>723190105</t>
  </si>
  <si>
    <t>741391700</t>
  </si>
  <si>
    <t>723190901</t>
  </si>
  <si>
    <t>Uzavření,otevření plynovodního potrubí při opravě</t>
  </si>
  <si>
    <t>-474943056</t>
  </si>
  <si>
    <t>723190907</t>
  </si>
  <si>
    <t>Odvzdušnění nebo napuštění plynovodního potrubí</t>
  </si>
  <si>
    <t>902890660</t>
  </si>
  <si>
    <t>723190909</t>
  </si>
  <si>
    <t>Zkouška těsnosti potrubí plynovodního</t>
  </si>
  <si>
    <t>-703855917</t>
  </si>
  <si>
    <t>998723103</t>
  </si>
  <si>
    <t>Přesun hmot tonážní pro vnitřní plynovod v objektech v do 24 m</t>
  </si>
  <si>
    <t>1866954995</t>
  </si>
  <si>
    <t>998723181</t>
  </si>
  <si>
    <t>Příplatek k přesunu hmot tonážní 723 prováděný bez použití mechanizace</t>
  </si>
  <si>
    <t>-39711806</t>
  </si>
  <si>
    <t>725</t>
  </si>
  <si>
    <t>Zdravotechnika - zařizovací předměty</t>
  </si>
  <si>
    <t>725110811</t>
  </si>
  <si>
    <t>Demontáž klozetů splachovací s nádrží</t>
  </si>
  <si>
    <t>1806059742</t>
  </si>
  <si>
    <t>725112001</t>
  </si>
  <si>
    <t>951514289</t>
  </si>
  <si>
    <t>725210821</t>
  </si>
  <si>
    <t>Demontáž umyvadel bez výtokových armatur</t>
  </si>
  <si>
    <t>1277173305</t>
  </si>
  <si>
    <t>725211602</t>
  </si>
  <si>
    <t>Umyvadlo keramické připevněné na stěnu šrouby bílé bez krytu na sifon 550 mm</t>
  </si>
  <si>
    <t>-1903510780</t>
  </si>
  <si>
    <t>725220841</t>
  </si>
  <si>
    <t>Demontáž van ocelová</t>
  </si>
  <si>
    <t>753653115</t>
  </si>
  <si>
    <t>725222116</t>
  </si>
  <si>
    <t>Vana bez armatur výtokových akrylátová se zápachovou uzávěrkou 1600x700 mm</t>
  </si>
  <si>
    <t>82570836</t>
  </si>
  <si>
    <t>725810811</t>
  </si>
  <si>
    <t>Demontáž ventilů výtokových nástěnných</t>
  </si>
  <si>
    <t>1163562143</t>
  </si>
  <si>
    <t>725811115</t>
  </si>
  <si>
    <t>Ventil nástěnný pevný výtok G1/2x80 mm</t>
  </si>
  <si>
    <t>-1105981923</t>
  </si>
  <si>
    <t>725820801</t>
  </si>
  <si>
    <t>Demontáž baterie nástěnné do G 3 / 4</t>
  </si>
  <si>
    <t>-1204650376</t>
  </si>
  <si>
    <t>725822611</t>
  </si>
  <si>
    <t>-22063996</t>
  </si>
  <si>
    <t>725831313</t>
  </si>
  <si>
    <t>Baterie vanová nástěnná páková s příslušenstvím a pohyblivým držákem</t>
  </si>
  <si>
    <t>-2102588928</t>
  </si>
  <si>
    <t>725865501</t>
  </si>
  <si>
    <t>Odpadní souprava DN 40/50 se zápachovou uzávěrkou pro vanu, ovládání bovdenem</t>
  </si>
  <si>
    <t>-446411348</t>
  </si>
  <si>
    <t>725869101</t>
  </si>
  <si>
    <t>Montáž zápachových uzávěrek do DN 40</t>
  </si>
  <si>
    <t>-994574663</t>
  </si>
  <si>
    <t>55161837</t>
  </si>
  <si>
    <t>uzávěrka zápachová pro pračku a myčku nástěnná PP-bílá DN 40</t>
  </si>
  <si>
    <t>-1222573113</t>
  </si>
  <si>
    <t>ZUU</t>
  </si>
  <si>
    <t>-805249232</t>
  </si>
  <si>
    <t>725980123</t>
  </si>
  <si>
    <t>Dvířka 40/20 vč. montáže a začištění k obkladu</t>
  </si>
  <si>
    <t>566720147</t>
  </si>
  <si>
    <t>OIM</t>
  </si>
  <si>
    <t>Ostatní instalační materiál nutný pro dopojení zařizovacích předmětů (pancéřové hadičky, těsnění atd...)</t>
  </si>
  <si>
    <t>kpl</t>
  </si>
  <si>
    <t>562606072</t>
  </si>
  <si>
    <t>998725103</t>
  </si>
  <si>
    <t>Přesun hmot tonážní pro zařizovací předměty v objektech v do 24 m</t>
  </si>
  <si>
    <t>-870802331</t>
  </si>
  <si>
    <t>998725181</t>
  </si>
  <si>
    <t>Příplatek k přesunu hmot tonážní 725 prováděný bez použití mechanizace</t>
  </si>
  <si>
    <t>-8300231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</si>
  <si>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</si>
  <si>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</si>
  <si>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</si>
  <si>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</si>
  <si>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1746662772</t>
  </si>
  <si>
    <t>998726113</t>
  </si>
  <si>
    <t>Přesun hmot tonážní pro instalační prefabrikáty v objektech v do 24 m</t>
  </si>
  <si>
    <t>596085486</t>
  </si>
  <si>
    <t>998726181</t>
  </si>
  <si>
    <t>Příplatek k přesunu hmot tonážní 726 prováděný bez použití mechanizace</t>
  </si>
  <si>
    <t>1591881670</t>
  </si>
  <si>
    <t>741</t>
  </si>
  <si>
    <t>Elektroinstalace - silnoproud</t>
  </si>
  <si>
    <t>741112001</t>
  </si>
  <si>
    <t>Montáž krabice zapuštěná plastová kruhová</t>
  </si>
  <si>
    <t>-1903085349</t>
  </si>
  <si>
    <t>34571515</t>
  </si>
  <si>
    <t>krabice přístrojová instalační 400 V, 142x71x45mm do dutých stěn</t>
  </si>
  <si>
    <t>1100756144</t>
  </si>
  <si>
    <t>741120001</t>
  </si>
  <si>
    <t>Montáž vodič Cu izolovaný plný a laněný žíla 0,35-6 mm2 pod omítku (CY)</t>
  </si>
  <si>
    <t>-251187965</t>
  </si>
  <si>
    <t>34111036</t>
  </si>
  <si>
    <t>kabel silový s Cu jádrem 1 kV 3x2,5mm2</t>
  </si>
  <si>
    <t>-1876184640</t>
  </si>
  <si>
    <t>34111018</t>
  </si>
  <si>
    <t>kabel silový s Cu jádrem 6mm2</t>
  </si>
  <si>
    <t>133361364</t>
  </si>
  <si>
    <t>741210001</t>
  </si>
  <si>
    <t>Montáž rozvodnice oceloplechová nebo plastová běžná do 20 kg</t>
  </si>
  <si>
    <t>-109978316</t>
  </si>
  <si>
    <t>35713850</t>
  </si>
  <si>
    <t>rozvodnice elektroměrové s jedním 1 fázovým místem bez požární úpravy 18 pozic</t>
  </si>
  <si>
    <t>327801049</t>
  </si>
  <si>
    <t>741310001</t>
  </si>
  <si>
    <t>Montáž vypínač nástěnný 1-jednopólový prostředí normální</t>
  </si>
  <si>
    <t>85344378</t>
  </si>
  <si>
    <t>34535799</t>
  </si>
  <si>
    <t>1702219409</t>
  </si>
  <si>
    <t>741313001</t>
  </si>
  <si>
    <t>Montáž zásuvka (polo)zapuštěná bezšroubové připojení 2P+PE se zapojením vodičů</t>
  </si>
  <si>
    <t>-2137786764</t>
  </si>
  <si>
    <t>35811077</t>
  </si>
  <si>
    <t>389801289</t>
  </si>
  <si>
    <t>741370002</t>
  </si>
  <si>
    <t>Montáž svítidlo žárovkové bytové stropní přisazené 1 zdroj se sklem</t>
  </si>
  <si>
    <t>372352419</t>
  </si>
  <si>
    <t>34821275</t>
  </si>
  <si>
    <t>svítidlo bytové žárovkové IP 42, max. 60 W E27</t>
  </si>
  <si>
    <t>-1887204035</t>
  </si>
  <si>
    <t>34111030</t>
  </si>
  <si>
    <t>kabel silový s Cu jádrem 1 kV 3x1,5mm2</t>
  </si>
  <si>
    <t>1677930366</t>
  </si>
  <si>
    <t>741810001</t>
  </si>
  <si>
    <t>Celková prohlídka elektrického rozvodu a zařízení do 100 000,- Kč</t>
  </si>
  <si>
    <t>1569113536</t>
  </si>
  <si>
    <t>998741103</t>
  </si>
  <si>
    <t>Přesun hmot tonážní pro silnoproud v objektech v do 24 m</t>
  </si>
  <si>
    <t>693450363</t>
  </si>
  <si>
    <t>998741181</t>
  </si>
  <si>
    <t>Příplatek k přesunu hmot tonážní 741 prováděný bez použití mechanizace</t>
  </si>
  <si>
    <t>-217488782</t>
  </si>
  <si>
    <t>751</t>
  </si>
  <si>
    <t>Vzduchotechnika</t>
  </si>
  <si>
    <t>751111012</t>
  </si>
  <si>
    <t>Mtž vent ax ntl nástěnného základního D do 200 mm</t>
  </si>
  <si>
    <t>-574631415</t>
  </si>
  <si>
    <t>V</t>
  </si>
  <si>
    <t>-35620583</t>
  </si>
  <si>
    <t>751111811</t>
  </si>
  <si>
    <t>Demontáž ventilátoru axiálního nízkotlakého kruhové potrubí D do 200 mm</t>
  </si>
  <si>
    <t>-2120087252</t>
  </si>
  <si>
    <t>998751102</t>
  </si>
  <si>
    <t>Přesun hmot tonážní pro vzduchotechniku v objektech v do 24 m</t>
  </si>
  <si>
    <t>-1417377487</t>
  </si>
  <si>
    <t>998751181</t>
  </si>
  <si>
    <t>Příplatek k přesunu hmot tonážní 751 prováděný bez použití mechanizace</t>
  </si>
  <si>
    <t>937806310</t>
  </si>
  <si>
    <t>763</t>
  </si>
  <si>
    <t>Konstrukce suché výstavby</t>
  </si>
  <si>
    <t>763111331</t>
  </si>
  <si>
    <t>SDK příčka tl 80 mm profil CW+UW 50 desky 1xH2 15 TI 40 mm</t>
  </si>
  <si>
    <t>1484702385</t>
  </si>
  <si>
    <t>1,035*2,6</t>
  </si>
  <si>
    <t>(0,855+0,08)*2,6</t>
  </si>
  <si>
    <t>2,465*2,6</t>
  </si>
  <si>
    <t>763111718</t>
  </si>
  <si>
    <t>SDK příčka úprava styku příčky a stropu/stávající stěny páskou nebo silikonováním</t>
  </si>
  <si>
    <t>-1448215616</t>
  </si>
  <si>
    <t>(0,85+1,035)*2</t>
  </si>
  <si>
    <t>(2,465+1,77)*2</t>
  </si>
  <si>
    <t>2,6*8</t>
  </si>
  <si>
    <t>763111724</t>
  </si>
  <si>
    <t>SDK příčka páska k vyztužení různých úhlů</t>
  </si>
  <si>
    <t>2076497080</t>
  </si>
  <si>
    <t>2,6*5</t>
  </si>
  <si>
    <t>0,5</t>
  </si>
  <si>
    <t>763111751</t>
  </si>
  <si>
    <t>Příplatek k SDK příčce za plochu do 6 m2 jednotlivě</t>
  </si>
  <si>
    <t>1484984724</t>
  </si>
  <si>
    <t>763111762</t>
  </si>
  <si>
    <t>Příplatek k SDK příčce s jednoduchou nosnou konstrukcí za zahuštění profilů na vzdálenost 41 mm</t>
  </si>
  <si>
    <t>1193209579</t>
  </si>
  <si>
    <t>763111771</t>
  </si>
  <si>
    <t>Příplatek k SDK příčce za rovinnost kvality Q3</t>
  </si>
  <si>
    <t>-877960008</t>
  </si>
  <si>
    <t>11,531*2</t>
  </si>
  <si>
    <t>4,873</t>
  </si>
  <si>
    <t>2,6*1,2</t>
  </si>
  <si>
    <t>763164166</t>
  </si>
  <si>
    <t>SDK obklad kcí tvaru L š přes 0,8 m desky 1xH2 15</t>
  </si>
  <si>
    <t>-868997063</t>
  </si>
  <si>
    <t>obklad stávající stoupací šachty:</t>
  </si>
  <si>
    <t>(0,87+0,065+0,67)*2,6</t>
  </si>
  <si>
    <t>obklad za pračkou do v. 900mm:</t>
  </si>
  <si>
    <t>(0,9+0,5)*0,5</t>
  </si>
  <si>
    <t>763164246</t>
  </si>
  <si>
    <t>SDK obklad kcí tvaru U š do 1,2 m desky 1xH2 15</t>
  </si>
  <si>
    <t>-535074654</t>
  </si>
  <si>
    <t>opláštění deštového svodu:</t>
  </si>
  <si>
    <t>2,6</t>
  </si>
  <si>
    <t>998763303</t>
  </si>
  <si>
    <t>Přesun hmot tonážní pro sádrokartonové konstrukce v objektech v do 24 m</t>
  </si>
  <si>
    <t>1518257519</t>
  </si>
  <si>
    <t>998763381</t>
  </si>
  <si>
    <t>Příplatek k přesunu hmot tonážní 763 SDK prováděný bez použití mechanizace</t>
  </si>
  <si>
    <t>-1923464732</t>
  </si>
  <si>
    <t>766</t>
  </si>
  <si>
    <t>Konstrukce truhlářské</t>
  </si>
  <si>
    <t>766421812</t>
  </si>
  <si>
    <t>Demontáž truhlářského obložení podhledů z panelů plochy přes 1,5 m2</t>
  </si>
  <si>
    <t>1168535458</t>
  </si>
  <si>
    <t>demontáž obložení stropu umakartem:</t>
  </si>
  <si>
    <t>1,14*0,87</t>
  </si>
  <si>
    <t>1,71*1,85</t>
  </si>
  <si>
    <t>766660001</t>
  </si>
  <si>
    <t>Montáž dveřních křídel otvíravých 1křídlových š do 0,8 m do ocelové zárubně</t>
  </si>
  <si>
    <t>-1115035043</t>
  </si>
  <si>
    <t>61162854</t>
  </si>
  <si>
    <t>dveře vnitřní foliované plné 1křídlové 70x197 cm</t>
  </si>
  <si>
    <t>970853598</t>
  </si>
  <si>
    <t>54914610</t>
  </si>
  <si>
    <t>-293146557</t>
  </si>
  <si>
    <t>766660722</t>
  </si>
  <si>
    <t>Montáž dveřního kování - zámku</t>
  </si>
  <si>
    <t>1336482894</t>
  </si>
  <si>
    <t>54925015</t>
  </si>
  <si>
    <t>12530545</t>
  </si>
  <si>
    <t>766695212</t>
  </si>
  <si>
    <t>Montáž truhlářských prahů dveří 1křídlových šířky do 10 cm</t>
  </si>
  <si>
    <t>-756483677</t>
  </si>
  <si>
    <t>61187416</t>
  </si>
  <si>
    <t>práh dveřní dřevěný bukový tl 2cm dl 92cm š 10cm</t>
  </si>
  <si>
    <t>-2001000854</t>
  </si>
  <si>
    <t>DV</t>
  </si>
  <si>
    <t>Dodávka a osazení SDK konstrukce dvířek za wc - pro obklad vč. úchytek a začištění</t>
  </si>
  <si>
    <t>363811114</t>
  </si>
  <si>
    <t>UP</t>
  </si>
  <si>
    <t>Dodatečná úprava dveřních prahů vzhledem k výškovým rozdílům podlah</t>
  </si>
  <si>
    <t>-243871385</t>
  </si>
  <si>
    <t>998766103</t>
  </si>
  <si>
    <t>Přesun hmot tonážní pro konstrukce truhlářské v objektech v do 24 m</t>
  </si>
  <si>
    <t>-1720022717</t>
  </si>
  <si>
    <t>998766181</t>
  </si>
  <si>
    <t>Příplatek k přesunu hmot tonážní 766 prováděný bez použití mechanizace</t>
  </si>
  <si>
    <t>2093687428</t>
  </si>
  <si>
    <t>771</t>
  </si>
  <si>
    <t>Podlahy z dlaždic</t>
  </si>
  <si>
    <t>771571113</t>
  </si>
  <si>
    <t>Montáž podlah z keramických dlaždic režných hladkých do malty do 12 ks/m2</t>
  </si>
  <si>
    <t>-491721370</t>
  </si>
  <si>
    <t>2,46*1,77</t>
  </si>
  <si>
    <t>771591111</t>
  </si>
  <si>
    <t>Podlahy penetrace podkladu</t>
  </si>
  <si>
    <t>-1294497980</t>
  </si>
  <si>
    <t>59761408</t>
  </si>
  <si>
    <t>dlaždice keramická barevná přes 9 do 12 ks/m2</t>
  </si>
  <si>
    <t>1973308818</t>
  </si>
  <si>
    <t>5,239*1,1 'Přepočtené koeficientem množství</t>
  </si>
  <si>
    <t>998771103</t>
  </si>
  <si>
    <t>Přesun hmot tonážní pro podlahy z dlaždic v objektech v do 24 m</t>
  </si>
  <si>
    <t>-826158019</t>
  </si>
  <si>
    <t>998771181</t>
  </si>
  <si>
    <t>Příplatek k přesunu hmot tonážní 771 prováděný bez použití mechanizace</t>
  </si>
  <si>
    <t>1278806346</t>
  </si>
  <si>
    <t>776</t>
  </si>
  <si>
    <t>Podlahy povlakové</t>
  </si>
  <si>
    <t>776201812</t>
  </si>
  <si>
    <t>Demontáž lepených povlakových podlah s podložkou ručně</t>
  </si>
  <si>
    <t>1070399427</t>
  </si>
  <si>
    <t>demontáž nášlapné vrstvy z pvc:</t>
  </si>
  <si>
    <t>1,85*0,78</t>
  </si>
  <si>
    <t>998776103</t>
  </si>
  <si>
    <t>Přesun hmot tonážní pro podlahy povlakové v objektech v do 24 m</t>
  </si>
  <si>
    <t>-1327222898</t>
  </si>
  <si>
    <t>998776181</t>
  </si>
  <si>
    <t>Příplatek k přesunu hmot tonážní 776 prováděný bez použití mechanizace</t>
  </si>
  <si>
    <t>1907783296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</si>
  <si>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</si>
  <si>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</si>
  <si>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</si>
  <si>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</si>
  <si>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-1888492019</t>
  </si>
  <si>
    <t>(0,855+1,02)*2</t>
  </si>
  <si>
    <t>L</t>
  </si>
  <si>
    <t>Listela - dekorovaný obklad</t>
  </si>
  <si>
    <t>-550460370</t>
  </si>
  <si>
    <t>12,22/0,4*1,1</t>
  </si>
  <si>
    <t>781471113</t>
  </si>
  <si>
    <t>Montáž obkladů vnitřních keramických hladkých do 19 ks/m2 kladených do malty</t>
  </si>
  <si>
    <t>1142640822</t>
  </si>
  <si>
    <t>(2,46+1,77)*2*2</t>
  </si>
  <si>
    <t>0,6*0,3</t>
  </si>
  <si>
    <t>(0,855+1,035)*2*2</t>
  </si>
  <si>
    <t>(0,3+0,5+0,3)*2</t>
  </si>
  <si>
    <t>59761155</t>
  </si>
  <si>
    <t>dlaždice keramické koupelnové(barevné) přes 19 do 25 ks/m2</t>
  </si>
  <si>
    <t>-691654769</t>
  </si>
  <si>
    <t>26,86*1,1</t>
  </si>
  <si>
    <t>781495111</t>
  </si>
  <si>
    <t>Penetrace podkladu vnitřních obkladů</t>
  </si>
  <si>
    <t>-22203755</t>
  </si>
  <si>
    <t>998781103</t>
  </si>
  <si>
    <t>Přesun hmot tonážní pro obklady keramické v objektech v do 24 m</t>
  </si>
  <si>
    <t>-348784993</t>
  </si>
  <si>
    <t>998781181</t>
  </si>
  <si>
    <t>Příplatek k přesunu hmot tonážní 781 prováděný bez použití mechanizace</t>
  </si>
  <si>
    <t>-1941947616</t>
  </si>
  <si>
    <t>783</t>
  </si>
  <si>
    <t>Dokončovací práce - nátěry</t>
  </si>
  <si>
    <t>783301313</t>
  </si>
  <si>
    <t>Odmaštění zámečnických konstrukcí ředidlovým odmašťovačem</t>
  </si>
  <si>
    <t>44918213</t>
  </si>
  <si>
    <t>783314101</t>
  </si>
  <si>
    <t>Základní jednonásobný syntetický nátěr zámečnických konstrukcí</t>
  </si>
  <si>
    <t>242625044</t>
  </si>
  <si>
    <t>zárubně:</t>
  </si>
  <si>
    <t>(2*2+0,9)*2*0,5</t>
  </si>
  <si>
    <t>783317101</t>
  </si>
  <si>
    <t>Krycí jednonásobný syntetický standardní nátěr zámečnických konstrukcí</t>
  </si>
  <si>
    <t>-1711634592</t>
  </si>
  <si>
    <t>784</t>
  </si>
  <si>
    <t>Dokončovací práce - malby a tapety</t>
  </si>
  <si>
    <t>-1954918464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</si>
  <si>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</si>
  <si>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</si>
  <si>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</si>
  <si>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</si>
  <si>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</si>
  <si>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</si>
  <si>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</si>
  <si>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</si>
  <si>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784121001</t>
  </si>
  <si>
    <t>Oškrabání malby v mísnostech výšky do 3,80 m</t>
  </si>
  <si>
    <t>-1957085776</t>
  </si>
  <si>
    <t>strop komory:</t>
  </si>
  <si>
    <t>0,78*1,85</t>
  </si>
  <si>
    <t>784181111</t>
  </si>
  <si>
    <t>Základní silikátová jednonásobná penetrace podkladu v místnostech výšky do 3,80m</t>
  </si>
  <si>
    <t>-144862448</t>
  </si>
  <si>
    <t>784321001</t>
  </si>
  <si>
    <t>Jednonásobné silikátové bílé malby v místnosti výšky do 3,80 m</t>
  </si>
  <si>
    <t>1428908832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</si>
  <si>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</si>
  <si>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</si>
  <si>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</si>
  <si>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</si>
  <si>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</si>
  <si>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</si>
  <si>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935337286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</si>
  <si>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</si>
  <si>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</si>
  <si>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</si>
  <si>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</si>
  <si>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</si>
  <si>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</si>
  <si>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</si>
  <si>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</si>
  <si>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-1245124718</t>
  </si>
  <si>
    <t>Ostatní drobné nepecifikované práce související s rozvody vody a kanalizace bytového jádra:</t>
  </si>
  <si>
    <t>HZS3111</t>
  </si>
  <si>
    <t>Hodinová zúčtovací sazba montér potrubí</t>
  </si>
  <si>
    <t>907084186</t>
  </si>
  <si>
    <t>dopojení nového ventilátoru na stávající potrubí:</t>
  </si>
  <si>
    <t>HZS4212</t>
  </si>
  <si>
    <t>Hodinová zúčtovací sazba revizní technik specialista</t>
  </si>
  <si>
    <t>1768625063</t>
  </si>
  <si>
    <t>VRN</t>
  </si>
  <si>
    <t>Vedlejší rozpočtové náklady</t>
  </si>
  <si>
    <t>VRN3</t>
  </si>
  <si>
    <t>Zařízení staveniště</t>
  </si>
  <si>
    <t>030001000</t>
  </si>
  <si>
    <t>1024</t>
  </si>
  <si>
    <t>-1582524423</t>
  </si>
  <si>
    <t>VRN7</t>
  </si>
  <si>
    <t>Provozní vlivy</t>
  </si>
  <si>
    <t>070001000</t>
  </si>
  <si>
    <t>1636975182</t>
  </si>
  <si>
    <t>B. Četyny 2/930</t>
  </si>
  <si>
    <t>1 - Bytová jednotka č. 64</t>
  </si>
  <si>
    <t xml:space="preserve">Přípojka plynovodní nerezová hadice G1/2 F x G1/2 F délky 100 cm spojovaná na závit </t>
  </si>
  <si>
    <t>Potrubí měděné měkké spojované lisováním DN 15 ZTI vč. kulového ventilu</t>
  </si>
  <si>
    <t>Klozet keramický standardní samostatně stojící s hlubokým splachováním  - "duálním", odpad vodorovný</t>
  </si>
  <si>
    <t>Baterie umyvadlová stojánková páková bez výpusti - s delším výtokovým  ramínkem</t>
  </si>
  <si>
    <t>Zápachová uzávěra - sifon pro umyvadla, provedení chrom - tzv. "click-clacK"</t>
  </si>
  <si>
    <t>ovladač zapínací tlačítkový 10A 3553-80289 velkoplošný "v rámečku"</t>
  </si>
  <si>
    <t>zásuvka nepropustná nástěnná 16A 220 V 3pólová "v rámečku"</t>
  </si>
  <si>
    <t>Axiální ventilátor max. 20x20cm, pr. 125 mm se "žaluzií"</t>
  </si>
  <si>
    <t>kování vrchní dveřní klika včetně rozet a montážního materiál nerez PK - "masivní kov"</t>
  </si>
  <si>
    <t>zámek stavební zadlabací tzv. "WC zámek" 02-03 L Zn</t>
  </si>
  <si>
    <t>revize plynu vč. 2 revizních zpráv: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</si>
</sst>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Horymírova 2975/4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20. 8. 2019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'1 - Bytová jednotka č.1'!J30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0"/>
  <sheetViews>
    <sheetView showGridLines="0" tabSelected="1" topLeftCell="A431" workbookViewId="0">
      <selection activeCell="C454" sqref="C454"/>
    </sheetView>
  </sheetViews>
  <sheetFormatPr defaultRowHeight="11.25"/>
  <cols>
    <col min="1" max="1" width="8.33203125" style="1" customWidth="1"/>
    <col min="2" max="2" width="1.6640625" style="1" customWidth="1"/>
    <col min="3" max="3" width="6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742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743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ROUND((SUM(BE142:BE449)),  2)</f>
        <v>0</v>
      </c>
      <c r="G33" s="32"/>
      <c r="H33" s="32"/>
      <c r="I33" s="103">
        <v>0.21</v>
      </c>
      <c r="J33" s="102">
        <f>ROUND(((SUM(BE142:BE449))*I33),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ROUND((SUM(BF142:BF449)),  2)</f>
        <v>0</v>
      </c>
      <c r="G34" s="32"/>
      <c r="H34" s="32"/>
      <c r="I34" s="103">
        <v>0.15</v>
      </c>
      <c r="J34" s="102">
        <f>ROUND(((SUM(BF142:BF449))*I34),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ROUND((SUM(BG142:BG449)),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ROUND((SUM(BH142:BH449)),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ROUND((SUM(BI142:BI449)),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87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B. Četyny 2/930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1 - Bytová jednotka č. 64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88</v>
      </c>
      <c r="D94" s="104"/>
      <c r="E94" s="104"/>
      <c r="F94" s="104"/>
      <c r="G94" s="104"/>
      <c r="H94" s="104"/>
      <c r="I94" s="119"/>
      <c r="J94" s="120" t="s">
        <v>89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90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91</v>
      </c>
    </row>
    <row r="97" spans="2:12" s="9" customFormat="1" ht="24.95" customHeight="1">
      <c r="B97" s="122"/>
      <c r="D97" s="123" t="s">
        <v>92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93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94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95</v>
      </c>
      <c r="E100" s="129"/>
      <c r="F100" s="129"/>
      <c r="G100" s="129"/>
      <c r="H100" s="129"/>
      <c r="I100" s="130"/>
      <c r="J100" s="131">
        <f>J163</f>
        <v>0</v>
      </c>
      <c r="L100" s="127"/>
    </row>
    <row r="101" spans="2:12" s="10" customFormat="1" ht="19.899999999999999" customHeight="1">
      <c r="B101" s="127"/>
      <c r="D101" s="128" t="s">
        <v>96</v>
      </c>
      <c r="E101" s="129"/>
      <c r="F101" s="129"/>
      <c r="G101" s="129"/>
      <c r="H101" s="129"/>
      <c r="I101" s="130"/>
      <c r="J101" s="131">
        <f>J185</f>
        <v>0</v>
      </c>
      <c r="L101" s="127"/>
    </row>
    <row r="102" spans="2:12" s="10" customFormat="1" ht="19.899999999999999" customHeight="1">
      <c r="B102" s="127"/>
      <c r="D102" s="128" t="s">
        <v>97</v>
      </c>
      <c r="E102" s="129"/>
      <c r="F102" s="129"/>
      <c r="G102" s="129"/>
      <c r="H102" s="129"/>
      <c r="I102" s="130"/>
      <c r="J102" s="131">
        <f>J193</f>
        <v>0</v>
      </c>
      <c r="L102" s="127"/>
    </row>
    <row r="103" spans="2:12" s="9" customFormat="1" ht="24.95" customHeight="1">
      <c r="B103" s="122"/>
      <c r="D103" s="123" t="s">
        <v>98</v>
      </c>
      <c r="E103" s="124"/>
      <c r="F103" s="124"/>
      <c r="G103" s="124"/>
      <c r="H103" s="124"/>
      <c r="I103" s="125"/>
      <c r="J103" s="126">
        <f>J197</f>
        <v>0</v>
      </c>
      <c r="L103" s="122"/>
    </row>
    <row r="104" spans="2:12" s="10" customFormat="1" ht="19.899999999999999" customHeight="1">
      <c r="B104" s="127"/>
      <c r="D104" s="128" t="s">
        <v>99</v>
      </c>
      <c r="E104" s="129"/>
      <c r="F104" s="129"/>
      <c r="G104" s="129"/>
      <c r="H104" s="129"/>
      <c r="I104" s="130"/>
      <c r="J104" s="131">
        <f>J198</f>
        <v>0</v>
      </c>
      <c r="L104" s="127"/>
    </row>
    <row r="105" spans="2:12" s="10" customFormat="1" ht="19.899999999999999" customHeight="1">
      <c r="B105" s="127"/>
      <c r="D105" s="128" t="s">
        <v>100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101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102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103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104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>
      <c r="B110" s="127"/>
      <c r="D110" s="128" t="s">
        <v>105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>
      <c r="B111" s="127"/>
      <c r="D111" s="128" t="s">
        <v>106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>
      <c r="B112" s="127"/>
      <c r="D112" s="128" t="s">
        <v>107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>
      <c r="B113" s="127"/>
      <c r="D113" s="128" t="s">
        <v>108</v>
      </c>
      <c r="E113" s="129"/>
      <c r="F113" s="129"/>
      <c r="G113" s="129"/>
      <c r="H113" s="129"/>
      <c r="I113" s="130"/>
      <c r="J113" s="131">
        <f>J344</f>
        <v>0</v>
      </c>
      <c r="L113" s="127"/>
    </row>
    <row r="114" spans="1:31" s="10" customFormat="1" ht="19.899999999999999" customHeight="1">
      <c r="B114" s="127"/>
      <c r="D114" s="128" t="s">
        <v>109</v>
      </c>
      <c r="E114" s="129"/>
      <c r="F114" s="129"/>
      <c r="G114" s="129"/>
      <c r="H114" s="129"/>
      <c r="I114" s="130"/>
      <c r="J114" s="131">
        <f>J361</f>
        <v>0</v>
      </c>
      <c r="L114" s="127"/>
    </row>
    <row r="115" spans="1:31" s="10" customFormat="1" ht="19.899999999999999" customHeight="1">
      <c r="B115" s="127"/>
      <c r="D115" s="128" t="s">
        <v>110</v>
      </c>
      <c r="E115" s="129"/>
      <c r="F115" s="129"/>
      <c r="G115" s="129"/>
      <c r="H115" s="129"/>
      <c r="I115" s="130"/>
      <c r="J115" s="131">
        <f>J371</f>
        <v>0</v>
      </c>
      <c r="L115" s="127"/>
    </row>
    <row r="116" spans="1:31" s="10" customFormat="1" ht="19.899999999999999" customHeight="1">
      <c r="B116" s="127"/>
      <c r="D116" s="128" t="s">
        <v>111</v>
      </c>
      <c r="E116" s="129"/>
      <c r="F116" s="129"/>
      <c r="G116" s="129"/>
      <c r="H116" s="129"/>
      <c r="I116" s="130"/>
      <c r="J116" s="131">
        <f>J380</f>
        <v>0</v>
      </c>
      <c r="L116" s="127"/>
    </row>
    <row r="117" spans="1:31" s="10" customFormat="1" ht="19.899999999999999" customHeight="1">
      <c r="B117" s="127"/>
      <c r="D117" s="128" t="s">
        <v>112</v>
      </c>
      <c r="E117" s="129"/>
      <c r="F117" s="129"/>
      <c r="G117" s="129"/>
      <c r="H117" s="129"/>
      <c r="I117" s="130"/>
      <c r="J117" s="131">
        <f>J398</f>
        <v>0</v>
      </c>
      <c r="L117" s="127"/>
    </row>
    <row r="118" spans="1:31" s="10" customFormat="1" ht="19.899999999999999" customHeight="1">
      <c r="B118" s="127"/>
      <c r="D118" s="128" t="s">
        <v>113</v>
      </c>
      <c r="E118" s="129"/>
      <c r="F118" s="129"/>
      <c r="G118" s="129"/>
      <c r="H118" s="129"/>
      <c r="I118" s="130"/>
      <c r="J118" s="131">
        <f>J404</f>
        <v>0</v>
      </c>
      <c r="L118" s="127"/>
    </row>
    <row r="119" spans="1:31" s="9" customFormat="1" ht="24.95" customHeight="1">
      <c r="B119" s="122"/>
      <c r="D119" s="123" t="s">
        <v>114</v>
      </c>
      <c r="E119" s="124"/>
      <c r="F119" s="124"/>
      <c r="G119" s="124"/>
      <c r="H119" s="124"/>
      <c r="I119" s="125"/>
      <c r="J119" s="126">
        <f>J422</f>
        <v>0</v>
      </c>
      <c r="L119" s="122"/>
    </row>
    <row r="120" spans="1:31" s="9" customFormat="1" ht="24.95" customHeight="1">
      <c r="B120" s="122"/>
      <c r="D120" s="123" t="s">
        <v>115</v>
      </c>
      <c r="E120" s="124"/>
      <c r="F120" s="124"/>
      <c r="G120" s="124"/>
      <c r="H120" s="124"/>
      <c r="I120" s="125"/>
      <c r="J120" s="126">
        <f>J445</f>
        <v>0</v>
      </c>
      <c r="L120" s="122"/>
    </row>
    <row r="121" spans="1:31" s="10" customFormat="1" ht="19.899999999999999" customHeight="1">
      <c r="B121" s="127"/>
      <c r="D121" s="128" t="s">
        <v>116</v>
      </c>
      <c r="E121" s="129"/>
      <c r="F121" s="129"/>
      <c r="G121" s="129"/>
      <c r="H121" s="129"/>
      <c r="I121" s="130"/>
      <c r="J121" s="131">
        <f>J446</f>
        <v>0</v>
      </c>
      <c r="L121" s="127"/>
    </row>
    <row r="122" spans="1:31" s="10" customFormat="1" ht="19.899999999999999" customHeight="1">
      <c r="B122" s="127"/>
      <c r="D122" s="128" t="s">
        <v>117</v>
      </c>
      <c r="E122" s="129"/>
      <c r="F122" s="129"/>
      <c r="G122" s="129"/>
      <c r="H122" s="129"/>
      <c r="I122" s="130"/>
      <c r="J122" s="131">
        <f>J448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118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B. Četyny 2/930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1 - Bytová jednotka č. 64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119</v>
      </c>
      <c r="D141" s="135" t="s">
        <v>61</v>
      </c>
      <c r="E141" s="135" t="s">
        <v>57</v>
      </c>
      <c r="F141" s="135" t="s">
        <v>58</v>
      </c>
      <c r="G141" s="135" t="s">
        <v>120</v>
      </c>
      <c r="H141" s="135" t="s">
        <v>121</v>
      </c>
      <c r="I141" s="136" t="s">
        <v>122</v>
      </c>
      <c r="J141" s="137" t="s">
        <v>89</v>
      </c>
      <c r="K141" s="138" t="s">
        <v>123</v>
      </c>
      <c r="L141" s="139"/>
      <c r="M141" s="62" t="s">
        <v>1</v>
      </c>
      <c r="N141" s="63" t="s">
        <v>40</v>
      </c>
      <c r="O141" s="63" t="s">
        <v>124</v>
      </c>
      <c r="P141" s="63" t="s">
        <v>125</v>
      </c>
      <c r="Q141" s="63" t="s">
        <v>126</v>
      </c>
      <c r="R141" s="63" t="s">
        <v>127</v>
      </c>
      <c r="S141" s="63" t="s">
        <v>128</v>
      </c>
      <c r="T141" s="64" t="s">
        <v>129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130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P143+P197+P422+P445</f>
        <v>0</v>
      </c>
      <c r="Q142" s="66"/>
      <c r="R142" s="141">
        <f>R143+R197+R422+R445</f>
        <v>3.2114955899999997</v>
      </c>
      <c r="S142" s="66"/>
      <c r="T142" s="142">
        <f>T143+T197+T422+T445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91</v>
      </c>
      <c r="BK142" s="143">
        <f>BK143+BK197+BK422+BK445</f>
        <v>0</v>
      </c>
    </row>
    <row r="143" spans="1:63" s="12" customFormat="1" ht="25.9" customHeight="1">
      <c r="B143" s="144"/>
      <c r="D143" s="145" t="s">
        <v>75</v>
      </c>
      <c r="E143" s="146" t="s">
        <v>131</v>
      </c>
      <c r="F143" s="146" t="s">
        <v>132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P144+P147+P163+P185+P193</f>
        <v>0</v>
      </c>
      <c r="Q143" s="150"/>
      <c r="R143" s="151">
        <f>R144+R147+R163+R185+R193</f>
        <v>0.86132483999999987</v>
      </c>
      <c r="S143" s="150"/>
      <c r="T143" s="152">
        <f>T144+T147+T163+T185+T193</f>
        <v>2.8171141</v>
      </c>
      <c r="AR143" s="145" t="s">
        <v>81</v>
      </c>
      <c r="AT143" s="153" t="s">
        <v>75</v>
      </c>
      <c r="AU143" s="153" t="s">
        <v>76</v>
      </c>
      <c r="AY143" s="145" t="s">
        <v>133</v>
      </c>
      <c r="BK143" s="154">
        <f>BK144+BK147+BK163+BK185+BK193</f>
        <v>0</v>
      </c>
    </row>
    <row r="144" spans="1:63" s="12" customFormat="1" ht="22.9" customHeight="1">
      <c r="B144" s="144"/>
      <c r="D144" s="145" t="s">
        <v>75</v>
      </c>
      <c r="E144" s="155" t="s">
        <v>134</v>
      </c>
      <c r="F144" s="155" t="s">
        <v>135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133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136</v>
      </c>
      <c r="E145" s="159" t="s">
        <v>137</v>
      </c>
      <c r="F145" s="160" t="s">
        <v>138</v>
      </c>
      <c r="G145" s="161" t="s">
        <v>139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140</v>
      </c>
      <c r="AT145" s="170" t="s">
        <v>136</v>
      </c>
      <c r="AU145" s="170" t="s">
        <v>141</v>
      </c>
      <c r="AY145" s="17" t="s">
        <v>133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141</v>
      </c>
      <c r="BK145" s="171">
        <f>ROUND(I145*H145,2)</f>
        <v>0</v>
      </c>
      <c r="BL145" s="17" t="s">
        <v>140</v>
      </c>
      <c r="BM145" s="170" t="s">
        <v>142</v>
      </c>
    </row>
    <row r="146" spans="1:65" s="13" customFormat="1">
      <c r="B146" s="172"/>
      <c r="D146" s="173" t="s">
        <v>143</v>
      </c>
      <c r="E146" s="174" t="s">
        <v>1</v>
      </c>
      <c r="F146" s="175" t="s">
        <v>144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143</v>
      </c>
      <c r="AU146" s="174" t="s">
        <v>141</v>
      </c>
      <c r="AV146" s="13" t="s">
        <v>141</v>
      </c>
      <c r="AW146" s="13" t="s">
        <v>33</v>
      </c>
      <c r="AX146" s="13" t="s">
        <v>81</v>
      </c>
      <c r="AY146" s="174" t="s">
        <v>133</v>
      </c>
    </row>
    <row r="147" spans="1:65" s="12" customFormat="1" ht="22.9" customHeight="1">
      <c r="B147" s="144"/>
      <c r="D147" s="145" t="s">
        <v>75</v>
      </c>
      <c r="E147" s="155" t="s">
        <v>145</v>
      </c>
      <c r="F147" s="155" t="s">
        <v>146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SUM(P148:P162)</f>
        <v>0</v>
      </c>
      <c r="Q147" s="150"/>
      <c r="R147" s="151">
        <f>SUM(R148:R162)</f>
        <v>0.7407928399999999</v>
      </c>
      <c r="S147" s="150"/>
      <c r="T147" s="152">
        <f>SUM(T148:T162)</f>
        <v>0</v>
      </c>
      <c r="AR147" s="145" t="s">
        <v>81</v>
      </c>
      <c r="AT147" s="153" t="s">
        <v>75</v>
      </c>
      <c r="AU147" s="153" t="s">
        <v>81</v>
      </c>
      <c r="AY147" s="145" t="s">
        <v>133</v>
      </c>
      <c r="BK147" s="154">
        <f>SUM(BK148:BK162)</f>
        <v>0</v>
      </c>
    </row>
    <row r="148" spans="1:65" s="2" customFormat="1" ht="21.75" customHeight="1">
      <c r="A148" s="32"/>
      <c r="B148" s="157"/>
      <c r="C148" s="158">
        <v>2</v>
      </c>
      <c r="D148" s="158" t="s">
        <v>136</v>
      </c>
      <c r="E148" s="159" t="s">
        <v>148</v>
      </c>
      <c r="F148" s="160" t="s">
        <v>149</v>
      </c>
      <c r="G148" s="161" t="s">
        <v>139</v>
      </c>
      <c r="H148" s="162">
        <v>14.456</v>
      </c>
      <c r="I148" s="163"/>
      <c r="J148" s="164">
        <f t="shared" ref="J148:J150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0" si="1">O148*H148</f>
        <v>0</v>
      </c>
      <c r="Q148" s="168">
        <v>2.5999999999999998E-4</v>
      </c>
      <c r="R148" s="168">
        <f t="shared" ref="R148:R150" si="2">Q148*H148</f>
        <v>3.7585599999999993E-3</v>
      </c>
      <c r="S148" s="168">
        <v>0</v>
      </c>
      <c r="T148" s="169">
        <f t="shared" ref="T148:T150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140</v>
      </c>
      <c r="AT148" s="170" t="s">
        <v>136</v>
      </c>
      <c r="AU148" s="170" t="s">
        <v>141</v>
      </c>
      <c r="AY148" s="17" t="s">
        <v>133</v>
      </c>
      <c r="BE148" s="171">
        <f t="shared" ref="BE148:BE150" si="4">IF(N148="základní",J148,0)</f>
        <v>0</v>
      </c>
      <c r="BF148" s="171">
        <f t="shared" ref="BF148:BF150" si="5">IF(N148="snížená",J148,0)</f>
        <v>0</v>
      </c>
      <c r="BG148" s="171">
        <f t="shared" ref="BG148:BG150" si="6">IF(N148="zákl. přenesená",J148,0)</f>
        <v>0</v>
      </c>
      <c r="BH148" s="171">
        <f t="shared" ref="BH148:BH150" si="7">IF(N148="sníž. přenesená",J148,0)</f>
        <v>0</v>
      </c>
      <c r="BI148" s="171">
        <f t="shared" ref="BI148:BI150" si="8">IF(N148="nulová",J148,0)</f>
        <v>0</v>
      </c>
      <c r="BJ148" s="17" t="s">
        <v>141</v>
      </c>
      <c r="BK148" s="171">
        <f t="shared" ref="BK148:BK150" si="9">ROUND(I148*H148,2)</f>
        <v>0</v>
      </c>
      <c r="BL148" s="17" t="s">
        <v>140</v>
      </c>
      <c r="BM148" s="170" t="s">
        <v>150</v>
      </c>
    </row>
    <row r="149" spans="1:65" s="2" customFormat="1" ht="21.75" customHeight="1">
      <c r="A149" s="32"/>
      <c r="B149" s="157"/>
      <c r="C149" s="158">
        <v>3</v>
      </c>
      <c r="D149" s="158" t="s">
        <v>136</v>
      </c>
      <c r="E149" s="159" t="s">
        <v>151</v>
      </c>
      <c r="F149" s="160" t="s">
        <v>152</v>
      </c>
      <c r="G149" s="161" t="s">
        <v>139</v>
      </c>
      <c r="H149" s="162">
        <v>14.456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6.3317280000000004E-2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140</v>
      </c>
      <c r="AT149" s="170" t="s">
        <v>136</v>
      </c>
      <c r="AU149" s="170" t="s">
        <v>141</v>
      </c>
      <c r="AY149" s="17" t="s">
        <v>133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141</v>
      </c>
      <c r="BK149" s="171">
        <f t="shared" si="9"/>
        <v>0</v>
      </c>
      <c r="BL149" s="17" t="s">
        <v>140</v>
      </c>
      <c r="BM149" s="170" t="s">
        <v>153</v>
      </c>
    </row>
    <row r="150" spans="1:65" s="2" customFormat="1" ht="21.75" customHeight="1">
      <c r="A150" s="32"/>
      <c r="B150" s="157"/>
      <c r="C150" s="158">
        <v>4</v>
      </c>
      <c r="D150" s="158" t="s">
        <v>136</v>
      </c>
      <c r="E150" s="159" t="s">
        <v>155</v>
      </c>
      <c r="F150" s="160" t="s">
        <v>156</v>
      </c>
      <c r="G150" s="161" t="s">
        <v>139</v>
      </c>
      <c r="H150" s="162">
        <v>3.3359999999999999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1.0008E-2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140</v>
      </c>
      <c r="AT150" s="170" t="s">
        <v>136</v>
      </c>
      <c r="AU150" s="170" t="s">
        <v>141</v>
      </c>
      <c r="AY150" s="17" t="s">
        <v>133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141</v>
      </c>
      <c r="BK150" s="171">
        <f t="shared" si="9"/>
        <v>0</v>
      </c>
      <c r="BL150" s="17" t="s">
        <v>140</v>
      </c>
      <c r="BM150" s="170" t="s">
        <v>157</v>
      </c>
    </row>
    <row r="151" spans="1:65" s="13" customFormat="1">
      <c r="B151" s="172"/>
      <c r="D151" s="173" t="s">
        <v>143</v>
      </c>
      <c r="E151" s="174" t="s">
        <v>1</v>
      </c>
      <c r="F151" s="175" t="s">
        <v>158</v>
      </c>
      <c r="H151" s="176">
        <v>3.3359999999999999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143</v>
      </c>
      <c r="AU151" s="174" t="s">
        <v>141</v>
      </c>
      <c r="AV151" s="13" t="s">
        <v>141</v>
      </c>
      <c r="AW151" s="13" t="s">
        <v>33</v>
      </c>
      <c r="AX151" s="13" t="s">
        <v>81</v>
      </c>
      <c r="AY151" s="174" t="s">
        <v>133</v>
      </c>
    </row>
    <row r="152" spans="1:65" s="2" customFormat="1" ht="21.75" customHeight="1">
      <c r="A152" s="32"/>
      <c r="B152" s="157"/>
      <c r="C152" s="158">
        <v>5</v>
      </c>
      <c r="D152" s="158" t="s">
        <v>136</v>
      </c>
      <c r="E152" s="159" t="s">
        <v>160</v>
      </c>
      <c r="F152" s="160" t="s">
        <v>161</v>
      </c>
      <c r="G152" s="161" t="s">
        <v>139</v>
      </c>
      <c r="H152" s="162">
        <v>14.456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0.227682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140</v>
      </c>
      <c r="AT152" s="170" t="s">
        <v>136</v>
      </c>
      <c r="AU152" s="170" t="s">
        <v>141</v>
      </c>
      <c r="AY152" s="17" t="s">
        <v>133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141</v>
      </c>
      <c r="BK152" s="171">
        <f>ROUND(I152*H152,2)</f>
        <v>0</v>
      </c>
      <c r="BL152" s="17" t="s">
        <v>140</v>
      </c>
      <c r="BM152" s="170" t="s">
        <v>162</v>
      </c>
    </row>
    <row r="153" spans="1:65" s="13" customFormat="1">
      <c r="B153" s="172"/>
      <c r="D153" s="173" t="s">
        <v>143</v>
      </c>
      <c r="E153" s="174" t="s">
        <v>1</v>
      </c>
      <c r="F153" s="175" t="s">
        <v>163</v>
      </c>
      <c r="H153" s="176">
        <v>14.456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143</v>
      </c>
      <c r="AU153" s="174" t="s">
        <v>141</v>
      </c>
      <c r="AV153" s="13" t="s">
        <v>141</v>
      </c>
      <c r="AW153" s="13" t="s">
        <v>33</v>
      </c>
      <c r="AX153" s="13" t="s">
        <v>81</v>
      </c>
      <c r="AY153" s="174" t="s">
        <v>133</v>
      </c>
    </row>
    <row r="154" spans="1:65" s="2" customFormat="1" ht="16.5" customHeight="1">
      <c r="A154" s="32"/>
      <c r="B154" s="157"/>
      <c r="C154" s="158">
        <v>6</v>
      </c>
      <c r="D154" s="158" t="s">
        <v>136</v>
      </c>
      <c r="E154" s="159" t="s">
        <v>164</v>
      </c>
      <c r="F154" s="160" t="s">
        <v>165</v>
      </c>
      <c r="G154" s="161" t="s">
        <v>139</v>
      </c>
      <c r="H154" s="162">
        <v>17.5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140</v>
      </c>
      <c r="AT154" s="170" t="s">
        <v>136</v>
      </c>
      <c r="AU154" s="170" t="s">
        <v>141</v>
      </c>
      <c r="AY154" s="17" t="s">
        <v>133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141</v>
      </c>
      <c r="BK154" s="171">
        <f>ROUND(I154*H154,2)</f>
        <v>0</v>
      </c>
      <c r="BL154" s="17" t="s">
        <v>140</v>
      </c>
      <c r="BM154" s="170" t="s">
        <v>166</v>
      </c>
    </row>
    <row r="155" spans="1:65" s="13" customFormat="1">
      <c r="B155" s="172"/>
      <c r="D155" s="173" t="s">
        <v>143</v>
      </c>
      <c r="E155" s="174" t="s">
        <v>1</v>
      </c>
      <c r="F155" s="175" t="s">
        <v>167</v>
      </c>
      <c r="H155" s="176">
        <v>17.5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143</v>
      </c>
      <c r="AU155" s="174" t="s">
        <v>141</v>
      </c>
      <c r="AV155" s="13" t="s">
        <v>141</v>
      </c>
      <c r="AW155" s="13" t="s">
        <v>33</v>
      </c>
      <c r="AX155" s="13" t="s">
        <v>81</v>
      </c>
      <c r="AY155" s="174" t="s">
        <v>133</v>
      </c>
    </row>
    <row r="156" spans="1:65" s="2" customFormat="1" ht="21.75" customHeight="1">
      <c r="A156" s="32"/>
      <c r="B156" s="157"/>
      <c r="C156" s="158">
        <v>7</v>
      </c>
      <c r="D156" s="158" t="s">
        <v>136</v>
      </c>
      <c r="E156" s="159" t="s">
        <v>168</v>
      </c>
      <c r="F156" s="160" t="s">
        <v>169</v>
      </c>
      <c r="G156" s="161" t="s">
        <v>139</v>
      </c>
      <c r="H156" s="162">
        <v>20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140</v>
      </c>
      <c r="AT156" s="170" t="s">
        <v>136</v>
      </c>
      <c r="AU156" s="170" t="s">
        <v>141</v>
      </c>
      <c r="AY156" s="17" t="s">
        <v>133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141</v>
      </c>
      <c r="BK156" s="171">
        <f>ROUND(I156*H156,2)</f>
        <v>0</v>
      </c>
      <c r="BL156" s="17" t="s">
        <v>140</v>
      </c>
      <c r="BM156" s="170" t="s">
        <v>170</v>
      </c>
    </row>
    <row r="157" spans="1:65" s="14" customFormat="1">
      <c r="B157" s="181"/>
      <c r="D157" s="173" t="s">
        <v>143</v>
      </c>
      <c r="E157" s="182" t="s">
        <v>1</v>
      </c>
      <c r="F157" s="183" t="s">
        <v>171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143</v>
      </c>
      <c r="AU157" s="182" t="s">
        <v>141</v>
      </c>
      <c r="AV157" s="14" t="s">
        <v>81</v>
      </c>
      <c r="AW157" s="14" t="s">
        <v>33</v>
      </c>
      <c r="AX157" s="14" t="s">
        <v>76</v>
      </c>
      <c r="AY157" s="182" t="s">
        <v>133</v>
      </c>
    </row>
    <row r="158" spans="1:65" s="13" customFormat="1">
      <c r="B158" s="172"/>
      <c r="D158" s="173" t="s">
        <v>143</v>
      </c>
      <c r="E158" s="174" t="s">
        <v>1</v>
      </c>
      <c r="F158" s="175">
        <v>20</v>
      </c>
      <c r="H158" s="176">
        <v>50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143</v>
      </c>
      <c r="AU158" s="174" t="s">
        <v>141</v>
      </c>
      <c r="AV158" s="13" t="s">
        <v>141</v>
      </c>
      <c r="AW158" s="13" t="s">
        <v>33</v>
      </c>
      <c r="AX158" s="13" t="s">
        <v>81</v>
      </c>
      <c r="AY158" s="174" t="s">
        <v>133</v>
      </c>
    </row>
    <row r="159" spans="1:65" s="2" customFormat="1" ht="21.75" customHeight="1">
      <c r="A159" s="32"/>
      <c r="B159" s="157"/>
      <c r="C159" s="158">
        <v>8</v>
      </c>
      <c r="D159" s="158" t="s">
        <v>136</v>
      </c>
      <c r="E159" s="159" t="s">
        <v>173</v>
      </c>
      <c r="F159" s="160" t="s">
        <v>174</v>
      </c>
      <c r="G159" s="161" t="s">
        <v>139</v>
      </c>
      <c r="H159" s="162">
        <v>5.21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5.67E-2</v>
      </c>
      <c r="R159" s="168">
        <f>Q159*H159</f>
        <v>0.29540699999999998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140</v>
      </c>
      <c r="AT159" s="170" t="s">
        <v>136</v>
      </c>
      <c r="AU159" s="170" t="s">
        <v>141</v>
      </c>
      <c r="AY159" s="17" t="s">
        <v>133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141</v>
      </c>
      <c r="BK159" s="171">
        <f>ROUND(I159*H159,2)</f>
        <v>0</v>
      </c>
      <c r="BL159" s="17" t="s">
        <v>140</v>
      </c>
      <c r="BM159" s="170" t="s">
        <v>175</v>
      </c>
    </row>
    <row r="160" spans="1:65" s="13" customFormat="1">
      <c r="B160" s="172"/>
      <c r="D160" s="173" t="s">
        <v>143</v>
      </c>
      <c r="E160" s="174" t="s">
        <v>1</v>
      </c>
      <c r="F160" s="175" t="s">
        <v>176</v>
      </c>
      <c r="H160" s="176">
        <v>5.21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143</v>
      </c>
      <c r="AU160" s="174" t="s">
        <v>141</v>
      </c>
      <c r="AV160" s="13" t="s">
        <v>141</v>
      </c>
      <c r="AW160" s="13" t="s">
        <v>33</v>
      </c>
      <c r="AX160" s="13" t="s">
        <v>81</v>
      </c>
      <c r="AY160" s="174" t="s">
        <v>133</v>
      </c>
    </row>
    <row r="161" spans="1:65" s="2" customFormat="1" ht="16.5" customHeight="1">
      <c r="A161" s="32"/>
      <c r="B161" s="157"/>
      <c r="C161" s="158">
        <v>9</v>
      </c>
      <c r="D161" s="158" t="s">
        <v>136</v>
      </c>
      <c r="E161" s="159" t="s">
        <v>177</v>
      </c>
      <c r="F161" s="160" t="s">
        <v>178</v>
      </c>
      <c r="G161" s="161" t="s">
        <v>179</v>
      </c>
      <c r="H161" s="162">
        <v>2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4.684E-2</v>
      </c>
      <c r="R161" s="168">
        <f>Q161*H161</f>
        <v>9.3679999999999999E-2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140</v>
      </c>
      <c r="AT161" s="170" t="s">
        <v>136</v>
      </c>
      <c r="AU161" s="170" t="s">
        <v>141</v>
      </c>
      <c r="AY161" s="17" t="s">
        <v>133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141</v>
      </c>
      <c r="BK161" s="171">
        <f>ROUND(I161*H161,2)</f>
        <v>0</v>
      </c>
      <c r="BL161" s="17" t="s">
        <v>140</v>
      </c>
      <c r="BM161" s="170" t="s">
        <v>180</v>
      </c>
    </row>
    <row r="162" spans="1:65" s="2" customFormat="1" ht="16.5" customHeight="1">
      <c r="A162" s="32"/>
      <c r="B162" s="157"/>
      <c r="C162" s="188">
        <v>10</v>
      </c>
      <c r="D162" s="188" t="s">
        <v>181</v>
      </c>
      <c r="E162" s="189" t="s">
        <v>182</v>
      </c>
      <c r="F162" s="190" t="s">
        <v>183</v>
      </c>
      <c r="G162" s="191" t="s">
        <v>179</v>
      </c>
      <c r="H162" s="192">
        <v>2</v>
      </c>
      <c r="I162" s="193"/>
      <c r="J162" s="194">
        <f>ROUND(I162*H162,2)</f>
        <v>0</v>
      </c>
      <c r="K162" s="195"/>
      <c r="L162" s="196"/>
      <c r="M162" s="197" t="s">
        <v>1</v>
      </c>
      <c r="N162" s="198" t="s">
        <v>42</v>
      </c>
      <c r="O162" s="58"/>
      <c r="P162" s="168">
        <f>O162*H162</f>
        <v>0</v>
      </c>
      <c r="Q162" s="168">
        <v>2.3470000000000001E-2</v>
      </c>
      <c r="R162" s="168">
        <f>Q162*H162</f>
        <v>4.6940000000000003E-2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154</v>
      </c>
      <c r="AT162" s="170" t="s">
        <v>181</v>
      </c>
      <c r="AU162" s="170" t="s">
        <v>141</v>
      </c>
      <c r="AY162" s="17" t="s">
        <v>133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141</v>
      </c>
      <c r="BK162" s="171">
        <f>ROUND(I162*H162,2)</f>
        <v>0</v>
      </c>
      <c r="BL162" s="17" t="s">
        <v>140</v>
      </c>
      <c r="BM162" s="170" t="s">
        <v>184</v>
      </c>
    </row>
    <row r="163" spans="1:65" s="12" customFormat="1" ht="22.9" customHeight="1">
      <c r="B163" s="144"/>
      <c r="D163" s="145" t="s">
        <v>75</v>
      </c>
      <c r="E163" s="155" t="s">
        <v>159</v>
      </c>
      <c r="F163" s="155" t="s">
        <v>185</v>
      </c>
      <c r="I163" s="147"/>
      <c r="J163" s="156">
        <f>BK163</f>
        <v>0</v>
      </c>
      <c r="L163" s="144"/>
      <c r="M163" s="149"/>
      <c r="N163" s="150"/>
      <c r="O163" s="150"/>
      <c r="P163" s="151">
        <f>SUM(P164:P184)</f>
        <v>0</v>
      </c>
      <c r="Q163" s="150"/>
      <c r="R163" s="151">
        <f>SUM(R164:R184)</f>
        <v>2.6800000000000001E-3</v>
      </c>
      <c r="S163" s="150"/>
      <c r="T163" s="152">
        <f>SUM(T164:T184)</f>
        <v>2.8171141</v>
      </c>
      <c r="AR163" s="145" t="s">
        <v>81</v>
      </c>
      <c r="AT163" s="153" t="s">
        <v>75</v>
      </c>
      <c r="AU163" s="153" t="s">
        <v>81</v>
      </c>
      <c r="AY163" s="145" t="s">
        <v>133</v>
      </c>
      <c r="BK163" s="154">
        <f>SUM(BK164:BK184)</f>
        <v>0</v>
      </c>
    </row>
    <row r="164" spans="1:65" s="2" customFormat="1" ht="21.75" customHeight="1">
      <c r="A164" s="32"/>
      <c r="B164" s="157"/>
      <c r="C164" s="158">
        <v>11</v>
      </c>
      <c r="D164" s="158" t="s">
        <v>136</v>
      </c>
      <c r="E164" s="159" t="s">
        <v>186</v>
      </c>
      <c r="F164" s="160" t="s">
        <v>187</v>
      </c>
      <c r="G164" s="161" t="s">
        <v>139</v>
      </c>
      <c r="H164" s="162">
        <v>67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4.0000000000000003E-5</v>
      </c>
      <c r="R164" s="168">
        <f>Q164*H164</f>
        <v>2.6800000000000001E-3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140</v>
      </c>
      <c r="AT164" s="170" t="s">
        <v>136</v>
      </c>
      <c r="AU164" s="170" t="s">
        <v>141</v>
      </c>
      <c r="AY164" s="17" t="s">
        <v>133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141</v>
      </c>
      <c r="BK164" s="171">
        <f>ROUND(I164*H164,2)</f>
        <v>0</v>
      </c>
      <c r="BL164" s="17" t="s">
        <v>140</v>
      </c>
      <c r="BM164" s="170" t="s">
        <v>188</v>
      </c>
    </row>
    <row r="165" spans="1:65" s="13" customFormat="1">
      <c r="B165" s="172"/>
      <c r="D165" s="173" t="s">
        <v>143</v>
      </c>
      <c r="E165" s="174" t="s">
        <v>1</v>
      </c>
      <c r="F165" s="175" t="s">
        <v>189</v>
      </c>
      <c r="H165" s="176">
        <v>17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143</v>
      </c>
      <c r="AU165" s="174" t="s">
        <v>141</v>
      </c>
      <c r="AV165" s="13" t="s">
        <v>141</v>
      </c>
      <c r="AW165" s="13" t="s">
        <v>33</v>
      </c>
      <c r="AX165" s="13" t="s">
        <v>76</v>
      </c>
      <c r="AY165" s="174" t="s">
        <v>133</v>
      </c>
    </row>
    <row r="166" spans="1:65" s="14" customFormat="1">
      <c r="B166" s="181"/>
      <c r="D166" s="173" t="s">
        <v>143</v>
      </c>
      <c r="E166" s="182" t="s">
        <v>1</v>
      </c>
      <c r="F166" s="183" t="s">
        <v>190</v>
      </c>
      <c r="H166" s="182" t="s">
        <v>1</v>
      </c>
      <c r="I166" s="184"/>
      <c r="L166" s="181"/>
      <c r="M166" s="185"/>
      <c r="N166" s="186"/>
      <c r="O166" s="186"/>
      <c r="P166" s="186"/>
      <c r="Q166" s="186"/>
      <c r="R166" s="186"/>
      <c r="S166" s="186"/>
      <c r="T166" s="187"/>
      <c r="AT166" s="182" t="s">
        <v>143</v>
      </c>
      <c r="AU166" s="182" t="s">
        <v>141</v>
      </c>
      <c r="AV166" s="14" t="s">
        <v>81</v>
      </c>
      <c r="AW166" s="14" t="s">
        <v>33</v>
      </c>
      <c r="AX166" s="14" t="s">
        <v>76</v>
      </c>
      <c r="AY166" s="182" t="s">
        <v>133</v>
      </c>
    </row>
    <row r="167" spans="1:65" s="13" customFormat="1">
      <c r="B167" s="172"/>
      <c r="D167" s="173" t="s">
        <v>143</v>
      </c>
      <c r="E167" s="174" t="s">
        <v>1</v>
      </c>
      <c r="F167" s="175" t="s">
        <v>172</v>
      </c>
      <c r="H167" s="176">
        <v>50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143</v>
      </c>
      <c r="AU167" s="174" t="s">
        <v>141</v>
      </c>
      <c r="AV167" s="13" t="s">
        <v>141</v>
      </c>
      <c r="AW167" s="13" t="s">
        <v>33</v>
      </c>
      <c r="AX167" s="13" t="s">
        <v>76</v>
      </c>
      <c r="AY167" s="174" t="s">
        <v>133</v>
      </c>
    </row>
    <row r="168" spans="1:65" s="15" customFormat="1">
      <c r="B168" s="199"/>
      <c r="D168" s="173" t="s">
        <v>143</v>
      </c>
      <c r="E168" s="200" t="s">
        <v>1</v>
      </c>
      <c r="F168" s="201" t="s">
        <v>191</v>
      </c>
      <c r="H168" s="202">
        <v>67</v>
      </c>
      <c r="I168" s="203"/>
      <c r="L168" s="199"/>
      <c r="M168" s="204"/>
      <c r="N168" s="205"/>
      <c r="O168" s="205"/>
      <c r="P168" s="205"/>
      <c r="Q168" s="205"/>
      <c r="R168" s="205"/>
      <c r="S168" s="205"/>
      <c r="T168" s="206"/>
      <c r="AT168" s="200" t="s">
        <v>143</v>
      </c>
      <c r="AU168" s="200" t="s">
        <v>141</v>
      </c>
      <c r="AV168" s="15" t="s">
        <v>140</v>
      </c>
      <c r="AW168" s="15" t="s">
        <v>33</v>
      </c>
      <c r="AX168" s="15" t="s">
        <v>81</v>
      </c>
      <c r="AY168" s="200" t="s">
        <v>133</v>
      </c>
    </row>
    <row r="169" spans="1:65" s="2" customFormat="1" ht="16.5" customHeight="1">
      <c r="A169" s="32"/>
      <c r="B169" s="157"/>
      <c r="C169" s="158">
        <v>12</v>
      </c>
      <c r="D169" s="158" t="s">
        <v>136</v>
      </c>
      <c r="E169" s="159" t="s">
        <v>193</v>
      </c>
      <c r="F169" s="160" t="s">
        <v>194</v>
      </c>
      <c r="G169" s="161" t="s">
        <v>139</v>
      </c>
      <c r="H169" s="162">
        <v>28.132000000000001</v>
      </c>
      <c r="I169" s="163"/>
      <c r="J169" s="164">
        <f>ROUND(I169*H169,2)</f>
        <v>0</v>
      </c>
      <c r="K169" s="165"/>
      <c r="L169" s="33"/>
      <c r="M169" s="166" t="s">
        <v>1</v>
      </c>
      <c r="N169" s="167" t="s">
        <v>42</v>
      </c>
      <c r="O169" s="58"/>
      <c r="P169" s="168">
        <f>O169*H169</f>
        <v>0</v>
      </c>
      <c r="Q169" s="168">
        <v>0</v>
      </c>
      <c r="R169" s="168">
        <f>Q169*H169</f>
        <v>0</v>
      </c>
      <c r="S169" s="168">
        <v>0.1</v>
      </c>
      <c r="T169" s="169">
        <f>S169*H169</f>
        <v>2.8132000000000001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0" t="s">
        <v>140</v>
      </c>
      <c r="AT169" s="170" t="s">
        <v>136</v>
      </c>
      <c r="AU169" s="170" t="s">
        <v>141</v>
      </c>
      <c r="AY169" s="17" t="s">
        <v>133</v>
      </c>
      <c r="BE169" s="171">
        <f>IF(N169="základní",J169,0)</f>
        <v>0</v>
      </c>
      <c r="BF169" s="171">
        <f>IF(N169="snížená",J169,0)</f>
        <v>0</v>
      </c>
      <c r="BG169" s="171">
        <f>IF(N169="zákl. přenesená",J169,0)</f>
        <v>0</v>
      </c>
      <c r="BH169" s="171">
        <f>IF(N169="sníž. přenesená",J169,0)</f>
        <v>0</v>
      </c>
      <c r="BI169" s="171">
        <f>IF(N169="nulová",J169,0)</f>
        <v>0</v>
      </c>
      <c r="BJ169" s="17" t="s">
        <v>141</v>
      </c>
      <c r="BK169" s="171">
        <f>ROUND(I169*H169,2)</f>
        <v>0</v>
      </c>
      <c r="BL169" s="17" t="s">
        <v>140</v>
      </c>
      <c r="BM169" s="170" t="s">
        <v>195</v>
      </c>
    </row>
    <row r="170" spans="1:65" s="13" customFormat="1">
      <c r="B170" s="172"/>
      <c r="D170" s="173" t="s">
        <v>143</v>
      </c>
      <c r="E170" s="174" t="s">
        <v>1</v>
      </c>
      <c r="F170" s="175" t="s">
        <v>196</v>
      </c>
      <c r="H170" s="176">
        <v>28.132000000000001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143</v>
      </c>
      <c r="AU170" s="174" t="s">
        <v>141</v>
      </c>
      <c r="AV170" s="13" t="s">
        <v>141</v>
      </c>
      <c r="AW170" s="13" t="s">
        <v>33</v>
      </c>
      <c r="AX170" s="13" t="s">
        <v>81</v>
      </c>
      <c r="AY170" s="174" t="s">
        <v>133</v>
      </c>
    </row>
    <row r="171" spans="1:65" s="2" customFormat="1" ht="16.5" customHeight="1">
      <c r="A171" s="32"/>
      <c r="B171" s="157"/>
      <c r="C171" s="158">
        <v>13</v>
      </c>
      <c r="D171" s="158" t="s">
        <v>136</v>
      </c>
      <c r="E171" s="159" t="s">
        <v>197</v>
      </c>
      <c r="F171" s="160" t="s">
        <v>198</v>
      </c>
      <c r="G171" s="161" t="s">
        <v>139</v>
      </c>
      <c r="H171" s="162">
        <v>5.7839999999999998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0</v>
      </c>
      <c r="T171" s="16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140</v>
      </c>
      <c r="AT171" s="170" t="s">
        <v>136</v>
      </c>
      <c r="AU171" s="170" t="s">
        <v>141</v>
      </c>
      <c r="AY171" s="17" t="s">
        <v>133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141</v>
      </c>
      <c r="BK171" s="171">
        <f>ROUND(I171*H171,2)</f>
        <v>0</v>
      </c>
      <c r="BL171" s="17" t="s">
        <v>140</v>
      </c>
      <c r="BM171" s="170" t="s">
        <v>199</v>
      </c>
    </row>
    <row r="172" spans="1:65" s="13" customFormat="1">
      <c r="B172" s="172"/>
      <c r="D172" s="173" t="s">
        <v>143</v>
      </c>
      <c r="E172" s="174" t="s">
        <v>1</v>
      </c>
      <c r="F172" s="175" t="s">
        <v>200</v>
      </c>
      <c r="H172" s="176">
        <v>4.681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143</v>
      </c>
      <c r="AU172" s="174" t="s">
        <v>141</v>
      </c>
      <c r="AV172" s="13" t="s">
        <v>141</v>
      </c>
      <c r="AW172" s="13" t="s">
        <v>33</v>
      </c>
      <c r="AX172" s="13" t="s">
        <v>76</v>
      </c>
      <c r="AY172" s="174" t="s">
        <v>133</v>
      </c>
    </row>
    <row r="173" spans="1:65" s="13" customFormat="1">
      <c r="B173" s="172"/>
      <c r="D173" s="173" t="s">
        <v>143</v>
      </c>
      <c r="E173" s="174" t="s">
        <v>1</v>
      </c>
      <c r="F173" s="175" t="s">
        <v>201</v>
      </c>
      <c r="H173" s="176">
        <v>1.103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143</v>
      </c>
      <c r="AU173" s="174" t="s">
        <v>141</v>
      </c>
      <c r="AV173" s="13" t="s">
        <v>141</v>
      </c>
      <c r="AW173" s="13" t="s">
        <v>33</v>
      </c>
      <c r="AX173" s="13" t="s">
        <v>76</v>
      </c>
      <c r="AY173" s="174" t="s">
        <v>133</v>
      </c>
    </row>
    <row r="174" spans="1:65" s="15" customFormat="1">
      <c r="B174" s="199"/>
      <c r="D174" s="173" t="s">
        <v>143</v>
      </c>
      <c r="E174" s="200" t="s">
        <v>1</v>
      </c>
      <c r="F174" s="201" t="s">
        <v>191</v>
      </c>
      <c r="H174" s="202">
        <v>5.7839999999999998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143</v>
      </c>
      <c r="AU174" s="200" t="s">
        <v>141</v>
      </c>
      <c r="AV174" s="15" t="s">
        <v>140</v>
      </c>
      <c r="AW174" s="15" t="s">
        <v>33</v>
      </c>
      <c r="AX174" s="15" t="s">
        <v>81</v>
      </c>
      <c r="AY174" s="200" t="s">
        <v>133</v>
      </c>
    </row>
    <row r="175" spans="1:65" s="2" customFormat="1" ht="21.75" customHeight="1">
      <c r="A175" s="32"/>
      <c r="B175" s="157"/>
      <c r="C175" s="158">
        <v>14</v>
      </c>
      <c r="D175" s="158" t="s">
        <v>136</v>
      </c>
      <c r="E175" s="159" t="s">
        <v>202</v>
      </c>
      <c r="F175" s="160" t="s">
        <v>203</v>
      </c>
      <c r="G175" s="161" t="s">
        <v>139</v>
      </c>
      <c r="H175" s="162">
        <v>20.094000000000001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192</v>
      </c>
      <c r="AT175" s="170" t="s">
        <v>136</v>
      </c>
      <c r="AU175" s="170" t="s">
        <v>141</v>
      </c>
      <c r="AY175" s="17" t="s">
        <v>133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141</v>
      </c>
      <c r="BK175" s="171">
        <f>ROUND(I175*H175,2)</f>
        <v>0</v>
      </c>
      <c r="BL175" s="17" t="s">
        <v>192</v>
      </c>
      <c r="BM175" s="170" t="s">
        <v>204</v>
      </c>
    </row>
    <row r="176" spans="1:65" s="14" customFormat="1">
      <c r="B176" s="181"/>
      <c r="D176" s="173" t="s">
        <v>143</v>
      </c>
      <c r="E176" s="182" t="s">
        <v>1</v>
      </c>
      <c r="F176" s="183" t="s">
        <v>205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143</v>
      </c>
      <c r="AU176" s="182" t="s">
        <v>141</v>
      </c>
      <c r="AV176" s="14" t="s">
        <v>81</v>
      </c>
      <c r="AW176" s="14" t="s">
        <v>33</v>
      </c>
      <c r="AX176" s="14" t="s">
        <v>76</v>
      </c>
      <c r="AY176" s="182" t="s">
        <v>133</v>
      </c>
    </row>
    <row r="177" spans="1:65" s="13" customFormat="1">
      <c r="B177" s="172"/>
      <c r="D177" s="173" t="s">
        <v>143</v>
      </c>
      <c r="E177" s="174" t="s">
        <v>1</v>
      </c>
      <c r="F177" s="175" t="s">
        <v>206</v>
      </c>
      <c r="H177" s="176">
        <v>14.404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143</v>
      </c>
      <c r="AU177" s="174" t="s">
        <v>141</v>
      </c>
      <c r="AV177" s="13" t="s">
        <v>141</v>
      </c>
      <c r="AW177" s="13" t="s">
        <v>33</v>
      </c>
      <c r="AX177" s="13" t="s">
        <v>76</v>
      </c>
      <c r="AY177" s="174" t="s">
        <v>133</v>
      </c>
    </row>
    <row r="178" spans="1:65" s="14" customFormat="1">
      <c r="B178" s="181"/>
      <c r="D178" s="173" t="s">
        <v>143</v>
      </c>
      <c r="E178" s="182" t="s">
        <v>1</v>
      </c>
      <c r="F178" s="183" t="s">
        <v>207</v>
      </c>
      <c r="H178" s="182" t="s">
        <v>1</v>
      </c>
      <c r="I178" s="184"/>
      <c r="L178" s="181"/>
      <c r="M178" s="185"/>
      <c r="N178" s="186"/>
      <c r="O178" s="186"/>
      <c r="P178" s="186"/>
      <c r="Q178" s="186"/>
      <c r="R178" s="186"/>
      <c r="S178" s="186"/>
      <c r="T178" s="187"/>
      <c r="AT178" s="182" t="s">
        <v>143</v>
      </c>
      <c r="AU178" s="182" t="s">
        <v>141</v>
      </c>
      <c r="AV178" s="14" t="s">
        <v>81</v>
      </c>
      <c r="AW178" s="14" t="s">
        <v>33</v>
      </c>
      <c r="AX178" s="14" t="s">
        <v>76</v>
      </c>
      <c r="AY178" s="182" t="s">
        <v>133</v>
      </c>
    </row>
    <row r="179" spans="1:65" s="13" customFormat="1">
      <c r="B179" s="172"/>
      <c r="D179" s="173" t="s">
        <v>143</v>
      </c>
      <c r="E179" s="174" t="s">
        <v>1</v>
      </c>
      <c r="F179" s="175" t="s">
        <v>208</v>
      </c>
      <c r="H179" s="176">
        <v>1.0089999999999999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143</v>
      </c>
      <c r="AU179" s="174" t="s">
        <v>141</v>
      </c>
      <c r="AV179" s="13" t="s">
        <v>141</v>
      </c>
      <c r="AW179" s="13" t="s">
        <v>33</v>
      </c>
      <c r="AX179" s="13" t="s">
        <v>76</v>
      </c>
      <c r="AY179" s="174" t="s">
        <v>133</v>
      </c>
    </row>
    <row r="180" spans="1:65" s="13" customFormat="1">
      <c r="B180" s="172"/>
      <c r="D180" s="173" t="s">
        <v>143</v>
      </c>
      <c r="E180" s="174" t="s">
        <v>1</v>
      </c>
      <c r="F180" s="175" t="s">
        <v>209</v>
      </c>
      <c r="H180" s="176">
        <v>4.681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143</v>
      </c>
      <c r="AU180" s="174" t="s">
        <v>141</v>
      </c>
      <c r="AV180" s="13" t="s">
        <v>141</v>
      </c>
      <c r="AW180" s="13" t="s">
        <v>33</v>
      </c>
      <c r="AX180" s="13" t="s">
        <v>76</v>
      </c>
      <c r="AY180" s="174" t="s">
        <v>133</v>
      </c>
    </row>
    <row r="181" spans="1:65" s="15" customFormat="1">
      <c r="B181" s="199"/>
      <c r="D181" s="173" t="s">
        <v>143</v>
      </c>
      <c r="E181" s="200" t="s">
        <v>1</v>
      </c>
      <c r="F181" s="201" t="s">
        <v>191</v>
      </c>
      <c r="H181" s="202">
        <v>20.094000000000001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143</v>
      </c>
      <c r="AU181" s="200" t="s">
        <v>141</v>
      </c>
      <c r="AV181" s="15" t="s">
        <v>140</v>
      </c>
      <c r="AW181" s="15" t="s">
        <v>33</v>
      </c>
      <c r="AX181" s="15" t="s">
        <v>81</v>
      </c>
      <c r="AY181" s="200" t="s">
        <v>133</v>
      </c>
    </row>
    <row r="182" spans="1:65" s="2" customFormat="1" ht="21.75" customHeight="1">
      <c r="A182" s="32"/>
      <c r="B182" s="157"/>
      <c r="C182" s="158">
        <v>15</v>
      </c>
      <c r="D182" s="158" t="s">
        <v>136</v>
      </c>
      <c r="E182" s="159" t="s">
        <v>210</v>
      </c>
      <c r="F182" s="160" t="s">
        <v>211</v>
      </c>
      <c r="G182" s="161" t="s">
        <v>139</v>
      </c>
      <c r="H182" s="162">
        <v>26.094000000000001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1.4999999999999999E-4</v>
      </c>
      <c r="T182" s="169">
        <f>S182*H182</f>
        <v>3.9141000000000002E-3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192</v>
      </c>
      <c r="AT182" s="170" t="s">
        <v>136</v>
      </c>
      <c r="AU182" s="170" t="s">
        <v>141</v>
      </c>
      <c r="AY182" s="17" t="s">
        <v>133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141</v>
      </c>
      <c r="BK182" s="171">
        <f>ROUND(I182*H182,2)</f>
        <v>0</v>
      </c>
      <c r="BL182" s="17" t="s">
        <v>192</v>
      </c>
      <c r="BM182" s="170" t="s">
        <v>212</v>
      </c>
    </row>
    <row r="183" spans="1:65" s="14" customFormat="1" ht="22.5">
      <c r="B183" s="181"/>
      <c r="D183" s="173" t="s">
        <v>143</v>
      </c>
      <c r="E183" s="182" t="s">
        <v>1</v>
      </c>
      <c r="F183" s="183" t="s">
        <v>213</v>
      </c>
      <c r="H183" s="182" t="s">
        <v>1</v>
      </c>
      <c r="I183" s="184"/>
      <c r="L183" s="181"/>
      <c r="M183" s="185"/>
      <c r="N183" s="186"/>
      <c r="O183" s="186"/>
      <c r="P183" s="186"/>
      <c r="Q183" s="186"/>
      <c r="R183" s="186"/>
      <c r="S183" s="186"/>
      <c r="T183" s="187"/>
      <c r="AT183" s="182" t="s">
        <v>143</v>
      </c>
      <c r="AU183" s="182" t="s">
        <v>141</v>
      </c>
      <c r="AV183" s="14" t="s">
        <v>81</v>
      </c>
      <c r="AW183" s="14" t="s">
        <v>33</v>
      </c>
      <c r="AX183" s="14" t="s">
        <v>76</v>
      </c>
      <c r="AY183" s="182" t="s">
        <v>133</v>
      </c>
    </row>
    <row r="184" spans="1:65" s="13" customFormat="1">
      <c r="B184" s="172"/>
      <c r="D184" s="173" t="s">
        <v>143</v>
      </c>
      <c r="E184" s="174" t="s">
        <v>1</v>
      </c>
      <c r="F184" s="175" t="s">
        <v>214</v>
      </c>
      <c r="H184" s="176">
        <v>26.094000000000001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143</v>
      </c>
      <c r="AU184" s="174" t="s">
        <v>141</v>
      </c>
      <c r="AV184" s="13" t="s">
        <v>141</v>
      </c>
      <c r="AW184" s="13" t="s">
        <v>33</v>
      </c>
      <c r="AX184" s="13" t="s">
        <v>81</v>
      </c>
      <c r="AY184" s="174" t="s">
        <v>133</v>
      </c>
    </row>
    <row r="185" spans="1:65" s="12" customFormat="1" ht="22.9" customHeight="1">
      <c r="B185" s="144"/>
      <c r="D185" s="145" t="s">
        <v>75</v>
      </c>
      <c r="E185" s="155" t="s">
        <v>215</v>
      </c>
      <c r="F185" s="155" t="s">
        <v>216</v>
      </c>
      <c r="I185" s="147"/>
      <c r="J185" s="156">
        <f>BK185</f>
        <v>0</v>
      </c>
      <c r="L185" s="144"/>
      <c r="M185" s="149"/>
      <c r="N185" s="150"/>
      <c r="O185" s="150"/>
      <c r="P185" s="151">
        <f>SUM(P186:P192)</f>
        <v>0</v>
      </c>
      <c r="Q185" s="150"/>
      <c r="R185" s="151">
        <f>SUM(R186:R192)</f>
        <v>0</v>
      </c>
      <c r="S185" s="150"/>
      <c r="T185" s="152">
        <f>SUM(T186:T192)</f>
        <v>0</v>
      </c>
      <c r="AR185" s="145" t="s">
        <v>81</v>
      </c>
      <c r="AT185" s="153" t="s">
        <v>75</v>
      </c>
      <c r="AU185" s="153" t="s">
        <v>81</v>
      </c>
      <c r="AY185" s="145" t="s">
        <v>133</v>
      </c>
      <c r="BK185" s="154">
        <f>SUM(BK186:BK192)</f>
        <v>0</v>
      </c>
    </row>
    <row r="186" spans="1:65" s="2" customFormat="1" ht="21.75" customHeight="1">
      <c r="A186" s="32"/>
      <c r="B186" s="157"/>
      <c r="C186" s="158">
        <v>16</v>
      </c>
      <c r="D186" s="158" t="s">
        <v>136</v>
      </c>
      <c r="E186" s="159" t="s">
        <v>217</v>
      </c>
      <c r="F186" s="160" t="s">
        <v>218</v>
      </c>
      <c r="G186" s="161" t="s">
        <v>219</v>
      </c>
      <c r="H186" s="162">
        <v>3.0489999999999999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140</v>
      </c>
      <c r="AT186" s="170" t="s">
        <v>136</v>
      </c>
      <c r="AU186" s="170" t="s">
        <v>141</v>
      </c>
      <c r="AY186" s="17" t="s">
        <v>133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141</v>
      </c>
      <c r="BK186" s="171">
        <f>ROUND(I186*H186,2)</f>
        <v>0</v>
      </c>
      <c r="BL186" s="17" t="s">
        <v>140</v>
      </c>
      <c r="BM186" s="170" t="s">
        <v>220</v>
      </c>
    </row>
    <row r="187" spans="1:65" s="2" customFormat="1" ht="21.75" customHeight="1">
      <c r="A187" s="32"/>
      <c r="B187" s="157"/>
      <c r="C187" s="158">
        <v>17</v>
      </c>
      <c r="D187" s="158" t="s">
        <v>136</v>
      </c>
      <c r="E187" s="159" t="s">
        <v>221</v>
      </c>
      <c r="F187" s="160" t="s">
        <v>222</v>
      </c>
      <c r="G187" s="161" t="s">
        <v>219</v>
      </c>
      <c r="H187" s="162">
        <v>152.44999999999999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140</v>
      </c>
      <c r="AT187" s="170" t="s">
        <v>136</v>
      </c>
      <c r="AU187" s="170" t="s">
        <v>141</v>
      </c>
      <c r="AY187" s="17" t="s">
        <v>133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141</v>
      </c>
      <c r="BK187" s="171">
        <f>ROUND(I187*H187,2)</f>
        <v>0</v>
      </c>
      <c r="BL187" s="17" t="s">
        <v>140</v>
      </c>
      <c r="BM187" s="170" t="s">
        <v>223</v>
      </c>
    </row>
    <row r="188" spans="1:65" s="13" customFormat="1">
      <c r="B188" s="172"/>
      <c r="D188" s="173" t="s">
        <v>143</v>
      </c>
      <c r="F188" s="175" t="s">
        <v>224</v>
      </c>
      <c r="H188" s="176">
        <v>152.44999999999999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143</v>
      </c>
      <c r="AU188" s="174" t="s">
        <v>141</v>
      </c>
      <c r="AV188" s="13" t="s">
        <v>141</v>
      </c>
      <c r="AW188" s="13" t="s">
        <v>3</v>
      </c>
      <c r="AX188" s="13" t="s">
        <v>81</v>
      </c>
      <c r="AY188" s="174" t="s">
        <v>133</v>
      </c>
    </row>
    <row r="189" spans="1:65" s="2" customFormat="1" ht="21.75" customHeight="1">
      <c r="A189" s="32"/>
      <c r="B189" s="157"/>
      <c r="C189" s="158">
        <v>18</v>
      </c>
      <c r="D189" s="158" t="s">
        <v>136</v>
      </c>
      <c r="E189" s="159" t="s">
        <v>225</v>
      </c>
      <c r="F189" s="160" t="s">
        <v>226</v>
      </c>
      <c r="G189" s="161" t="s">
        <v>219</v>
      </c>
      <c r="H189" s="162">
        <v>3.0489999999999999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140</v>
      </c>
      <c r="AT189" s="170" t="s">
        <v>136</v>
      </c>
      <c r="AU189" s="170" t="s">
        <v>141</v>
      </c>
      <c r="AY189" s="17" t="s">
        <v>133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141</v>
      </c>
      <c r="BK189" s="171">
        <f>ROUND(I189*H189,2)</f>
        <v>0</v>
      </c>
      <c r="BL189" s="17" t="s">
        <v>140</v>
      </c>
      <c r="BM189" s="170" t="s">
        <v>227</v>
      </c>
    </row>
    <row r="190" spans="1:65" s="2" customFormat="1" ht="21.75" customHeight="1">
      <c r="A190" s="32"/>
      <c r="B190" s="157"/>
      <c r="C190" s="158">
        <v>19</v>
      </c>
      <c r="D190" s="158" t="s">
        <v>136</v>
      </c>
      <c r="E190" s="159" t="s">
        <v>228</v>
      </c>
      <c r="F190" s="160" t="s">
        <v>229</v>
      </c>
      <c r="G190" s="161" t="s">
        <v>219</v>
      </c>
      <c r="H190" s="162">
        <v>27.440999999999999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140</v>
      </c>
      <c r="AT190" s="170" t="s">
        <v>136</v>
      </c>
      <c r="AU190" s="170" t="s">
        <v>141</v>
      </c>
      <c r="AY190" s="17" t="s">
        <v>133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141</v>
      </c>
      <c r="BK190" s="171">
        <f>ROUND(I190*H190,2)</f>
        <v>0</v>
      </c>
      <c r="BL190" s="17" t="s">
        <v>140</v>
      </c>
      <c r="BM190" s="170" t="s">
        <v>230</v>
      </c>
    </row>
    <row r="191" spans="1:65" s="13" customFormat="1">
      <c r="B191" s="172"/>
      <c r="D191" s="173" t="s">
        <v>143</v>
      </c>
      <c r="F191" s="175" t="s">
        <v>231</v>
      </c>
      <c r="H191" s="176">
        <v>27.440999999999999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143</v>
      </c>
      <c r="AU191" s="174" t="s">
        <v>141</v>
      </c>
      <c r="AV191" s="13" t="s">
        <v>141</v>
      </c>
      <c r="AW191" s="13" t="s">
        <v>3</v>
      </c>
      <c r="AX191" s="13" t="s">
        <v>81</v>
      </c>
      <c r="AY191" s="174" t="s">
        <v>133</v>
      </c>
    </row>
    <row r="192" spans="1:65" s="2" customFormat="1" ht="21.75" customHeight="1">
      <c r="A192" s="32"/>
      <c r="B192" s="157"/>
      <c r="C192" s="158">
        <v>20</v>
      </c>
      <c r="D192" s="158" t="s">
        <v>136</v>
      </c>
      <c r="E192" s="159" t="s">
        <v>232</v>
      </c>
      <c r="F192" s="160" t="s">
        <v>233</v>
      </c>
      <c r="G192" s="161" t="s">
        <v>219</v>
      </c>
      <c r="H192" s="162">
        <v>3.0489999999999999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140</v>
      </c>
      <c r="AT192" s="170" t="s">
        <v>136</v>
      </c>
      <c r="AU192" s="170" t="s">
        <v>141</v>
      </c>
      <c r="AY192" s="17" t="s">
        <v>133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141</v>
      </c>
      <c r="BK192" s="171">
        <f>ROUND(I192*H192,2)</f>
        <v>0</v>
      </c>
      <c r="BL192" s="17" t="s">
        <v>140</v>
      </c>
      <c r="BM192" s="170" t="s">
        <v>234</v>
      </c>
    </row>
    <row r="193" spans="1:65" s="12" customFormat="1" ht="22.9" customHeight="1">
      <c r="B193" s="144"/>
      <c r="D193" s="145" t="s">
        <v>75</v>
      </c>
      <c r="E193" s="155" t="s">
        <v>235</v>
      </c>
      <c r="F193" s="155" t="s">
        <v>236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SUM(P194:P196)</f>
        <v>0</v>
      </c>
      <c r="Q193" s="150"/>
      <c r="R193" s="151">
        <f>SUM(R194:R196)</f>
        <v>0</v>
      </c>
      <c r="S193" s="150"/>
      <c r="T193" s="152">
        <f>SUM(T194:T196)</f>
        <v>0</v>
      </c>
      <c r="AR193" s="145" t="s">
        <v>81</v>
      </c>
      <c r="AT193" s="153" t="s">
        <v>75</v>
      </c>
      <c r="AU193" s="153" t="s">
        <v>81</v>
      </c>
      <c r="AY193" s="145" t="s">
        <v>133</v>
      </c>
      <c r="BK193" s="154">
        <f>SUM(BK194:BK196)</f>
        <v>0</v>
      </c>
    </row>
    <row r="194" spans="1:65" s="2" customFormat="1" ht="16.5" customHeight="1">
      <c r="A194" s="32"/>
      <c r="B194" s="157"/>
      <c r="C194" s="158">
        <v>21</v>
      </c>
      <c r="D194" s="158" t="s">
        <v>136</v>
      </c>
      <c r="E194" s="159" t="s">
        <v>237</v>
      </c>
      <c r="F194" s="160" t="s">
        <v>238</v>
      </c>
      <c r="G194" s="161" t="s">
        <v>219</v>
      </c>
      <c r="H194" s="162">
        <v>0.98299999999999998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140</v>
      </c>
      <c r="AT194" s="170" t="s">
        <v>136</v>
      </c>
      <c r="AU194" s="170" t="s">
        <v>141</v>
      </c>
      <c r="AY194" s="17" t="s">
        <v>133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141</v>
      </c>
      <c r="BK194" s="171">
        <f>ROUND(I194*H194,2)</f>
        <v>0</v>
      </c>
      <c r="BL194" s="17" t="s">
        <v>140</v>
      </c>
      <c r="BM194" s="170" t="s">
        <v>239</v>
      </c>
    </row>
    <row r="195" spans="1:65" s="2" customFormat="1" ht="21.75" customHeight="1">
      <c r="A195" s="32"/>
      <c r="B195" s="157"/>
      <c r="C195" s="158">
        <v>22</v>
      </c>
      <c r="D195" s="158" t="s">
        <v>136</v>
      </c>
      <c r="E195" s="159" t="s">
        <v>240</v>
      </c>
      <c r="F195" s="160" t="s">
        <v>241</v>
      </c>
      <c r="G195" s="161" t="s">
        <v>219</v>
      </c>
      <c r="H195" s="162">
        <v>0.98299999999999998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140</v>
      </c>
      <c r="AT195" s="170" t="s">
        <v>136</v>
      </c>
      <c r="AU195" s="170" t="s">
        <v>141</v>
      </c>
      <c r="AY195" s="17" t="s">
        <v>133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141</v>
      </c>
      <c r="BK195" s="171">
        <f>ROUND(I195*H195,2)</f>
        <v>0</v>
      </c>
      <c r="BL195" s="17" t="s">
        <v>140</v>
      </c>
      <c r="BM195" s="170" t="s">
        <v>242</v>
      </c>
    </row>
    <row r="196" spans="1:65" s="2" customFormat="1" ht="21.75" customHeight="1">
      <c r="A196" s="32"/>
      <c r="B196" s="157"/>
      <c r="C196" s="158">
        <v>23</v>
      </c>
      <c r="D196" s="158" t="s">
        <v>136</v>
      </c>
      <c r="E196" s="159" t="s">
        <v>243</v>
      </c>
      <c r="F196" s="160" t="s">
        <v>244</v>
      </c>
      <c r="G196" s="161" t="s">
        <v>219</v>
      </c>
      <c r="H196" s="162">
        <v>0.98299999999999998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140</v>
      </c>
      <c r="AT196" s="170" t="s">
        <v>136</v>
      </c>
      <c r="AU196" s="170" t="s">
        <v>141</v>
      </c>
      <c r="AY196" s="17" t="s">
        <v>133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141</v>
      </c>
      <c r="BK196" s="171">
        <f>ROUND(I196*H196,2)</f>
        <v>0</v>
      </c>
      <c r="BL196" s="17" t="s">
        <v>140</v>
      </c>
      <c r="BM196" s="170" t="s">
        <v>245</v>
      </c>
    </row>
    <row r="197" spans="1:65" s="12" customFormat="1" ht="25.9" customHeight="1">
      <c r="B197" s="144"/>
      <c r="D197" s="145" t="s">
        <v>75</v>
      </c>
      <c r="E197" s="146" t="s">
        <v>246</v>
      </c>
      <c r="F197" s="146" t="s">
        <v>247</v>
      </c>
      <c r="I197" s="147"/>
      <c r="J197" s="148">
        <f>BK197</f>
        <v>0</v>
      </c>
      <c r="L197" s="144"/>
      <c r="M197" s="149"/>
      <c r="N197" s="150"/>
      <c r="O197" s="150"/>
      <c r="P197" s="151">
        <f>P198+P228+P239+P251+P263+P283+P287+P305+P311+P344+P361+P371+P380+P398+P404</f>
        <v>0</v>
      </c>
      <c r="Q197" s="150"/>
      <c r="R197" s="151">
        <f>R198+R228+R239+R251+R263+R283+R287+R305+R311+R344+R361+R371+R380+R398+R404</f>
        <v>2.3501707499999998</v>
      </c>
      <c r="S197" s="150"/>
      <c r="T197" s="152">
        <f>T198+T228+T239+T251+T263+T283+T287+T305+T311+T344+T361+T371+T380+T398+T404</f>
        <v>0.23186973</v>
      </c>
      <c r="AR197" s="145" t="s">
        <v>141</v>
      </c>
      <c r="AT197" s="153" t="s">
        <v>75</v>
      </c>
      <c r="AU197" s="153" t="s">
        <v>76</v>
      </c>
      <c r="AY197" s="145" t="s">
        <v>133</v>
      </c>
      <c r="BK197" s="154">
        <f>BK198+BK228+BK239+BK251+BK263+BK283+BK287+BK305+BK311+BK344+BK361+BK371+BK380+BK398+BK404</f>
        <v>0</v>
      </c>
    </row>
    <row r="198" spans="1:65" s="12" customFormat="1" ht="22.9" customHeight="1">
      <c r="B198" s="144"/>
      <c r="D198" s="145" t="s">
        <v>75</v>
      </c>
      <c r="E198" s="155" t="s">
        <v>248</v>
      </c>
      <c r="F198" s="155" t="s">
        <v>249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SUM(P199:P227)</f>
        <v>0</v>
      </c>
      <c r="Q198" s="150"/>
      <c r="R198" s="151">
        <f>SUM(R199:R227)</f>
        <v>4.4311680000000006E-2</v>
      </c>
      <c r="S198" s="150"/>
      <c r="T198" s="152">
        <f>SUM(T199:T227)</f>
        <v>0</v>
      </c>
      <c r="AR198" s="145" t="s">
        <v>141</v>
      </c>
      <c r="AT198" s="153" t="s">
        <v>75</v>
      </c>
      <c r="AU198" s="153" t="s">
        <v>81</v>
      </c>
      <c r="AY198" s="145" t="s">
        <v>133</v>
      </c>
      <c r="BK198" s="154">
        <f>SUM(BK199:BK227)</f>
        <v>0</v>
      </c>
    </row>
    <row r="199" spans="1:65" s="2" customFormat="1" ht="21.75" customHeight="1">
      <c r="A199" s="32"/>
      <c r="B199" s="157"/>
      <c r="C199" s="158">
        <v>24</v>
      </c>
      <c r="D199" s="158" t="s">
        <v>136</v>
      </c>
      <c r="E199" s="159" t="s">
        <v>250</v>
      </c>
      <c r="F199" s="160" t="s">
        <v>251</v>
      </c>
      <c r="G199" s="161" t="s">
        <v>139</v>
      </c>
      <c r="H199" s="162">
        <v>5.2480000000000002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192</v>
      </c>
      <c r="AT199" s="170" t="s">
        <v>136</v>
      </c>
      <c r="AU199" s="170" t="s">
        <v>141</v>
      </c>
      <c r="AY199" s="17" t="s">
        <v>133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141</v>
      </c>
      <c r="BK199" s="171">
        <f>ROUND(I199*H199,2)</f>
        <v>0</v>
      </c>
      <c r="BL199" s="17" t="s">
        <v>192</v>
      </c>
      <c r="BM199" s="170" t="s">
        <v>252</v>
      </c>
    </row>
    <row r="200" spans="1:65" s="13" customFormat="1">
      <c r="B200" s="172"/>
      <c r="D200" s="173" t="s">
        <v>143</v>
      </c>
      <c r="E200" s="174" t="s">
        <v>1</v>
      </c>
      <c r="F200" s="175" t="s">
        <v>253</v>
      </c>
      <c r="H200" s="176">
        <v>0.88500000000000001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143</v>
      </c>
      <c r="AU200" s="174" t="s">
        <v>141</v>
      </c>
      <c r="AV200" s="13" t="s">
        <v>141</v>
      </c>
      <c r="AW200" s="13" t="s">
        <v>33</v>
      </c>
      <c r="AX200" s="13" t="s">
        <v>76</v>
      </c>
      <c r="AY200" s="174" t="s">
        <v>133</v>
      </c>
    </row>
    <row r="201" spans="1:65" s="13" customFormat="1">
      <c r="B201" s="172"/>
      <c r="D201" s="173" t="s">
        <v>143</v>
      </c>
      <c r="E201" s="174" t="s">
        <v>1</v>
      </c>
      <c r="F201" s="175" t="s">
        <v>254</v>
      </c>
      <c r="H201" s="176">
        <v>4.3630000000000004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143</v>
      </c>
      <c r="AU201" s="174" t="s">
        <v>141</v>
      </c>
      <c r="AV201" s="13" t="s">
        <v>141</v>
      </c>
      <c r="AW201" s="13" t="s">
        <v>33</v>
      </c>
      <c r="AX201" s="13" t="s">
        <v>76</v>
      </c>
      <c r="AY201" s="174" t="s">
        <v>133</v>
      </c>
    </row>
    <row r="202" spans="1:65" s="15" customFormat="1">
      <c r="B202" s="199"/>
      <c r="D202" s="173" t="s">
        <v>143</v>
      </c>
      <c r="E202" s="200" t="s">
        <v>1</v>
      </c>
      <c r="F202" s="201" t="s">
        <v>191</v>
      </c>
      <c r="H202" s="202">
        <v>5.2480000000000002</v>
      </c>
      <c r="I202" s="203"/>
      <c r="L202" s="199"/>
      <c r="M202" s="204"/>
      <c r="N202" s="205"/>
      <c r="O202" s="205"/>
      <c r="P202" s="205"/>
      <c r="Q202" s="205"/>
      <c r="R202" s="205"/>
      <c r="S202" s="205"/>
      <c r="T202" s="206"/>
      <c r="AT202" s="200" t="s">
        <v>143</v>
      </c>
      <c r="AU202" s="200" t="s">
        <v>141</v>
      </c>
      <c r="AV202" s="15" t="s">
        <v>140</v>
      </c>
      <c r="AW202" s="15" t="s">
        <v>33</v>
      </c>
      <c r="AX202" s="15" t="s">
        <v>81</v>
      </c>
      <c r="AY202" s="200" t="s">
        <v>133</v>
      </c>
    </row>
    <row r="203" spans="1:65" s="2" customFormat="1" ht="21.75" customHeight="1">
      <c r="A203" s="32"/>
      <c r="B203" s="157"/>
      <c r="C203" s="158">
        <v>25</v>
      </c>
      <c r="D203" s="158" t="s">
        <v>136</v>
      </c>
      <c r="E203" s="159" t="s">
        <v>255</v>
      </c>
      <c r="F203" s="160" t="s">
        <v>256</v>
      </c>
      <c r="G203" s="161" t="s">
        <v>139</v>
      </c>
      <c r="H203" s="162">
        <v>9.1920000000000002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192</v>
      </c>
      <c r="AT203" s="170" t="s">
        <v>136</v>
      </c>
      <c r="AU203" s="170" t="s">
        <v>141</v>
      </c>
      <c r="AY203" s="17" t="s">
        <v>133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141</v>
      </c>
      <c r="BK203" s="171">
        <f>ROUND(I203*H203,2)</f>
        <v>0</v>
      </c>
      <c r="BL203" s="17" t="s">
        <v>192</v>
      </c>
      <c r="BM203" s="170" t="s">
        <v>257</v>
      </c>
    </row>
    <row r="204" spans="1:65" s="13" customFormat="1">
      <c r="B204" s="172"/>
      <c r="D204" s="173" t="s">
        <v>143</v>
      </c>
      <c r="E204" s="174" t="s">
        <v>1</v>
      </c>
      <c r="F204" s="175" t="s">
        <v>258</v>
      </c>
      <c r="H204" s="176">
        <v>0.58499999999999996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143</v>
      </c>
      <c r="AU204" s="174" t="s">
        <v>141</v>
      </c>
      <c r="AV204" s="13" t="s">
        <v>141</v>
      </c>
      <c r="AW204" s="13" t="s">
        <v>33</v>
      </c>
      <c r="AX204" s="13" t="s">
        <v>76</v>
      </c>
      <c r="AY204" s="174" t="s">
        <v>133</v>
      </c>
    </row>
    <row r="205" spans="1:65" s="13" customFormat="1">
      <c r="B205" s="172"/>
      <c r="D205" s="173" t="s">
        <v>143</v>
      </c>
      <c r="E205" s="174" t="s">
        <v>1</v>
      </c>
      <c r="F205" s="175" t="s">
        <v>259</v>
      </c>
      <c r="H205" s="176">
        <v>5.54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143</v>
      </c>
      <c r="AU205" s="174" t="s">
        <v>141</v>
      </c>
      <c r="AV205" s="13" t="s">
        <v>141</v>
      </c>
      <c r="AW205" s="13" t="s">
        <v>33</v>
      </c>
      <c r="AX205" s="13" t="s">
        <v>76</v>
      </c>
      <c r="AY205" s="174" t="s">
        <v>133</v>
      </c>
    </row>
    <row r="206" spans="1:65" s="13" customFormat="1">
      <c r="B206" s="172"/>
      <c r="D206" s="173" t="s">
        <v>143</v>
      </c>
      <c r="E206" s="174" t="s">
        <v>1</v>
      </c>
      <c r="F206" s="175" t="s">
        <v>260</v>
      </c>
      <c r="H206" s="176">
        <v>1.1870000000000001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143</v>
      </c>
      <c r="AU206" s="174" t="s">
        <v>141</v>
      </c>
      <c r="AV206" s="13" t="s">
        <v>141</v>
      </c>
      <c r="AW206" s="13" t="s">
        <v>33</v>
      </c>
      <c r="AX206" s="13" t="s">
        <v>76</v>
      </c>
      <c r="AY206" s="174" t="s">
        <v>133</v>
      </c>
    </row>
    <row r="207" spans="1:65" s="13" customFormat="1">
      <c r="B207" s="172"/>
      <c r="D207" s="173" t="s">
        <v>143</v>
      </c>
      <c r="E207" s="174" t="s">
        <v>1</v>
      </c>
      <c r="F207" s="175" t="s">
        <v>261</v>
      </c>
      <c r="H207" s="176">
        <v>0.2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143</v>
      </c>
      <c r="AU207" s="174" t="s">
        <v>141</v>
      </c>
      <c r="AV207" s="13" t="s">
        <v>141</v>
      </c>
      <c r="AW207" s="13" t="s">
        <v>33</v>
      </c>
      <c r="AX207" s="13" t="s">
        <v>76</v>
      </c>
      <c r="AY207" s="174" t="s">
        <v>133</v>
      </c>
    </row>
    <row r="208" spans="1:65" s="14" customFormat="1">
      <c r="B208" s="181"/>
      <c r="D208" s="173" t="s">
        <v>143</v>
      </c>
      <c r="E208" s="182" t="s">
        <v>1</v>
      </c>
      <c r="F208" s="183" t="s">
        <v>262</v>
      </c>
      <c r="H208" s="182" t="s">
        <v>1</v>
      </c>
      <c r="I208" s="184"/>
      <c r="L208" s="181"/>
      <c r="M208" s="185"/>
      <c r="N208" s="186"/>
      <c r="O208" s="186"/>
      <c r="P208" s="186"/>
      <c r="Q208" s="186"/>
      <c r="R208" s="186"/>
      <c r="S208" s="186"/>
      <c r="T208" s="187"/>
      <c r="AT208" s="182" t="s">
        <v>143</v>
      </c>
      <c r="AU208" s="182" t="s">
        <v>141</v>
      </c>
      <c r="AV208" s="14" t="s">
        <v>81</v>
      </c>
      <c r="AW208" s="14" t="s">
        <v>33</v>
      </c>
      <c r="AX208" s="14" t="s">
        <v>76</v>
      </c>
      <c r="AY208" s="182" t="s">
        <v>133</v>
      </c>
    </row>
    <row r="209" spans="1:65" s="13" customFormat="1">
      <c r="B209" s="172"/>
      <c r="D209" s="173" t="s">
        <v>143</v>
      </c>
      <c r="E209" s="174" t="s">
        <v>1</v>
      </c>
      <c r="F209" s="175" t="s">
        <v>263</v>
      </c>
      <c r="H209" s="176">
        <v>1.68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143</v>
      </c>
      <c r="AU209" s="174" t="s">
        <v>141</v>
      </c>
      <c r="AV209" s="13" t="s">
        <v>141</v>
      </c>
      <c r="AW209" s="13" t="s">
        <v>33</v>
      </c>
      <c r="AX209" s="13" t="s">
        <v>76</v>
      </c>
      <c r="AY209" s="174" t="s">
        <v>133</v>
      </c>
    </row>
    <row r="210" spans="1:65" s="15" customFormat="1">
      <c r="B210" s="199"/>
      <c r="D210" s="173" t="s">
        <v>143</v>
      </c>
      <c r="E210" s="200" t="s">
        <v>1</v>
      </c>
      <c r="F210" s="201" t="s">
        <v>191</v>
      </c>
      <c r="H210" s="202">
        <v>9.1920000000000002</v>
      </c>
      <c r="I210" s="203"/>
      <c r="L210" s="199"/>
      <c r="M210" s="204"/>
      <c r="N210" s="205"/>
      <c r="O210" s="205"/>
      <c r="P210" s="205"/>
      <c r="Q210" s="205"/>
      <c r="R210" s="205"/>
      <c r="S210" s="205"/>
      <c r="T210" s="206"/>
      <c r="AT210" s="200" t="s">
        <v>143</v>
      </c>
      <c r="AU210" s="200" t="s">
        <v>141</v>
      </c>
      <c r="AV210" s="15" t="s">
        <v>140</v>
      </c>
      <c r="AW210" s="15" t="s">
        <v>33</v>
      </c>
      <c r="AX210" s="15" t="s">
        <v>81</v>
      </c>
      <c r="AY210" s="200" t="s">
        <v>133</v>
      </c>
    </row>
    <row r="211" spans="1:65" s="2" customFormat="1" ht="21.75" customHeight="1">
      <c r="A211" s="32"/>
      <c r="B211" s="157"/>
      <c r="C211" s="188">
        <v>26</v>
      </c>
      <c r="D211" s="188" t="s">
        <v>181</v>
      </c>
      <c r="E211" s="189" t="s">
        <v>264</v>
      </c>
      <c r="F211" s="190" t="s">
        <v>265</v>
      </c>
      <c r="G211" s="191" t="s">
        <v>266</v>
      </c>
      <c r="H211" s="192">
        <v>43.32</v>
      </c>
      <c r="I211" s="193"/>
      <c r="J211" s="194">
        <f>ROUND(I211*H211,2)</f>
        <v>0</v>
      </c>
      <c r="K211" s="195"/>
      <c r="L211" s="196"/>
      <c r="M211" s="197" t="s">
        <v>1</v>
      </c>
      <c r="N211" s="198" t="s">
        <v>42</v>
      </c>
      <c r="O211" s="58"/>
      <c r="P211" s="168">
        <f>O211*H211</f>
        <v>0</v>
      </c>
      <c r="Q211" s="168">
        <v>1E-3</v>
      </c>
      <c r="R211" s="168">
        <f>Q211*H211</f>
        <v>4.3320000000000004E-2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267</v>
      </c>
      <c r="AT211" s="170" t="s">
        <v>181</v>
      </c>
      <c r="AU211" s="170" t="s">
        <v>141</v>
      </c>
      <c r="AY211" s="17" t="s">
        <v>133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141</v>
      </c>
      <c r="BK211" s="171">
        <f>ROUND(I211*H211,2)</f>
        <v>0</v>
      </c>
      <c r="BL211" s="17" t="s">
        <v>192</v>
      </c>
      <c r="BM211" s="170" t="s">
        <v>268</v>
      </c>
    </row>
    <row r="212" spans="1:65" s="14" customFormat="1">
      <c r="B212" s="181"/>
      <c r="D212" s="173" t="s">
        <v>143</v>
      </c>
      <c r="E212" s="182" t="s">
        <v>1</v>
      </c>
      <c r="F212" s="183" t="s">
        <v>269</v>
      </c>
      <c r="H212" s="182" t="s">
        <v>1</v>
      </c>
      <c r="I212" s="184"/>
      <c r="L212" s="181"/>
      <c r="M212" s="185"/>
      <c r="N212" s="186"/>
      <c r="O212" s="186"/>
      <c r="P212" s="186"/>
      <c r="Q212" s="186"/>
      <c r="R212" s="186"/>
      <c r="S212" s="186"/>
      <c r="T212" s="187"/>
      <c r="AT212" s="182" t="s">
        <v>143</v>
      </c>
      <c r="AU212" s="182" t="s">
        <v>141</v>
      </c>
      <c r="AV212" s="14" t="s">
        <v>81</v>
      </c>
      <c r="AW212" s="14" t="s">
        <v>33</v>
      </c>
      <c r="AX212" s="14" t="s">
        <v>76</v>
      </c>
      <c r="AY212" s="182" t="s">
        <v>133</v>
      </c>
    </row>
    <row r="213" spans="1:65" s="13" customFormat="1">
      <c r="B213" s="172"/>
      <c r="D213" s="173" t="s">
        <v>143</v>
      </c>
      <c r="E213" s="174" t="s">
        <v>1</v>
      </c>
      <c r="F213" s="175" t="s">
        <v>270</v>
      </c>
      <c r="H213" s="176">
        <v>43.32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143</v>
      </c>
      <c r="AU213" s="174" t="s">
        <v>141</v>
      </c>
      <c r="AV213" s="13" t="s">
        <v>141</v>
      </c>
      <c r="AW213" s="13" t="s">
        <v>33</v>
      </c>
      <c r="AX213" s="13" t="s">
        <v>81</v>
      </c>
      <c r="AY213" s="174" t="s">
        <v>133</v>
      </c>
    </row>
    <row r="214" spans="1:65" s="2" customFormat="1" ht="21.75" customHeight="1">
      <c r="A214" s="32"/>
      <c r="B214" s="157"/>
      <c r="C214" s="158">
        <v>27</v>
      </c>
      <c r="D214" s="158" t="s">
        <v>136</v>
      </c>
      <c r="E214" s="159" t="s">
        <v>271</v>
      </c>
      <c r="F214" s="160" t="s">
        <v>272</v>
      </c>
      <c r="G214" s="161" t="s">
        <v>139</v>
      </c>
      <c r="H214" s="162">
        <v>14.44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192</v>
      </c>
      <c r="AT214" s="170" t="s">
        <v>136</v>
      </c>
      <c r="AU214" s="170" t="s">
        <v>141</v>
      </c>
      <c r="AY214" s="17" t="s">
        <v>133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141</v>
      </c>
      <c r="BK214" s="171">
        <f>ROUND(I214*H214,2)</f>
        <v>0</v>
      </c>
      <c r="BL214" s="17" t="s">
        <v>192</v>
      </c>
      <c r="BM214" s="170" t="s">
        <v>273</v>
      </c>
    </row>
    <row r="215" spans="1:65" s="13" customFormat="1">
      <c r="B215" s="172"/>
      <c r="D215" s="173" t="s">
        <v>143</v>
      </c>
      <c r="E215" s="174" t="s">
        <v>1</v>
      </c>
      <c r="F215" s="175" t="s">
        <v>274</v>
      </c>
      <c r="H215" s="176">
        <v>14.44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143</v>
      </c>
      <c r="AU215" s="174" t="s">
        <v>141</v>
      </c>
      <c r="AV215" s="13" t="s">
        <v>141</v>
      </c>
      <c r="AW215" s="13" t="s">
        <v>33</v>
      </c>
      <c r="AX215" s="13" t="s">
        <v>81</v>
      </c>
      <c r="AY215" s="174" t="s">
        <v>133</v>
      </c>
    </row>
    <row r="216" spans="1:65" s="2" customFormat="1" ht="21.75" customHeight="1">
      <c r="A216" s="32"/>
      <c r="B216" s="157"/>
      <c r="C216" s="158">
        <v>28</v>
      </c>
      <c r="D216" s="158" t="s">
        <v>136</v>
      </c>
      <c r="E216" s="159" t="s">
        <v>275</v>
      </c>
      <c r="F216" s="160" t="s">
        <v>276</v>
      </c>
      <c r="G216" s="161" t="s">
        <v>277</v>
      </c>
      <c r="H216" s="162">
        <v>15.025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192</v>
      </c>
      <c r="AT216" s="170" t="s">
        <v>136</v>
      </c>
      <c r="AU216" s="170" t="s">
        <v>141</v>
      </c>
      <c r="AY216" s="17" t="s">
        <v>133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141</v>
      </c>
      <c r="BK216" s="171">
        <f>ROUND(I216*H216,2)</f>
        <v>0</v>
      </c>
      <c r="BL216" s="17" t="s">
        <v>192</v>
      </c>
      <c r="BM216" s="170" t="s">
        <v>278</v>
      </c>
    </row>
    <row r="217" spans="1:65" s="13" customFormat="1">
      <c r="B217" s="172"/>
      <c r="D217" s="173" t="s">
        <v>143</v>
      </c>
      <c r="E217" s="174" t="s">
        <v>1</v>
      </c>
      <c r="F217" s="175" t="s">
        <v>279</v>
      </c>
      <c r="H217" s="176">
        <v>3.5550000000000002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143</v>
      </c>
      <c r="AU217" s="174" t="s">
        <v>141</v>
      </c>
      <c r="AV217" s="13" t="s">
        <v>141</v>
      </c>
      <c r="AW217" s="13" t="s">
        <v>33</v>
      </c>
      <c r="AX217" s="13" t="s">
        <v>76</v>
      </c>
      <c r="AY217" s="174" t="s">
        <v>133</v>
      </c>
    </row>
    <row r="218" spans="1:65" s="13" customFormat="1">
      <c r="B218" s="172"/>
      <c r="D218" s="173" t="s">
        <v>143</v>
      </c>
      <c r="E218" s="174" t="s">
        <v>1</v>
      </c>
      <c r="F218" s="175" t="s">
        <v>280</v>
      </c>
      <c r="H218" s="176">
        <v>7.77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143</v>
      </c>
      <c r="AU218" s="174" t="s">
        <v>141</v>
      </c>
      <c r="AV218" s="13" t="s">
        <v>141</v>
      </c>
      <c r="AW218" s="13" t="s">
        <v>33</v>
      </c>
      <c r="AX218" s="13" t="s">
        <v>76</v>
      </c>
      <c r="AY218" s="174" t="s">
        <v>133</v>
      </c>
    </row>
    <row r="219" spans="1:65" s="13" customFormat="1">
      <c r="B219" s="172"/>
      <c r="D219" s="173" t="s">
        <v>143</v>
      </c>
      <c r="E219" s="174" t="s">
        <v>1</v>
      </c>
      <c r="F219" s="175" t="s">
        <v>281</v>
      </c>
      <c r="H219" s="176">
        <v>2.1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143</v>
      </c>
      <c r="AU219" s="174" t="s">
        <v>141</v>
      </c>
      <c r="AV219" s="13" t="s">
        <v>141</v>
      </c>
      <c r="AW219" s="13" t="s">
        <v>33</v>
      </c>
      <c r="AX219" s="13" t="s">
        <v>76</v>
      </c>
      <c r="AY219" s="174" t="s">
        <v>133</v>
      </c>
    </row>
    <row r="220" spans="1:65" s="13" customFormat="1">
      <c r="B220" s="172"/>
      <c r="D220" s="173" t="s">
        <v>143</v>
      </c>
      <c r="E220" s="174" t="s">
        <v>1</v>
      </c>
      <c r="F220" s="175" t="s">
        <v>282</v>
      </c>
      <c r="H220" s="176">
        <v>0.8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143</v>
      </c>
      <c r="AU220" s="174" t="s">
        <v>141</v>
      </c>
      <c r="AV220" s="13" t="s">
        <v>141</v>
      </c>
      <c r="AW220" s="13" t="s">
        <v>33</v>
      </c>
      <c r="AX220" s="13" t="s">
        <v>76</v>
      </c>
      <c r="AY220" s="174" t="s">
        <v>133</v>
      </c>
    </row>
    <row r="221" spans="1:65" s="13" customFormat="1">
      <c r="B221" s="172"/>
      <c r="D221" s="173" t="s">
        <v>143</v>
      </c>
      <c r="E221" s="174" t="s">
        <v>1</v>
      </c>
      <c r="F221" s="175" t="s">
        <v>282</v>
      </c>
      <c r="H221" s="176">
        <v>0.8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143</v>
      </c>
      <c r="AU221" s="174" t="s">
        <v>141</v>
      </c>
      <c r="AV221" s="13" t="s">
        <v>141</v>
      </c>
      <c r="AW221" s="13" t="s">
        <v>33</v>
      </c>
      <c r="AX221" s="13" t="s">
        <v>76</v>
      </c>
      <c r="AY221" s="174" t="s">
        <v>133</v>
      </c>
    </row>
    <row r="222" spans="1:65" s="15" customFormat="1">
      <c r="B222" s="199"/>
      <c r="D222" s="173" t="s">
        <v>143</v>
      </c>
      <c r="E222" s="200" t="s">
        <v>1</v>
      </c>
      <c r="F222" s="201" t="s">
        <v>191</v>
      </c>
      <c r="H222" s="202">
        <v>15.025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143</v>
      </c>
      <c r="AU222" s="200" t="s">
        <v>141</v>
      </c>
      <c r="AV222" s="15" t="s">
        <v>140</v>
      </c>
      <c r="AW222" s="15" t="s">
        <v>33</v>
      </c>
      <c r="AX222" s="15" t="s">
        <v>81</v>
      </c>
      <c r="AY222" s="200" t="s">
        <v>133</v>
      </c>
    </row>
    <row r="223" spans="1:65" s="2" customFormat="1" ht="21.75" customHeight="1">
      <c r="A223" s="32"/>
      <c r="B223" s="157"/>
      <c r="C223" s="158">
        <v>29</v>
      </c>
      <c r="D223" s="158" t="s">
        <v>136</v>
      </c>
      <c r="E223" s="159" t="s">
        <v>283</v>
      </c>
      <c r="F223" s="160" t="s">
        <v>284</v>
      </c>
      <c r="G223" s="161" t="s">
        <v>179</v>
      </c>
      <c r="H223" s="162">
        <v>7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192</v>
      </c>
      <c r="AT223" s="170" t="s">
        <v>136</v>
      </c>
      <c r="AU223" s="170" t="s">
        <v>141</v>
      </c>
      <c r="AY223" s="17" t="s">
        <v>133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141</v>
      </c>
      <c r="BK223" s="171">
        <f>ROUND(I223*H223,2)</f>
        <v>0</v>
      </c>
      <c r="BL223" s="17" t="s">
        <v>192</v>
      </c>
      <c r="BM223" s="170" t="s">
        <v>285</v>
      </c>
    </row>
    <row r="224" spans="1:65" s="2" customFormat="1" ht="16.5" customHeight="1">
      <c r="A224" s="32"/>
      <c r="B224" s="157"/>
      <c r="C224" s="188">
        <v>30</v>
      </c>
      <c r="D224" s="188" t="s">
        <v>181</v>
      </c>
      <c r="E224" s="189" t="s">
        <v>286</v>
      </c>
      <c r="F224" s="190" t="s">
        <v>287</v>
      </c>
      <c r="G224" s="191" t="s">
        <v>277</v>
      </c>
      <c r="H224" s="192">
        <v>16.527999999999999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9.9167999999999999E-4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267</v>
      </c>
      <c r="AT224" s="170" t="s">
        <v>181</v>
      </c>
      <c r="AU224" s="170" t="s">
        <v>141</v>
      </c>
      <c r="AY224" s="17" t="s">
        <v>133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141</v>
      </c>
      <c r="BK224" s="171">
        <f>ROUND(I224*H224,2)</f>
        <v>0</v>
      </c>
      <c r="BL224" s="17" t="s">
        <v>192</v>
      </c>
      <c r="BM224" s="170" t="s">
        <v>288</v>
      </c>
    </row>
    <row r="225" spans="1:65" s="13" customFormat="1">
      <c r="B225" s="172"/>
      <c r="D225" s="173" t="s">
        <v>143</v>
      </c>
      <c r="E225" s="174" t="s">
        <v>1</v>
      </c>
      <c r="F225" s="175" t="s">
        <v>289</v>
      </c>
      <c r="H225" s="176">
        <v>16.527999999999999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143</v>
      </c>
      <c r="AU225" s="174" t="s">
        <v>141</v>
      </c>
      <c r="AV225" s="13" t="s">
        <v>141</v>
      </c>
      <c r="AW225" s="13" t="s">
        <v>33</v>
      </c>
      <c r="AX225" s="13" t="s">
        <v>81</v>
      </c>
      <c r="AY225" s="174" t="s">
        <v>133</v>
      </c>
    </row>
    <row r="226" spans="1:65" s="2" customFormat="1" ht="21.75" customHeight="1">
      <c r="A226" s="32"/>
      <c r="B226" s="157"/>
      <c r="C226" s="158">
        <v>31</v>
      </c>
      <c r="D226" s="158" t="s">
        <v>136</v>
      </c>
      <c r="E226" s="159" t="s">
        <v>290</v>
      </c>
      <c r="F226" s="160" t="s">
        <v>291</v>
      </c>
      <c r="G226" s="161" t="s">
        <v>219</v>
      </c>
      <c r="H226" s="162">
        <v>4.3999999999999997E-2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192</v>
      </c>
      <c r="AT226" s="170" t="s">
        <v>136</v>
      </c>
      <c r="AU226" s="170" t="s">
        <v>141</v>
      </c>
      <c r="AY226" s="17" t="s">
        <v>133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141</v>
      </c>
      <c r="BK226" s="171">
        <f>ROUND(I226*H226,2)</f>
        <v>0</v>
      </c>
      <c r="BL226" s="17" t="s">
        <v>192</v>
      </c>
      <c r="BM226" s="170" t="s">
        <v>292</v>
      </c>
    </row>
    <row r="227" spans="1:65" s="2" customFormat="1" ht="21.75" customHeight="1">
      <c r="A227" s="32"/>
      <c r="B227" s="157"/>
      <c r="C227" s="158">
        <v>32</v>
      </c>
      <c r="D227" s="158" t="s">
        <v>136</v>
      </c>
      <c r="E227" s="159" t="s">
        <v>293</v>
      </c>
      <c r="F227" s="160" t="s">
        <v>294</v>
      </c>
      <c r="G227" s="161" t="s">
        <v>219</v>
      </c>
      <c r="H227" s="162">
        <v>4.3999999999999997E-2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192</v>
      </c>
      <c r="AT227" s="170" t="s">
        <v>136</v>
      </c>
      <c r="AU227" s="170" t="s">
        <v>141</v>
      </c>
      <c r="AY227" s="17" t="s">
        <v>133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141</v>
      </c>
      <c r="BK227" s="171">
        <f>ROUND(I227*H227,2)</f>
        <v>0</v>
      </c>
      <c r="BL227" s="17" t="s">
        <v>192</v>
      </c>
      <c r="BM227" s="170" t="s">
        <v>295</v>
      </c>
    </row>
    <row r="228" spans="1:65" s="12" customFormat="1" ht="22.9" customHeight="1">
      <c r="B228" s="144"/>
      <c r="D228" s="145" t="s">
        <v>75</v>
      </c>
      <c r="E228" s="155" t="s">
        <v>296</v>
      </c>
      <c r="F228" s="155" t="s">
        <v>297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141</v>
      </c>
      <c r="AT228" s="153" t="s">
        <v>75</v>
      </c>
      <c r="AU228" s="153" t="s">
        <v>81</v>
      </c>
      <c r="AY228" s="145" t="s">
        <v>133</v>
      </c>
      <c r="BK228" s="154">
        <f>SUM(BK229:BK238)</f>
        <v>0</v>
      </c>
    </row>
    <row r="229" spans="1:65" s="2" customFormat="1" ht="16.5" customHeight="1">
      <c r="A229" s="32"/>
      <c r="B229" s="157"/>
      <c r="C229" s="158">
        <v>33</v>
      </c>
      <c r="D229" s="158" t="s">
        <v>136</v>
      </c>
      <c r="E229" s="159" t="s">
        <v>298</v>
      </c>
      <c r="F229" s="160" t="s">
        <v>299</v>
      </c>
      <c r="G229" s="161" t="s">
        <v>277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192</v>
      </c>
      <c r="AT229" s="170" t="s">
        <v>136</v>
      </c>
      <c r="AU229" s="170" t="s">
        <v>141</v>
      </c>
      <c r="AY229" s="17" t="s">
        <v>133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141</v>
      </c>
      <c r="BK229" s="171">
        <f>ROUND(I229*H229,2)</f>
        <v>0</v>
      </c>
      <c r="BL229" s="17" t="s">
        <v>192</v>
      </c>
      <c r="BM229" s="170" t="s">
        <v>300</v>
      </c>
    </row>
    <row r="230" spans="1:65" s="2" customFormat="1" ht="16.5" customHeight="1">
      <c r="A230" s="32"/>
      <c r="B230" s="157"/>
      <c r="C230" s="158">
        <v>34</v>
      </c>
      <c r="D230" s="158" t="s">
        <v>136</v>
      </c>
      <c r="E230" s="159" t="s">
        <v>301</v>
      </c>
      <c r="F230" s="160" t="s">
        <v>302</v>
      </c>
      <c r="G230" s="161" t="s">
        <v>277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192</v>
      </c>
      <c r="AT230" s="170" t="s">
        <v>136</v>
      </c>
      <c r="AU230" s="170" t="s">
        <v>141</v>
      </c>
      <c r="AY230" s="17" t="s">
        <v>133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141</v>
      </c>
      <c r="BK230" s="171">
        <f>ROUND(I230*H230,2)</f>
        <v>0</v>
      </c>
      <c r="BL230" s="17" t="s">
        <v>192</v>
      </c>
      <c r="BM230" s="170" t="s">
        <v>303</v>
      </c>
    </row>
    <row r="231" spans="1:65" s="2" customFormat="1" ht="16.5" customHeight="1">
      <c r="A231" s="32"/>
      <c r="B231" s="157"/>
      <c r="C231" s="158">
        <v>35</v>
      </c>
      <c r="D231" s="158" t="s">
        <v>136</v>
      </c>
      <c r="E231" s="159" t="s">
        <v>304</v>
      </c>
      <c r="F231" s="160" t="s">
        <v>305</v>
      </c>
      <c r="G231" s="161" t="s">
        <v>277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192</v>
      </c>
      <c r="AT231" s="170" t="s">
        <v>136</v>
      </c>
      <c r="AU231" s="170" t="s">
        <v>141</v>
      </c>
      <c r="AY231" s="17" t="s">
        <v>133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141</v>
      </c>
      <c r="BK231" s="171">
        <f>ROUND(I231*H231,2)</f>
        <v>0</v>
      </c>
      <c r="BL231" s="17" t="s">
        <v>192</v>
      </c>
      <c r="BM231" s="170" t="s">
        <v>306</v>
      </c>
    </row>
    <row r="232" spans="1:65" s="2" customFormat="1" ht="16.5" customHeight="1">
      <c r="A232" s="32"/>
      <c r="B232" s="157"/>
      <c r="C232" s="158">
        <v>36</v>
      </c>
      <c r="D232" s="158" t="s">
        <v>136</v>
      </c>
      <c r="E232" s="159" t="s">
        <v>307</v>
      </c>
      <c r="F232" s="160" t="s">
        <v>308</v>
      </c>
      <c r="G232" s="161" t="s">
        <v>277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192</v>
      </c>
      <c r="AT232" s="170" t="s">
        <v>136</v>
      </c>
      <c r="AU232" s="170" t="s">
        <v>141</v>
      </c>
      <c r="AY232" s="17" t="s">
        <v>133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141</v>
      </c>
      <c r="BK232" s="171">
        <f>ROUND(I232*H232,2)</f>
        <v>0</v>
      </c>
      <c r="BL232" s="17" t="s">
        <v>192</v>
      </c>
      <c r="BM232" s="170" t="s">
        <v>309</v>
      </c>
    </row>
    <row r="233" spans="1:65" s="2" customFormat="1" ht="16.5" customHeight="1">
      <c r="A233" s="32"/>
      <c r="B233" s="157"/>
      <c r="C233" s="158">
        <v>37</v>
      </c>
      <c r="D233" s="158" t="s">
        <v>136</v>
      </c>
      <c r="E233" s="159" t="s">
        <v>310</v>
      </c>
      <c r="F233" s="160" t="s">
        <v>311</v>
      </c>
      <c r="G233" s="161" t="s">
        <v>179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192</v>
      </c>
      <c r="AT233" s="170" t="s">
        <v>136</v>
      </c>
      <c r="AU233" s="170" t="s">
        <v>141</v>
      </c>
      <c r="AY233" s="17" t="s">
        <v>133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141</v>
      </c>
      <c r="BK233" s="171">
        <f>ROUND(I233*H233,2)</f>
        <v>0</v>
      </c>
      <c r="BL233" s="17" t="s">
        <v>192</v>
      </c>
      <c r="BM233" s="170" t="s">
        <v>312</v>
      </c>
    </row>
    <row r="234" spans="1:65" s="14" customFormat="1">
      <c r="B234" s="181"/>
      <c r="D234" s="173" t="s">
        <v>143</v>
      </c>
      <c r="E234" s="182" t="s">
        <v>1</v>
      </c>
      <c r="F234" s="183" t="s">
        <v>313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143</v>
      </c>
      <c r="AU234" s="182" t="s">
        <v>141</v>
      </c>
      <c r="AV234" s="14" t="s">
        <v>81</v>
      </c>
      <c r="AW234" s="14" t="s">
        <v>33</v>
      </c>
      <c r="AX234" s="14" t="s">
        <v>76</v>
      </c>
      <c r="AY234" s="182" t="s">
        <v>133</v>
      </c>
    </row>
    <row r="235" spans="1:65" s="13" customFormat="1">
      <c r="B235" s="172"/>
      <c r="D235" s="173" t="s">
        <v>143</v>
      </c>
      <c r="E235" s="174" t="s">
        <v>1</v>
      </c>
      <c r="F235" s="175" t="s">
        <v>134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143</v>
      </c>
      <c r="AU235" s="174" t="s">
        <v>141</v>
      </c>
      <c r="AV235" s="13" t="s">
        <v>141</v>
      </c>
      <c r="AW235" s="13" t="s">
        <v>33</v>
      </c>
      <c r="AX235" s="13" t="s">
        <v>81</v>
      </c>
      <c r="AY235" s="174" t="s">
        <v>133</v>
      </c>
    </row>
    <row r="236" spans="1:65" s="2" customFormat="1" ht="16.5" customHeight="1">
      <c r="A236" s="32"/>
      <c r="B236" s="157"/>
      <c r="C236" s="158">
        <v>38</v>
      </c>
      <c r="D236" s="158" t="s">
        <v>136</v>
      </c>
      <c r="E236" s="159" t="s">
        <v>314</v>
      </c>
      <c r="F236" s="160" t="s">
        <v>315</v>
      </c>
      <c r="G236" s="161" t="s">
        <v>277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192</v>
      </c>
      <c r="AT236" s="170" t="s">
        <v>136</v>
      </c>
      <c r="AU236" s="170" t="s">
        <v>141</v>
      </c>
      <c r="AY236" s="17" t="s">
        <v>133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141</v>
      </c>
      <c r="BK236" s="171">
        <f>ROUND(I236*H236,2)</f>
        <v>0</v>
      </c>
      <c r="BL236" s="17" t="s">
        <v>192</v>
      </c>
      <c r="BM236" s="170" t="s">
        <v>316</v>
      </c>
    </row>
    <row r="237" spans="1:65" s="2" customFormat="1" ht="21.75" customHeight="1">
      <c r="A237" s="32"/>
      <c r="B237" s="157"/>
      <c r="C237" s="158">
        <v>39</v>
      </c>
      <c r="D237" s="158" t="s">
        <v>136</v>
      </c>
      <c r="E237" s="159" t="s">
        <v>317</v>
      </c>
      <c r="F237" s="160" t="s">
        <v>318</v>
      </c>
      <c r="G237" s="161" t="s">
        <v>219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192</v>
      </c>
      <c r="AT237" s="170" t="s">
        <v>136</v>
      </c>
      <c r="AU237" s="170" t="s">
        <v>141</v>
      </c>
      <c r="AY237" s="17" t="s">
        <v>133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141</v>
      </c>
      <c r="BK237" s="171">
        <f>ROUND(I237*H237,2)</f>
        <v>0</v>
      </c>
      <c r="BL237" s="17" t="s">
        <v>192</v>
      </c>
      <c r="BM237" s="170" t="s">
        <v>319</v>
      </c>
    </row>
    <row r="238" spans="1:65" s="2" customFormat="1" ht="21.75" customHeight="1">
      <c r="A238" s="32"/>
      <c r="B238" s="157"/>
      <c r="C238" s="158">
        <v>40</v>
      </c>
      <c r="D238" s="158" t="s">
        <v>136</v>
      </c>
      <c r="E238" s="159" t="s">
        <v>320</v>
      </c>
      <c r="F238" s="160" t="s">
        <v>321</v>
      </c>
      <c r="G238" s="161" t="s">
        <v>219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192</v>
      </c>
      <c r="AT238" s="170" t="s">
        <v>136</v>
      </c>
      <c r="AU238" s="170" t="s">
        <v>141</v>
      </c>
      <c r="AY238" s="17" t="s">
        <v>133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141</v>
      </c>
      <c r="BK238" s="171">
        <f>ROUND(I238*H238,2)</f>
        <v>0</v>
      </c>
      <c r="BL238" s="17" t="s">
        <v>192</v>
      </c>
      <c r="BM238" s="170" t="s">
        <v>322</v>
      </c>
    </row>
    <row r="239" spans="1:65" s="12" customFormat="1" ht="22.9" customHeight="1">
      <c r="B239" s="144"/>
      <c r="D239" s="145" t="s">
        <v>75</v>
      </c>
      <c r="E239" s="155" t="s">
        <v>323</v>
      </c>
      <c r="F239" s="155" t="s">
        <v>324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141</v>
      </c>
      <c r="AT239" s="153" t="s">
        <v>75</v>
      </c>
      <c r="AU239" s="153" t="s">
        <v>81</v>
      </c>
      <c r="AY239" s="145" t="s">
        <v>133</v>
      </c>
      <c r="BK239" s="154">
        <f>SUM(BK240:BK250)</f>
        <v>0</v>
      </c>
    </row>
    <row r="240" spans="1:65" s="2" customFormat="1" ht="16.5" customHeight="1">
      <c r="A240" s="32"/>
      <c r="B240" s="157"/>
      <c r="C240" s="158">
        <v>41</v>
      </c>
      <c r="D240" s="158" t="s">
        <v>136</v>
      </c>
      <c r="E240" s="159" t="s">
        <v>325</v>
      </c>
      <c r="F240" s="160" t="s">
        <v>326</v>
      </c>
      <c r="G240" s="161" t="s">
        <v>277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192</v>
      </c>
      <c r="AT240" s="170" t="s">
        <v>136</v>
      </c>
      <c r="AU240" s="170" t="s">
        <v>141</v>
      </c>
      <c r="AY240" s="17" t="s">
        <v>133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141</v>
      </c>
      <c r="BK240" s="171">
        <f t="shared" ref="BK240:BK250" si="19">ROUND(I240*H240,2)</f>
        <v>0</v>
      </c>
      <c r="BL240" s="17" t="s">
        <v>192</v>
      </c>
      <c r="BM240" s="170" t="s">
        <v>327</v>
      </c>
    </row>
    <row r="241" spans="1:65" s="2" customFormat="1" ht="21.75" customHeight="1">
      <c r="A241" s="32"/>
      <c r="B241" s="157"/>
      <c r="C241" s="158">
        <v>42</v>
      </c>
      <c r="D241" s="158" t="s">
        <v>136</v>
      </c>
      <c r="E241" s="159" t="s">
        <v>328</v>
      </c>
      <c r="F241" s="160" t="s">
        <v>329</v>
      </c>
      <c r="G241" s="161" t="s">
        <v>277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192</v>
      </c>
      <c r="AT241" s="170" t="s">
        <v>136</v>
      </c>
      <c r="AU241" s="170" t="s">
        <v>141</v>
      </c>
      <c r="AY241" s="17" t="s">
        <v>133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141</v>
      </c>
      <c r="BK241" s="171">
        <f t="shared" si="19"/>
        <v>0</v>
      </c>
      <c r="BL241" s="17" t="s">
        <v>192</v>
      </c>
      <c r="BM241" s="170" t="s">
        <v>330</v>
      </c>
    </row>
    <row r="242" spans="1:65" s="2" customFormat="1" ht="21.75" customHeight="1">
      <c r="A242" s="32"/>
      <c r="B242" s="157"/>
      <c r="C242" s="188">
        <v>43</v>
      </c>
      <c r="D242" s="188" t="s">
        <v>181</v>
      </c>
      <c r="E242" s="189" t="s">
        <v>331</v>
      </c>
      <c r="F242" s="190" t="s">
        <v>332</v>
      </c>
      <c r="G242" s="191" t="s">
        <v>277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267</v>
      </c>
      <c r="AT242" s="170" t="s">
        <v>181</v>
      </c>
      <c r="AU242" s="170" t="s">
        <v>141</v>
      </c>
      <c r="AY242" s="17" t="s">
        <v>133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141</v>
      </c>
      <c r="BK242" s="171">
        <f t="shared" si="19"/>
        <v>0</v>
      </c>
      <c r="BL242" s="17" t="s">
        <v>192</v>
      </c>
      <c r="BM242" s="170" t="s">
        <v>333</v>
      </c>
    </row>
    <row r="243" spans="1:65" s="2" customFormat="1" ht="21.75" customHeight="1">
      <c r="A243" s="32"/>
      <c r="B243" s="157"/>
      <c r="C243" s="188">
        <v>44</v>
      </c>
      <c r="D243" s="188" t="s">
        <v>181</v>
      </c>
      <c r="E243" s="189" t="s">
        <v>334</v>
      </c>
      <c r="F243" s="190" t="s">
        <v>335</v>
      </c>
      <c r="G243" s="191" t="s">
        <v>277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267</v>
      </c>
      <c r="AT243" s="170" t="s">
        <v>181</v>
      </c>
      <c r="AU243" s="170" t="s">
        <v>141</v>
      </c>
      <c r="AY243" s="17" t="s">
        <v>133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141</v>
      </c>
      <c r="BK243" s="171">
        <f t="shared" si="19"/>
        <v>0</v>
      </c>
      <c r="BL243" s="17" t="s">
        <v>192</v>
      </c>
      <c r="BM243" s="170" t="s">
        <v>336</v>
      </c>
    </row>
    <row r="244" spans="1:65" s="2" customFormat="1" ht="21.75" customHeight="1">
      <c r="A244" s="32"/>
      <c r="B244" s="157"/>
      <c r="C244" s="188">
        <v>45</v>
      </c>
      <c r="D244" s="188" t="s">
        <v>181</v>
      </c>
      <c r="E244" s="189" t="s">
        <v>337</v>
      </c>
      <c r="F244" s="190" t="s">
        <v>338</v>
      </c>
      <c r="G244" s="191" t="s">
        <v>277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267</v>
      </c>
      <c r="AT244" s="170" t="s">
        <v>181</v>
      </c>
      <c r="AU244" s="170" t="s">
        <v>141</v>
      </c>
      <c r="AY244" s="17" t="s">
        <v>133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141</v>
      </c>
      <c r="BK244" s="171">
        <f t="shared" si="19"/>
        <v>0</v>
      </c>
      <c r="BL244" s="17" t="s">
        <v>192</v>
      </c>
      <c r="BM244" s="170" t="s">
        <v>339</v>
      </c>
    </row>
    <row r="245" spans="1:65" s="2" customFormat="1" ht="21.75" customHeight="1">
      <c r="A245" s="32"/>
      <c r="B245" s="157"/>
      <c r="C245" s="158">
        <v>46</v>
      </c>
      <c r="D245" s="158" t="s">
        <v>136</v>
      </c>
      <c r="E245" s="159" t="s">
        <v>340</v>
      </c>
      <c r="F245" s="160" t="s">
        <v>341</v>
      </c>
      <c r="G245" s="161" t="s">
        <v>342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192</v>
      </c>
      <c r="AT245" s="170" t="s">
        <v>136</v>
      </c>
      <c r="AU245" s="170" t="s">
        <v>141</v>
      </c>
      <c r="AY245" s="17" t="s">
        <v>133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141</v>
      </c>
      <c r="BK245" s="171">
        <f t="shared" si="19"/>
        <v>0</v>
      </c>
      <c r="BL245" s="17" t="s">
        <v>192</v>
      </c>
      <c r="BM245" s="170" t="s">
        <v>343</v>
      </c>
    </row>
    <row r="246" spans="1:65" s="2" customFormat="1" ht="21.75" customHeight="1">
      <c r="A246" s="32"/>
      <c r="B246" s="157"/>
      <c r="C246" s="158">
        <v>47</v>
      </c>
      <c r="D246" s="158" t="s">
        <v>136</v>
      </c>
      <c r="E246" s="159" t="s">
        <v>344</v>
      </c>
      <c r="F246" s="160" t="s">
        <v>345</v>
      </c>
      <c r="G246" s="161" t="s">
        <v>342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192</v>
      </c>
      <c r="AT246" s="170" t="s">
        <v>136</v>
      </c>
      <c r="AU246" s="170" t="s">
        <v>141</v>
      </c>
      <c r="AY246" s="17" t="s">
        <v>133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141</v>
      </c>
      <c r="BK246" s="171">
        <f t="shared" si="19"/>
        <v>0</v>
      </c>
      <c r="BL246" s="17" t="s">
        <v>192</v>
      </c>
      <c r="BM246" s="170" t="s">
        <v>346</v>
      </c>
    </row>
    <row r="247" spans="1:65" s="2" customFormat="1" ht="21.75" customHeight="1">
      <c r="A247" s="32"/>
      <c r="B247" s="157"/>
      <c r="C247" s="158">
        <v>48</v>
      </c>
      <c r="D247" s="158" t="s">
        <v>136</v>
      </c>
      <c r="E247" s="159" t="s">
        <v>347</v>
      </c>
      <c r="F247" s="160" t="s">
        <v>348</v>
      </c>
      <c r="G247" s="161" t="s">
        <v>277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192</v>
      </c>
      <c r="AT247" s="170" t="s">
        <v>136</v>
      </c>
      <c r="AU247" s="170" t="s">
        <v>141</v>
      </c>
      <c r="AY247" s="17" t="s">
        <v>133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141</v>
      </c>
      <c r="BK247" s="171">
        <f t="shared" si="19"/>
        <v>0</v>
      </c>
      <c r="BL247" s="17" t="s">
        <v>192</v>
      </c>
      <c r="BM247" s="170" t="s">
        <v>349</v>
      </c>
    </row>
    <row r="248" spans="1:65" s="2" customFormat="1" ht="16.5" customHeight="1">
      <c r="A248" s="32"/>
      <c r="B248" s="157"/>
      <c r="C248" s="158">
        <v>49</v>
      </c>
      <c r="D248" s="158" t="s">
        <v>136</v>
      </c>
      <c r="E248" s="159" t="s">
        <v>350</v>
      </c>
      <c r="F248" s="160" t="s">
        <v>351</v>
      </c>
      <c r="G248" s="161" t="s">
        <v>277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192</v>
      </c>
      <c r="AT248" s="170" t="s">
        <v>136</v>
      </c>
      <c r="AU248" s="170" t="s">
        <v>141</v>
      </c>
      <c r="AY248" s="17" t="s">
        <v>133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141</v>
      </c>
      <c r="BK248" s="171">
        <f t="shared" si="19"/>
        <v>0</v>
      </c>
      <c r="BL248" s="17" t="s">
        <v>192</v>
      </c>
      <c r="BM248" s="170" t="s">
        <v>352</v>
      </c>
    </row>
    <row r="249" spans="1:65" s="2" customFormat="1" ht="21.75" customHeight="1">
      <c r="A249" s="32"/>
      <c r="B249" s="157"/>
      <c r="C249" s="158">
        <v>50</v>
      </c>
      <c r="D249" s="158" t="s">
        <v>136</v>
      </c>
      <c r="E249" s="159" t="s">
        <v>353</v>
      </c>
      <c r="F249" s="160" t="s">
        <v>354</v>
      </c>
      <c r="G249" s="161" t="s">
        <v>219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192</v>
      </c>
      <c r="AT249" s="170" t="s">
        <v>136</v>
      </c>
      <c r="AU249" s="170" t="s">
        <v>141</v>
      </c>
      <c r="AY249" s="17" t="s">
        <v>133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141</v>
      </c>
      <c r="BK249" s="171">
        <f t="shared" si="19"/>
        <v>0</v>
      </c>
      <c r="BL249" s="17" t="s">
        <v>192</v>
      </c>
      <c r="BM249" s="170" t="s">
        <v>355</v>
      </c>
    </row>
    <row r="250" spans="1:65" s="2" customFormat="1" ht="21.75" customHeight="1">
      <c r="A250" s="32"/>
      <c r="B250" s="157"/>
      <c r="C250" s="158">
        <v>51</v>
      </c>
      <c r="D250" s="158" t="s">
        <v>136</v>
      </c>
      <c r="E250" s="159" t="s">
        <v>356</v>
      </c>
      <c r="F250" s="160" t="s">
        <v>357</v>
      </c>
      <c r="G250" s="161" t="s">
        <v>219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192</v>
      </c>
      <c r="AT250" s="170" t="s">
        <v>136</v>
      </c>
      <c r="AU250" s="170" t="s">
        <v>141</v>
      </c>
      <c r="AY250" s="17" t="s">
        <v>133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141</v>
      </c>
      <c r="BK250" s="171">
        <f t="shared" si="19"/>
        <v>0</v>
      </c>
      <c r="BL250" s="17" t="s">
        <v>192</v>
      </c>
      <c r="BM250" s="170" t="s">
        <v>358</v>
      </c>
    </row>
    <row r="251" spans="1:65" s="12" customFormat="1" ht="22.9" customHeight="1">
      <c r="B251" s="144"/>
      <c r="D251" s="145" t="s">
        <v>75</v>
      </c>
      <c r="E251" s="155" t="s">
        <v>359</v>
      </c>
      <c r="F251" s="155" t="s">
        <v>360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141</v>
      </c>
      <c r="AT251" s="153" t="s">
        <v>75</v>
      </c>
      <c r="AU251" s="153" t="s">
        <v>81</v>
      </c>
      <c r="AY251" s="145" t="s">
        <v>133</v>
      </c>
      <c r="BK251" s="154">
        <f>SUM(BK252:BK262)</f>
        <v>0</v>
      </c>
    </row>
    <row r="252" spans="1:65" s="2" customFormat="1" ht="21.75" customHeight="1">
      <c r="A252" s="32"/>
      <c r="B252" s="157"/>
      <c r="C252" s="158">
        <v>52</v>
      </c>
      <c r="D252" s="158" t="s">
        <v>136</v>
      </c>
      <c r="E252" s="159" t="s">
        <v>361</v>
      </c>
      <c r="F252" s="160" t="s">
        <v>362</v>
      </c>
      <c r="G252" s="161" t="s">
        <v>277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192</v>
      </c>
      <c r="AT252" s="170" t="s">
        <v>136</v>
      </c>
      <c r="AU252" s="170" t="s">
        <v>141</v>
      </c>
      <c r="AY252" s="17" t="s">
        <v>133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141</v>
      </c>
      <c r="BK252" s="171">
        <f>ROUND(I252*H252,2)</f>
        <v>0</v>
      </c>
      <c r="BL252" s="17" t="s">
        <v>192</v>
      </c>
      <c r="BM252" s="170" t="s">
        <v>363</v>
      </c>
    </row>
    <row r="253" spans="1:65" s="2" customFormat="1" ht="21.75" customHeight="1">
      <c r="A253" s="32"/>
      <c r="B253" s="157"/>
      <c r="C253" s="158">
        <v>53</v>
      </c>
      <c r="D253" s="158" t="s">
        <v>136</v>
      </c>
      <c r="E253" s="159" t="s">
        <v>364</v>
      </c>
      <c r="F253" s="160" t="s">
        <v>365</v>
      </c>
      <c r="G253" s="161" t="s">
        <v>277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192</v>
      </c>
      <c r="AT253" s="170" t="s">
        <v>136</v>
      </c>
      <c r="AU253" s="170" t="s">
        <v>141</v>
      </c>
      <c r="AY253" s="17" t="s">
        <v>133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141</v>
      </c>
      <c r="BK253" s="171">
        <f>ROUND(I253*H253,2)</f>
        <v>0</v>
      </c>
      <c r="BL253" s="17" t="s">
        <v>192</v>
      </c>
      <c r="BM253" s="170" t="s">
        <v>366</v>
      </c>
    </row>
    <row r="254" spans="1:65" s="14" customFormat="1">
      <c r="B254" s="181"/>
      <c r="D254" s="173" t="s">
        <v>143</v>
      </c>
      <c r="E254" s="182" t="s">
        <v>1</v>
      </c>
      <c r="F254" s="183" t="s">
        <v>367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143</v>
      </c>
      <c r="AU254" s="182" t="s">
        <v>141</v>
      </c>
      <c r="AV254" s="14" t="s">
        <v>81</v>
      </c>
      <c r="AW254" s="14" t="s">
        <v>33</v>
      </c>
      <c r="AX254" s="14" t="s">
        <v>76</v>
      </c>
      <c r="AY254" s="182" t="s">
        <v>133</v>
      </c>
    </row>
    <row r="255" spans="1:65" s="13" customFormat="1">
      <c r="B255" s="172"/>
      <c r="D255" s="173" t="s">
        <v>143</v>
      </c>
      <c r="E255" s="174" t="s">
        <v>1</v>
      </c>
      <c r="F255" s="175" t="s">
        <v>81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143</v>
      </c>
      <c r="AU255" s="174" t="s">
        <v>141</v>
      </c>
      <c r="AV255" s="13" t="s">
        <v>141</v>
      </c>
      <c r="AW255" s="13" t="s">
        <v>33</v>
      </c>
      <c r="AX255" s="13" t="s">
        <v>81</v>
      </c>
      <c r="AY255" s="174" t="s">
        <v>133</v>
      </c>
    </row>
    <row r="256" spans="1:65" s="2" customFormat="1" ht="28.5" customHeight="1">
      <c r="A256" s="32"/>
      <c r="B256" s="157"/>
      <c r="C256" s="158">
        <v>54</v>
      </c>
      <c r="D256" s="158" t="s">
        <v>136</v>
      </c>
      <c r="E256" s="159" t="s">
        <v>368</v>
      </c>
      <c r="F256" s="160" t="s">
        <v>745</v>
      </c>
      <c r="G256" s="161" t="s">
        <v>277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192</v>
      </c>
      <c r="AT256" s="170" t="s">
        <v>136</v>
      </c>
      <c r="AU256" s="170" t="s">
        <v>141</v>
      </c>
      <c r="AY256" s="17" t="s">
        <v>133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141</v>
      </c>
      <c r="BK256" s="171">
        <f t="shared" ref="BK256:BK262" si="29">ROUND(I256*H256,2)</f>
        <v>0</v>
      </c>
      <c r="BL256" s="17" t="s">
        <v>192</v>
      </c>
      <c r="BM256" s="170" t="s">
        <v>369</v>
      </c>
    </row>
    <row r="257" spans="1:65" s="2" customFormat="1" ht="21.75" customHeight="1">
      <c r="A257" s="32"/>
      <c r="B257" s="157"/>
      <c r="C257" s="158">
        <v>55</v>
      </c>
      <c r="D257" s="158" t="s">
        <v>136</v>
      </c>
      <c r="E257" s="159" t="s">
        <v>370</v>
      </c>
      <c r="F257" s="160" t="s">
        <v>744</v>
      </c>
      <c r="G257" s="161" t="s">
        <v>342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192</v>
      </c>
      <c r="AT257" s="170" t="s">
        <v>136</v>
      </c>
      <c r="AU257" s="170" t="s">
        <v>141</v>
      </c>
      <c r="AY257" s="17" t="s">
        <v>133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141</v>
      </c>
      <c r="BK257" s="171">
        <f t="shared" si="29"/>
        <v>0</v>
      </c>
      <c r="BL257" s="17" t="s">
        <v>192</v>
      </c>
      <c r="BM257" s="170" t="s">
        <v>371</v>
      </c>
    </row>
    <row r="258" spans="1:65" s="2" customFormat="1" ht="16.5" customHeight="1">
      <c r="A258" s="32"/>
      <c r="B258" s="157"/>
      <c r="C258" s="158">
        <v>56</v>
      </c>
      <c r="D258" s="158" t="s">
        <v>136</v>
      </c>
      <c r="E258" s="159" t="s">
        <v>372</v>
      </c>
      <c r="F258" s="160" t="s">
        <v>373</v>
      </c>
      <c r="G258" s="161" t="s">
        <v>179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192</v>
      </c>
      <c r="AT258" s="170" t="s">
        <v>136</v>
      </c>
      <c r="AU258" s="170" t="s">
        <v>141</v>
      </c>
      <c r="AY258" s="17" t="s">
        <v>133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141</v>
      </c>
      <c r="BK258" s="171">
        <f t="shared" si="29"/>
        <v>0</v>
      </c>
      <c r="BL258" s="17" t="s">
        <v>192</v>
      </c>
      <c r="BM258" s="170" t="s">
        <v>374</v>
      </c>
    </row>
    <row r="259" spans="1:65" s="2" customFormat="1" ht="16.5" customHeight="1">
      <c r="A259" s="32"/>
      <c r="B259" s="157"/>
      <c r="C259" s="158">
        <v>57</v>
      </c>
      <c r="D259" s="158" t="s">
        <v>136</v>
      </c>
      <c r="E259" s="159" t="s">
        <v>375</v>
      </c>
      <c r="F259" s="160" t="s">
        <v>376</v>
      </c>
      <c r="G259" s="161" t="s">
        <v>277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192</v>
      </c>
      <c r="AT259" s="170" t="s">
        <v>136</v>
      </c>
      <c r="AU259" s="170" t="s">
        <v>141</v>
      </c>
      <c r="AY259" s="17" t="s">
        <v>133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141</v>
      </c>
      <c r="BK259" s="171">
        <f t="shared" si="29"/>
        <v>0</v>
      </c>
      <c r="BL259" s="17" t="s">
        <v>192</v>
      </c>
      <c r="BM259" s="170" t="s">
        <v>377</v>
      </c>
    </row>
    <row r="260" spans="1:65" s="2" customFormat="1" ht="16.5" customHeight="1">
      <c r="A260" s="32"/>
      <c r="B260" s="157"/>
      <c r="C260" s="158">
        <v>58</v>
      </c>
      <c r="D260" s="158" t="s">
        <v>136</v>
      </c>
      <c r="E260" s="159" t="s">
        <v>378</v>
      </c>
      <c r="F260" s="160" t="s">
        <v>379</v>
      </c>
      <c r="G260" s="161" t="s">
        <v>179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192</v>
      </c>
      <c r="AT260" s="170" t="s">
        <v>136</v>
      </c>
      <c r="AU260" s="170" t="s">
        <v>141</v>
      </c>
      <c r="AY260" s="17" t="s">
        <v>133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141</v>
      </c>
      <c r="BK260" s="171">
        <f t="shared" si="29"/>
        <v>0</v>
      </c>
      <c r="BL260" s="17" t="s">
        <v>192</v>
      </c>
      <c r="BM260" s="170" t="s">
        <v>380</v>
      </c>
    </row>
    <row r="261" spans="1:65" s="2" customFormat="1" ht="21.75" customHeight="1">
      <c r="A261" s="32"/>
      <c r="B261" s="157"/>
      <c r="C261" s="158">
        <v>59</v>
      </c>
      <c r="D261" s="158" t="s">
        <v>136</v>
      </c>
      <c r="E261" s="159" t="s">
        <v>381</v>
      </c>
      <c r="F261" s="160" t="s">
        <v>382</v>
      </c>
      <c r="G261" s="161" t="s">
        <v>219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192</v>
      </c>
      <c r="AT261" s="170" t="s">
        <v>136</v>
      </c>
      <c r="AU261" s="170" t="s">
        <v>141</v>
      </c>
      <c r="AY261" s="17" t="s">
        <v>133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141</v>
      </c>
      <c r="BK261" s="171">
        <f t="shared" si="29"/>
        <v>0</v>
      </c>
      <c r="BL261" s="17" t="s">
        <v>192</v>
      </c>
      <c r="BM261" s="170" t="s">
        <v>383</v>
      </c>
    </row>
    <row r="262" spans="1:65" s="2" customFormat="1" ht="21.75" customHeight="1">
      <c r="A262" s="32"/>
      <c r="B262" s="157"/>
      <c r="C262" s="158">
        <v>60</v>
      </c>
      <c r="D262" s="158" t="s">
        <v>136</v>
      </c>
      <c r="E262" s="159" t="s">
        <v>384</v>
      </c>
      <c r="F262" s="160" t="s">
        <v>385</v>
      </c>
      <c r="G262" s="161" t="s">
        <v>219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192</v>
      </c>
      <c r="AT262" s="170" t="s">
        <v>136</v>
      </c>
      <c r="AU262" s="170" t="s">
        <v>141</v>
      </c>
      <c r="AY262" s="17" t="s">
        <v>133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141</v>
      </c>
      <c r="BK262" s="171">
        <f t="shared" si="29"/>
        <v>0</v>
      </c>
      <c r="BL262" s="17" t="s">
        <v>192</v>
      </c>
      <c r="BM262" s="170" t="s">
        <v>386</v>
      </c>
    </row>
    <row r="263" spans="1:65" s="12" customFormat="1" ht="22.9" customHeight="1">
      <c r="B263" s="144"/>
      <c r="D263" s="145" t="s">
        <v>75</v>
      </c>
      <c r="E263" s="155" t="s">
        <v>387</v>
      </c>
      <c r="F263" s="155" t="s">
        <v>388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6.5110000000000015E-2</v>
      </c>
      <c r="S263" s="150"/>
      <c r="T263" s="152">
        <f>SUM(T264:T282)</f>
        <v>7.775E-2</v>
      </c>
      <c r="AR263" s="145" t="s">
        <v>141</v>
      </c>
      <c r="AT263" s="153" t="s">
        <v>75</v>
      </c>
      <c r="AU263" s="153" t="s">
        <v>81</v>
      </c>
      <c r="AY263" s="145" t="s">
        <v>133</v>
      </c>
      <c r="BK263" s="154">
        <f>SUM(BK264:BK282)</f>
        <v>0</v>
      </c>
    </row>
    <row r="264" spans="1:65" s="2" customFormat="1" ht="16.5" customHeight="1">
      <c r="A264" s="32"/>
      <c r="B264" s="157"/>
      <c r="C264" s="158">
        <v>61</v>
      </c>
      <c r="D264" s="158" t="s">
        <v>136</v>
      </c>
      <c r="E264" s="159" t="s">
        <v>389</v>
      </c>
      <c r="F264" s="160" t="s">
        <v>390</v>
      </c>
      <c r="G264" s="161" t="s">
        <v>342</v>
      </c>
      <c r="H264" s="162">
        <v>1</v>
      </c>
      <c r="I264" s="163"/>
      <c r="J264" s="164">
        <f t="shared" ref="J264:J282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192</v>
      </c>
      <c r="AT264" s="170" t="s">
        <v>136</v>
      </c>
      <c r="AU264" s="170" t="s">
        <v>141</v>
      </c>
      <c r="AY264" s="17" t="s">
        <v>133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141</v>
      </c>
      <c r="BK264" s="171">
        <f t="shared" ref="BK264:BK282" si="39">ROUND(I264*H264,2)</f>
        <v>0</v>
      </c>
      <c r="BL264" s="17" t="s">
        <v>192</v>
      </c>
      <c r="BM264" s="170" t="s">
        <v>391</v>
      </c>
    </row>
    <row r="265" spans="1:65" s="2" customFormat="1" ht="27" customHeight="1">
      <c r="A265" s="32"/>
      <c r="B265" s="157"/>
      <c r="C265" s="158">
        <v>62</v>
      </c>
      <c r="D265" s="158" t="s">
        <v>136</v>
      </c>
      <c r="E265" s="159" t="s">
        <v>392</v>
      </c>
      <c r="F265" s="160" t="s">
        <v>746</v>
      </c>
      <c r="G265" s="161" t="s">
        <v>342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1.3820000000000001E-2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192</v>
      </c>
      <c r="AT265" s="170" t="s">
        <v>136</v>
      </c>
      <c r="AU265" s="170" t="s">
        <v>141</v>
      </c>
      <c r="AY265" s="17" t="s">
        <v>133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141</v>
      </c>
      <c r="BK265" s="171">
        <f t="shared" si="39"/>
        <v>0</v>
      </c>
      <c r="BL265" s="17" t="s">
        <v>192</v>
      </c>
      <c r="BM265" s="170" t="s">
        <v>393</v>
      </c>
    </row>
    <row r="266" spans="1:65" s="2" customFormat="1" ht="16.5" customHeight="1">
      <c r="A266" s="32"/>
      <c r="B266" s="157"/>
      <c r="C266" s="158">
        <v>63</v>
      </c>
      <c r="D266" s="158" t="s">
        <v>136</v>
      </c>
      <c r="E266" s="159" t="s">
        <v>394</v>
      </c>
      <c r="F266" s="160" t="s">
        <v>395</v>
      </c>
      <c r="G266" s="161" t="s">
        <v>342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192</v>
      </c>
      <c r="AT266" s="170" t="s">
        <v>136</v>
      </c>
      <c r="AU266" s="170" t="s">
        <v>141</v>
      </c>
      <c r="AY266" s="17" t="s">
        <v>133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141</v>
      </c>
      <c r="BK266" s="171">
        <f t="shared" si="39"/>
        <v>0</v>
      </c>
      <c r="BL266" s="17" t="s">
        <v>192</v>
      </c>
      <c r="BM266" s="170" t="s">
        <v>396</v>
      </c>
    </row>
    <row r="267" spans="1:65" s="2" customFormat="1" ht="21.75" customHeight="1">
      <c r="A267" s="32"/>
      <c r="B267" s="157"/>
      <c r="C267" s="158">
        <v>64</v>
      </c>
      <c r="D267" s="158" t="s">
        <v>136</v>
      </c>
      <c r="E267" s="159" t="s">
        <v>397</v>
      </c>
      <c r="F267" s="160" t="s">
        <v>398</v>
      </c>
      <c r="G267" s="161" t="s">
        <v>342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192</v>
      </c>
      <c r="AT267" s="170" t="s">
        <v>136</v>
      </c>
      <c r="AU267" s="170" t="s">
        <v>141</v>
      </c>
      <c r="AY267" s="17" t="s">
        <v>133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141</v>
      </c>
      <c r="BK267" s="171">
        <f t="shared" si="39"/>
        <v>0</v>
      </c>
      <c r="BL267" s="17" t="s">
        <v>192</v>
      </c>
      <c r="BM267" s="170" t="s">
        <v>399</v>
      </c>
    </row>
    <row r="268" spans="1:65" s="2" customFormat="1" ht="16.5" customHeight="1">
      <c r="A268" s="32"/>
      <c r="B268" s="157"/>
      <c r="C268" s="158">
        <v>65</v>
      </c>
      <c r="D268" s="158" t="s">
        <v>136</v>
      </c>
      <c r="E268" s="159" t="s">
        <v>400</v>
      </c>
      <c r="F268" s="160" t="s">
        <v>401</v>
      </c>
      <c r="G268" s="161" t="s">
        <v>342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192</v>
      </c>
      <c r="AT268" s="170" t="s">
        <v>136</v>
      </c>
      <c r="AU268" s="170" t="s">
        <v>141</v>
      </c>
      <c r="AY268" s="17" t="s">
        <v>133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141</v>
      </c>
      <c r="BK268" s="171">
        <f t="shared" si="39"/>
        <v>0</v>
      </c>
      <c r="BL268" s="17" t="s">
        <v>192</v>
      </c>
      <c r="BM268" s="170" t="s">
        <v>402</v>
      </c>
    </row>
    <row r="269" spans="1:65" s="2" customFormat="1" ht="21.75" customHeight="1">
      <c r="A269" s="32"/>
      <c r="B269" s="157"/>
      <c r="C269" s="158">
        <v>66</v>
      </c>
      <c r="D269" s="158" t="s">
        <v>136</v>
      </c>
      <c r="E269" s="159" t="s">
        <v>403</v>
      </c>
      <c r="F269" s="160" t="s">
        <v>404</v>
      </c>
      <c r="G269" s="161" t="s">
        <v>342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192</v>
      </c>
      <c r="AT269" s="170" t="s">
        <v>136</v>
      </c>
      <c r="AU269" s="170" t="s">
        <v>141</v>
      </c>
      <c r="AY269" s="17" t="s">
        <v>133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141</v>
      </c>
      <c r="BK269" s="171">
        <f t="shared" si="39"/>
        <v>0</v>
      </c>
      <c r="BL269" s="17" t="s">
        <v>192</v>
      </c>
      <c r="BM269" s="170" t="s">
        <v>405</v>
      </c>
    </row>
    <row r="270" spans="1:65" s="2" customFormat="1" ht="16.5" customHeight="1">
      <c r="A270" s="32"/>
      <c r="B270" s="157"/>
      <c r="C270" s="158">
        <v>67</v>
      </c>
      <c r="D270" s="158" t="s">
        <v>136</v>
      </c>
      <c r="E270" s="159" t="s">
        <v>406</v>
      </c>
      <c r="F270" s="160" t="s">
        <v>407</v>
      </c>
      <c r="G270" s="161" t="s">
        <v>179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192</v>
      </c>
      <c r="AT270" s="170" t="s">
        <v>136</v>
      </c>
      <c r="AU270" s="170" t="s">
        <v>141</v>
      </c>
      <c r="AY270" s="17" t="s">
        <v>133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141</v>
      </c>
      <c r="BK270" s="171">
        <f t="shared" si="39"/>
        <v>0</v>
      </c>
      <c r="BL270" s="17" t="s">
        <v>192</v>
      </c>
      <c r="BM270" s="170" t="s">
        <v>408</v>
      </c>
    </row>
    <row r="271" spans="1:65" s="2" customFormat="1" ht="16.5" customHeight="1">
      <c r="A271" s="32"/>
      <c r="B271" s="157"/>
      <c r="C271" s="158">
        <v>68</v>
      </c>
      <c r="D271" s="158" t="s">
        <v>136</v>
      </c>
      <c r="E271" s="159" t="s">
        <v>409</v>
      </c>
      <c r="F271" s="160" t="s">
        <v>410</v>
      </c>
      <c r="G271" s="161" t="s">
        <v>342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192</v>
      </c>
      <c r="AT271" s="170" t="s">
        <v>136</v>
      </c>
      <c r="AU271" s="170" t="s">
        <v>141</v>
      </c>
      <c r="AY271" s="17" t="s">
        <v>133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141</v>
      </c>
      <c r="BK271" s="171">
        <f t="shared" si="39"/>
        <v>0</v>
      </c>
      <c r="BL271" s="17" t="s">
        <v>192</v>
      </c>
      <c r="BM271" s="170" t="s">
        <v>411</v>
      </c>
    </row>
    <row r="272" spans="1:65" s="2" customFormat="1" ht="16.5" customHeight="1">
      <c r="A272" s="32"/>
      <c r="B272" s="157"/>
      <c r="C272" s="158">
        <v>69</v>
      </c>
      <c r="D272" s="158" t="s">
        <v>136</v>
      </c>
      <c r="E272" s="159" t="s">
        <v>412</v>
      </c>
      <c r="F272" s="160" t="s">
        <v>413</v>
      </c>
      <c r="G272" s="161" t="s">
        <v>342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192</v>
      </c>
      <c r="AT272" s="170" t="s">
        <v>136</v>
      </c>
      <c r="AU272" s="170" t="s">
        <v>141</v>
      </c>
      <c r="AY272" s="17" t="s">
        <v>133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141</v>
      </c>
      <c r="BK272" s="171">
        <f t="shared" si="39"/>
        <v>0</v>
      </c>
      <c r="BL272" s="17" t="s">
        <v>192</v>
      </c>
      <c r="BM272" s="170" t="s">
        <v>414</v>
      </c>
    </row>
    <row r="273" spans="1:65" s="2" customFormat="1" ht="26.25" customHeight="1">
      <c r="A273" s="32"/>
      <c r="B273" s="157"/>
      <c r="C273" s="158">
        <v>70</v>
      </c>
      <c r="D273" s="158" t="s">
        <v>136</v>
      </c>
      <c r="E273" s="159" t="s">
        <v>415</v>
      </c>
      <c r="F273" s="160" t="s">
        <v>747</v>
      </c>
      <c r="G273" s="161" t="s">
        <v>342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192</v>
      </c>
      <c r="AT273" s="170" t="s">
        <v>136</v>
      </c>
      <c r="AU273" s="170" t="s">
        <v>141</v>
      </c>
      <c r="AY273" s="17" t="s">
        <v>133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141</v>
      </c>
      <c r="BK273" s="171">
        <f t="shared" si="39"/>
        <v>0</v>
      </c>
      <c r="BL273" s="17" t="s">
        <v>192</v>
      </c>
      <c r="BM273" s="170" t="s">
        <v>416</v>
      </c>
    </row>
    <row r="274" spans="1:65" s="2" customFormat="1" ht="21.75" customHeight="1">
      <c r="A274" s="32"/>
      <c r="B274" s="157"/>
      <c r="C274" s="158">
        <v>71</v>
      </c>
      <c r="D274" s="158" t="s">
        <v>136</v>
      </c>
      <c r="E274" s="159" t="s">
        <v>417</v>
      </c>
      <c r="F274" s="160" t="s">
        <v>418</v>
      </c>
      <c r="G274" s="161" t="s">
        <v>342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192</v>
      </c>
      <c r="AT274" s="170" t="s">
        <v>136</v>
      </c>
      <c r="AU274" s="170" t="s">
        <v>141</v>
      </c>
      <c r="AY274" s="17" t="s">
        <v>133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141</v>
      </c>
      <c r="BK274" s="171">
        <f t="shared" si="39"/>
        <v>0</v>
      </c>
      <c r="BL274" s="17" t="s">
        <v>192</v>
      </c>
      <c r="BM274" s="170" t="s">
        <v>419</v>
      </c>
    </row>
    <row r="275" spans="1:65" s="2" customFormat="1" ht="21.75" customHeight="1">
      <c r="A275" s="32"/>
      <c r="B275" s="157"/>
      <c r="C275" s="158">
        <v>72</v>
      </c>
      <c r="D275" s="158" t="s">
        <v>136</v>
      </c>
      <c r="E275" s="159" t="s">
        <v>420</v>
      </c>
      <c r="F275" s="160" t="s">
        <v>421</v>
      </c>
      <c r="G275" s="161" t="s">
        <v>179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192</v>
      </c>
      <c r="AT275" s="170" t="s">
        <v>136</v>
      </c>
      <c r="AU275" s="170" t="s">
        <v>141</v>
      </c>
      <c r="AY275" s="17" t="s">
        <v>133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141</v>
      </c>
      <c r="BK275" s="171">
        <f t="shared" si="39"/>
        <v>0</v>
      </c>
      <c r="BL275" s="17" t="s">
        <v>192</v>
      </c>
      <c r="BM275" s="170" t="s">
        <v>422</v>
      </c>
    </row>
    <row r="276" spans="1:65" s="2" customFormat="1" ht="16.5" customHeight="1">
      <c r="A276" s="32"/>
      <c r="B276" s="157"/>
      <c r="C276" s="158">
        <v>73</v>
      </c>
      <c r="D276" s="158" t="s">
        <v>136</v>
      </c>
      <c r="E276" s="159" t="s">
        <v>423</v>
      </c>
      <c r="F276" s="160" t="s">
        <v>424</v>
      </c>
      <c r="G276" s="161" t="s">
        <v>179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192</v>
      </c>
      <c r="AT276" s="170" t="s">
        <v>136</v>
      </c>
      <c r="AU276" s="170" t="s">
        <v>141</v>
      </c>
      <c r="AY276" s="17" t="s">
        <v>133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141</v>
      </c>
      <c r="BK276" s="171">
        <f t="shared" si="39"/>
        <v>0</v>
      </c>
      <c r="BL276" s="17" t="s">
        <v>192</v>
      </c>
      <c r="BM276" s="170" t="s">
        <v>425</v>
      </c>
    </row>
    <row r="277" spans="1:65" s="2" customFormat="1" ht="21.75" customHeight="1">
      <c r="A277" s="32"/>
      <c r="B277" s="157"/>
      <c r="C277" s="188">
        <v>74</v>
      </c>
      <c r="D277" s="188" t="s">
        <v>181</v>
      </c>
      <c r="E277" s="189" t="s">
        <v>426</v>
      </c>
      <c r="F277" s="190" t="s">
        <v>427</v>
      </c>
      <c r="G277" s="191" t="s">
        <v>179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267</v>
      </c>
      <c r="AT277" s="170" t="s">
        <v>181</v>
      </c>
      <c r="AU277" s="170" t="s">
        <v>141</v>
      </c>
      <c r="AY277" s="17" t="s">
        <v>133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141</v>
      </c>
      <c r="BK277" s="171">
        <f t="shared" si="39"/>
        <v>0</v>
      </c>
      <c r="BL277" s="17" t="s">
        <v>192</v>
      </c>
      <c r="BM277" s="170" t="s">
        <v>428</v>
      </c>
    </row>
    <row r="278" spans="1:65" s="2" customFormat="1" ht="29.25" customHeight="1">
      <c r="A278" s="32"/>
      <c r="B278" s="157"/>
      <c r="C278" s="188">
        <v>75</v>
      </c>
      <c r="D278" s="188" t="s">
        <v>181</v>
      </c>
      <c r="E278" s="189" t="s">
        <v>429</v>
      </c>
      <c r="F278" s="190" t="s">
        <v>748</v>
      </c>
      <c r="G278" s="191" t="s">
        <v>179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267</v>
      </c>
      <c r="AT278" s="170" t="s">
        <v>181</v>
      </c>
      <c r="AU278" s="170" t="s">
        <v>141</v>
      </c>
      <c r="AY278" s="17" t="s">
        <v>133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141</v>
      </c>
      <c r="BK278" s="171">
        <f t="shared" si="39"/>
        <v>0</v>
      </c>
      <c r="BL278" s="17" t="s">
        <v>192</v>
      </c>
      <c r="BM278" s="170" t="s">
        <v>430</v>
      </c>
    </row>
    <row r="279" spans="1:65" s="2" customFormat="1" ht="16.5" customHeight="1">
      <c r="A279" s="32"/>
      <c r="B279" s="157"/>
      <c r="C279" s="158">
        <v>76</v>
      </c>
      <c r="D279" s="158" t="s">
        <v>136</v>
      </c>
      <c r="E279" s="159" t="s">
        <v>431</v>
      </c>
      <c r="F279" s="160" t="s">
        <v>432</v>
      </c>
      <c r="G279" s="161" t="s">
        <v>179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192</v>
      </c>
      <c r="AT279" s="170" t="s">
        <v>136</v>
      </c>
      <c r="AU279" s="170" t="s">
        <v>141</v>
      </c>
      <c r="AY279" s="17" t="s">
        <v>133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141</v>
      </c>
      <c r="BK279" s="171">
        <f t="shared" si="39"/>
        <v>0</v>
      </c>
      <c r="BL279" s="17" t="s">
        <v>192</v>
      </c>
      <c r="BM279" s="170" t="s">
        <v>433</v>
      </c>
    </row>
    <row r="280" spans="1:65" s="2" customFormat="1" ht="33" customHeight="1">
      <c r="A280" s="32"/>
      <c r="B280" s="157"/>
      <c r="C280" s="158">
        <v>77</v>
      </c>
      <c r="D280" s="158" t="s">
        <v>136</v>
      </c>
      <c r="E280" s="159" t="s">
        <v>434</v>
      </c>
      <c r="F280" s="160" t="s">
        <v>435</v>
      </c>
      <c r="G280" s="161" t="s">
        <v>436</v>
      </c>
      <c r="H280" s="162">
        <v>1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192</v>
      </c>
      <c r="AT280" s="170" t="s">
        <v>136</v>
      </c>
      <c r="AU280" s="170" t="s">
        <v>141</v>
      </c>
      <c r="AY280" s="17" t="s">
        <v>133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141</v>
      </c>
      <c r="BK280" s="171">
        <f t="shared" si="39"/>
        <v>0</v>
      </c>
      <c r="BL280" s="17" t="s">
        <v>192</v>
      </c>
      <c r="BM280" s="170" t="s">
        <v>437</v>
      </c>
    </row>
    <row r="281" spans="1:65" s="2" customFormat="1" ht="21.75" customHeight="1">
      <c r="A281" s="32"/>
      <c r="B281" s="157"/>
      <c r="C281" s="158">
        <v>78</v>
      </c>
      <c r="D281" s="158" t="s">
        <v>136</v>
      </c>
      <c r="E281" s="159" t="s">
        <v>438</v>
      </c>
      <c r="F281" s="160" t="s">
        <v>439</v>
      </c>
      <c r="G281" s="161" t="s">
        <v>219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192</v>
      </c>
      <c r="AT281" s="170" t="s">
        <v>136</v>
      </c>
      <c r="AU281" s="170" t="s">
        <v>141</v>
      </c>
      <c r="AY281" s="17" t="s">
        <v>133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141</v>
      </c>
      <c r="BK281" s="171">
        <f t="shared" si="39"/>
        <v>0</v>
      </c>
      <c r="BL281" s="17" t="s">
        <v>192</v>
      </c>
      <c r="BM281" s="170" t="s">
        <v>440</v>
      </c>
    </row>
    <row r="282" spans="1:65" s="2" customFormat="1" ht="21.75" customHeight="1">
      <c r="A282" s="32"/>
      <c r="B282" s="157"/>
      <c r="C282" s="158">
        <v>79</v>
      </c>
      <c r="D282" s="158" t="s">
        <v>136</v>
      </c>
      <c r="E282" s="159" t="s">
        <v>441</v>
      </c>
      <c r="F282" s="160" t="s">
        <v>442</v>
      </c>
      <c r="G282" s="161" t="s">
        <v>219</v>
      </c>
      <c r="H282" s="162">
        <v>6.5000000000000002E-2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192</v>
      </c>
      <c r="AT282" s="170" t="s">
        <v>136</v>
      </c>
      <c r="AU282" s="170" t="s">
        <v>141</v>
      </c>
      <c r="AY282" s="17" t="s">
        <v>133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141</v>
      </c>
      <c r="BK282" s="171">
        <f t="shared" si="39"/>
        <v>0</v>
      </c>
      <c r="BL282" s="17" t="s">
        <v>192</v>
      </c>
      <c r="BM282" s="170" t="s">
        <v>443</v>
      </c>
    </row>
    <row r="283" spans="1:65" s="12" customFormat="1" ht="22.9" customHeight="1">
      <c r="B283" s="144"/>
      <c r="D283" s="145" t="s">
        <v>75</v>
      </c>
      <c r="E283" s="155" t="s">
        <v>444</v>
      </c>
      <c r="F283" s="155" t="s">
        <v>445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1.2E-2</v>
      </c>
      <c r="S283" s="150"/>
      <c r="T283" s="152">
        <f>SUM(T284:T286)</f>
        <v>0</v>
      </c>
      <c r="AR283" s="145" t="s">
        <v>141</v>
      </c>
      <c r="AT283" s="153" t="s">
        <v>75</v>
      </c>
      <c r="AU283" s="153" t="s">
        <v>81</v>
      </c>
      <c r="AY283" s="145" t="s">
        <v>133</v>
      </c>
      <c r="BK283" s="154">
        <f>SUM(BK284:BK286)</f>
        <v>0</v>
      </c>
    </row>
    <row r="284" spans="1:65" s="2" customFormat="1" ht="21.75" customHeight="1">
      <c r="A284" s="32"/>
      <c r="B284" s="157"/>
      <c r="C284" s="158">
        <v>80</v>
      </c>
      <c r="D284" s="158" t="s">
        <v>136</v>
      </c>
      <c r="E284" s="159" t="s">
        <v>446</v>
      </c>
      <c r="F284" s="160" t="s">
        <v>447</v>
      </c>
      <c r="G284" s="161" t="s">
        <v>342</v>
      </c>
      <c r="H284" s="162">
        <v>1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1.2E-2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192</v>
      </c>
      <c r="AT284" s="170" t="s">
        <v>136</v>
      </c>
      <c r="AU284" s="170" t="s">
        <v>141</v>
      </c>
      <c r="AY284" s="17" t="s">
        <v>133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141</v>
      </c>
      <c r="BK284" s="171">
        <f>ROUND(I284*H284,2)</f>
        <v>0</v>
      </c>
      <c r="BL284" s="17" t="s">
        <v>192</v>
      </c>
      <c r="BM284" s="170" t="s">
        <v>448</v>
      </c>
    </row>
    <row r="285" spans="1:65" s="2" customFormat="1" ht="21.75" customHeight="1">
      <c r="A285" s="32"/>
      <c r="B285" s="157"/>
      <c r="C285" s="158">
        <v>81</v>
      </c>
      <c r="D285" s="158" t="s">
        <v>136</v>
      </c>
      <c r="E285" s="159" t="s">
        <v>449</v>
      </c>
      <c r="F285" s="160" t="s">
        <v>450</v>
      </c>
      <c r="G285" s="161" t="s">
        <v>219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192</v>
      </c>
      <c r="AT285" s="170" t="s">
        <v>136</v>
      </c>
      <c r="AU285" s="170" t="s">
        <v>141</v>
      </c>
      <c r="AY285" s="17" t="s">
        <v>133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141</v>
      </c>
      <c r="BK285" s="171">
        <f>ROUND(I285*H285,2)</f>
        <v>0</v>
      </c>
      <c r="BL285" s="17" t="s">
        <v>192</v>
      </c>
      <c r="BM285" s="170" t="s">
        <v>451</v>
      </c>
    </row>
    <row r="286" spans="1:65" s="2" customFormat="1" ht="21.75" customHeight="1">
      <c r="A286" s="32"/>
      <c r="B286" s="157"/>
      <c r="C286" s="158">
        <v>82</v>
      </c>
      <c r="D286" s="158" t="s">
        <v>136</v>
      </c>
      <c r="E286" s="159" t="s">
        <v>452</v>
      </c>
      <c r="F286" s="160" t="s">
        <v>453</v>
      </c>
      <c r="G286" s="161" t="s">
        <v>219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192</v>
      </c>
      <c r="AT286" s="170" t="s">
        <v>136</v>
      </c>
      <c r="AU286" s="170" t="s">
        <v>141</v>
      </c>
      <c r="AY286" s="17" t="s">
        <v>133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141</v>
      </c>
      <c r="BK286" s="171">
        <f>ROUND(I286*H286,2)</f>
        <v>0</v>
      </c>
      <c r="BL286" s="17" t="s">
        <v>192</v>
      </c>
      <c r="BM286" s="170" t="s">
        <v>454</v>
      </c>
    </row>
    <row r="287" spans="1:65" s="12" customFormat="1" ht="22.9" customHeight="1">
      <c r="B287" s="144"/>
      <c r="D287" s="145" t="s">
        <v>75</v>
      </c>
      <c r="E287" s="155" t="s">
        <v>455</v>
      </c>
      <c r="F287" s="155" t="s">
        <v>456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141</v>
      </c>
      <c r="AT287" s="153" t="s">
        <v>75</v>
      </c>
      <c r="AU287" s="153" t="s">
        <v>81</v>
      </c>
      <c r="AY287" s="145" t="s">
        <v>133</v>
      </c>
      <c r="BK287" s="154">
        <f>SUM(BK288:BK304)</f>
        <v>0</v>
      </c>
    </row>
    <row r="288" spans="1:65" s="2" customFormat="1" ht="16.5" customHeight="1">
      <c r="A288" s="32"/>
      <c r="B288" s="157"/>
      <c r="C288" s="158">
        <v>83</v>
      </c>
      <c r="D288" s="158" t="s">
        <v>136</v>
      </c>
      <c r="E288" s="159" t="s">
        <v>457</v>
      </c>
      <c r="F288" s="160" t="s">
        <v>458</v>
      </c>
      <c r="G288" s="161" t="s">
        <v>179</v>
      </c>
      <c r="H288" s="162">
        <v>1</v>
      </c>
      <c r="I288" s="163"/>
      <c r="J288" s="164">
        <f t="shared" ref="J288:J30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192</v>
      </c>
      <c r="AT288" s="170" t="s">
        <v>136</v>
      </c>
      <c r="AU288" s="170" t="s">
        <v>141</v>
      </c>
      <c r="AY288" s="17" t="s">
        <v>133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141</v>
      </c>
      <c r="BK288" s="171">
        <f t="shared" ref="BK288:BK304" si="49">ROUND(I288*H288,2)</f>
        <v>0</v>
      </c>
      <c r="BL288" s="17" t="s">
        <v>192</v>
      </c>
      <c r="BM288" s="170" t="s">
        <v>459</v>
      </c>
    </row>
    <row r="289" spans="1:65" s="2" customFormat="1" ht="21.75" customHeight="1">
      <c r="A289" s="32"/>
      <c r="B289" s="157"/>
      <c r="C289" s="188">
        <v>84</v>
      </c>
      <c r="D289" s="188" t="s">
        <v>181</v>
      </c>
      <c r="E289" s="189" t="s">
        <v>460</v>
      </c>
      <c r="F289" s="190" t="s">
        <v>461</v>
      </c>
      <c r="G289" s="191" t="s">
        <v>179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267</v>
      </c>
      <c r="AT289" s="170" t="s">
        <v>181</v>
      </c>
      <c r="AU289" s="170" t="s">
        <v>141</v>
      </c>
      <c r="AY289" s="17" t="s">
        <v>133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141</v>
      </c>
      <c r="BK289" s="171">
        <f t="shared" si="49"/>
        <v>0</v>
      </c>
      <c r="BL289" s="17" t="s">
        <v>192</v>
      </c>
      <c r="BM289" s="170" t="s">
        <v>462</v>
      </c>
    </row>
    <row r="290" spans="1:65" s="2" customFormat="1" ht="21.75" customHeight="1">
      <c r="A290" s="32"/>
      <c r="B290" s="157"/>
      <c r="C290" s="158">
        <v>85</v>
      </c>
      <c r="D290" s="158" t="s">
        <v>136</v>
      </c>
      <c r="E290" s="159" t="s">
        <v>463</v>
      </c>
      <c r="F290" s="160" t="s">
        <v>464</v>
      </c>
      <c r="G290" s="161" t="s">
        <v>277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192</v>
      </c>
      <c r="AT290" s="170" t="s">
        <v>136</v>
      </c>
      <c r="AU290" s="170" t="s">
        <v>141</v>
      </c>
      <c r="AY290" s="17" t="s">
        <v>133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141</v>
      </c>
      <c r="BK290" s="171">
        <f t="shared" si="49"/>
        <v>0</v>
      </c>
      <c r="BL290" s="17" t="s">
        <v>192</v>
      </c>
      <c r="BM290" s="170" t="s">
        <v>465</v>
      </c>
    </row>
    <row r="291" spans="1:65" s="2" customFormat="1" ht="16.5" customHeight="1">
      <c r="A291" s="32"/>
      <c r="B291" s="157"/>
      <c r="C291" s="188">
        <v>86</v>
      </c>
      <c r="D291" s="188" t="s">
        <v>181</v>
      </c>
      <c r="E291" s="189" t="s">
        <v>466</v>
      </c>
      <c r="F291" s="190" t="s">
        <v>467</v>
      </c>
      <c r="G291" s="191" t="s">
        <v>277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267</v>
      </c>
      <c r="AT291" s="170" t="s">
        <v>181</v>
      </c>
      <c r="AU291" s="170" t="s">
        <v>141</v>
      </c>
      <c r="AY291" s="17" t="s">
        <v>133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141</v>
      </c>
      <c r="BK291" s="171">
        <f t="shared" si="49"/>
        <v>0</v>
      </c>
      <c r="BL291" s="17" t="s">
        <v>192</v>
      </c>
      <c r="BM291" s="170" t="s">
        <v>468</v>
      </c>
    </row>
    <row r="292" spans="1:65" s="2" customFormat="1" ht="16.5" customHeight="1">
      <c r="A292" s="32"/>
      <c r="B292" s="157"/>
      <c r="C292" s="188">
        <v>87</v>
      </c>
      <c r="D292" s="188" t="s">
        <v>181</v>
      </c>
      <c r="E292" s="189" t="s">
        <v>469</v>
      </c>
      <c r="F292" s="190" t="s">
        <v>470</v>
      </c>
      <c r="G292" s="191" t="s">
        <v>277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267</v>
      </c>
      <c r="AT292" s="170" t="s">
        <v>181</v>
      </c>
      <c r="AU292" s="170" t="s">
        <v>141</v>
      </c>
      <c r="AY292" s="17" t="s">
        <v>133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141</v>
      </c>
      <c r="BK292" s="171">
        <f t="shared" si="49"/>
        <v>0</v>
      </c>
      <c r="BL292" s="17" t="s">
        <v>192</v>
      </c>
      <c r="BM292" s="170" t="s">
        <v>471</v>
      </c>
    </row>
    <row r="293" spans="1:65" s="2" customFormat="1" ht="21.75" customHeight="1">
      <c r="A293" s="32"/>
      <c r="B293" s="157"/>
      <c r="C293" s="158">
        <v>88</v>
      </c>
      <c r="D293" s="158" t="s">
        <v>136</v>
      </c>
      <c r="E293" s="159" t="s">
        <v>472</v>
      </c>
      <c r="F293" s="160" t="s">
        <v>473</v>
      </c>
      <c r="G293" s="161" t="s">
        <v>179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192</v>
      </c>
      <c r="AT293" s="170" t="s">
        <v>136</v>
      </c>
      <c r="AU293" s="170" t="s">
        <v>141</v>
      </c>
      <c r="AY293" s="17" t="s">
        <v>133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141</v>
      </c>
      <c r="BK293" s="171">
        <f t="shared" si="49"/>
        <v>0</v>
      </c>
      <c r="BL293" s="17" t="s">
        <v>192</v>
      </c>
      <c r="BM293" s="170" t="s">
        <v>474</v>
      </c>
    </row>
    <row r="294" spans="1:65" s="2" customFormat="1" ht="21.75" customHeight="1">
      <c r="A294" s="32"/>
      <c r="B294" s="157"/>
      <c r="C294" s="188">
        <v>89</v>
      </c>
      <c r="D294" s="188" t="s">
        <v>181</v>
      </c>
      <c r="E294" s="189" t="s">
        <v>475</v>
      </c>
      <c r="F294" s="190" t="s">
        <v>476</v>
      </c>
      <c r="G294" s="191" t="s">
        <v>179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267</v>
      </c>
      <c r="AT294" s="170" t="s">
        <v>181</v>
      </c>
      <c r="AU294" s="170" t="s">
        <v>141</v>
      </c>
      <c r="AY294" s="17" t="s">
        <v>133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141</v>
      </c>
      <c r="BK294" s="171">
        <f t="shared" si="49"/>
        <v>0</v>
      </c>
      <c r="BL294" s="17" t="s">
        <v>192</v>
      </c>
      <c r="BM294" s="170" t="s">
        <v>477</v>
      </c>
    </row>
    <row r="295" spans="1:65" s="2" customFormat="1" ht="21.75" customHeight="1">
      <c r="A295" s="32"/>
      <c r="B295" s="157"/>
      <c r="C295" s="158">
        <v>90</v>
      </c>
      <c r="D295" s="158" t="s">
        <v>136</v>
      </c>
      <c r="E295" s="159" t="s">
        <v>478</v>
      </c>
      <c r="F295" s="160" t="s">
        <v>479</v>
      </c>
      <c r="G295" s="161" t="s">
        <v>179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192</v>
      </c>
      <c r="AT295" s="170" t="s">
        <v>136</v>
      </c>
      <c r="AU295" s="170" t="s">
        <v>141</v>
      </c>
      <c r="AY295" s="17" t="s">
        <v>133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141</v>
      </c>
      <c r="BK295" s="171">
        <f t="shared" si="49"/>
        <v>0</v>
      </c>
      <c r="BL295" s="17" t="s">
        <v>192</v>
      </c>
      <c r="BM295" s="170" t="s">
        <v>480</v>
      </c>
    </row>
    <row r="296" spans="1:65" s="2" customFormat="1" ht="26.25" customHeight="1">
      <c r="A296" s="32"/>
      <c r="B296" s="157"/>
      <c r="C296" s="188">
        <v>91</v>
      </c>
      <c r="D296" s="188" t="s">
        <v>181</v>
      </c>
      <c r="E296" s="189" t="s">
        <v>481</v>
      </c>
      <c r="F296" s="190" t="s">
        <v>749</v>
      </c>
      <c r="G296" s="191" t="s">
        <v>179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267</v>
      </c>
      <c r="AT296" s="170" t="s">
        <v>181</v>
      </c>
      <c r="AU296" s="170" t="s">
        <v>141</v>
      </c>
      <c r="AY296" s="17" t="s">
        <v>133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141</v>
      </c>
      <c r="BK296" s="171">
        <f t="shared" si="49"/>
        <v>0</v>
      </c>
      <c r="BL296" s="17" t="s">
        <v>192</v>
      </c>
      <c r="BM296" s="170" t="s">
        <v>482</v>
      </c>
    </row>
    <row r="297" spans="1:65" s="2" customFormat="1" ht="21.75" customHeight="1">
      <c r="A297" s="32"/>
      <c r="B297" s="157"/>
      <c r="C297" s="158">
        <v>92</v>
      </c>
      <c r="D297" s="158" t="s">
        <v>136</v>
      </c>
      <c r="E297" s="159" t="s">
        <v>483</v>
      </c>
      <c r="F297" s="160" t="s">
        <v>484</v>
      </c>
      <c r="G297" s="161" t="s">
        <v>179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192</v>
      </c>
      <c r="AT297" s="170" t="s">
        <v>136</v>
      </c>
      <c r="AU297" s="170" t="s">
        <v>141</v>
      </c>
      <c r="AY297" s="17" t="s">
        <v>133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141</v>
      </c>
      <c r="BK297" s="171">
        <f t="shared" si="49"/>
        <v>0</v>
      </c>
      <c r="BL297" s="17" t="s">
        <v>192</v>
      </c>
      <c r="BM297" s="170" t="s">
        <v>485</v>
      </c>
    </row>
    <row r="298" spans="1:65" s="2" customFormat="1" ht="30" customHeight="1">
      <c r="A298" s="32"/>
      <c r="B298" s="157"/>
      <c r="C298" s="188">
        <v>93</v>
      </c>
      <c r="D298" s="188" t="s">
        <v>181</v>
      </c>
      <c r="E298" s="189" t="s">
        <v>486</v>
      </c>
      <c r="F298" s="190" t="s">
        <v>750</v>
      </c>
      <c r="G298" s="191" t="s">
        <v>179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267</v>
      </c>
      <c r="AT298" s="170" t="s">
        <v>181</v>
      </c>
      <c r="AU298" s="170" t="s">
        <v>141</v>
      </c>
      <c r="AY298" s="17" t="s">
        <v>133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141</v>
      </c>
      <c r="BK298" s="171">
        <f t="shared" si="49"/>
        <v>0</v>
      </c>
      <c r="BL298" s="17" t="s">
        <v>192</v>
      </c>
      <c r="BM298" s="170" t="s">
        <v>487</v>
      </c>
    </row>
    <row r="299" spans="1:65" s="2" customFormat="1" ht="21.75" customHeight="1">
      <c r="A299" s="32"/>
      <c r="B299" s="157"/>
      <c r="C299" s="158">
        <v>94</v>
      </c>
      <c r="D299" s="158" t="s">
        <v>136</v>
      </c>
      <c r="E299" s="159" t="s">
        <v>488</v>
      </c>
      <c r="F299" s="160" t="s">
        <v>489</v>
      </c>
      <c r="G299" s="161" t="s">
        <v>179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192</v>
      </c>
      <c r="AT299" s="170" t="s">
        <v>136</v>
      </c>
      <c r="AU299" s="170" t="s">
        <v>141</v>
      </c>
      <c r="AY299" s="17" t="s">
        <v>133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141</v>
      </c>
      <c r="BK299" s="171">
        <f t="shared" si="49"/>
        <v>0</v>
      </c>
      <c r="BL299" s="17" t="s">
        <v>192</v>
      </c>
      <c r="BM299" s="170" t="s">
        <v>490</v>
      </c>
    </row>
    <row r="300" spans="1:65" s="2" customFormat="1" ht="16.5" customHeight="1">
      <c r="A300" s="32"/>
      <c r="B300" s="157"/>
      <c r="C300" s="188">
        <v>95</v>
      </c>
      <c r="D300" s="188" t="s">
        <v>181</v>
      </c>
      <c r="E300" s="189" t="s">
        <v>491</v>
      </c>
      <c r="F300" s="190" t="s">
        <v>492</v>
      </c>
      <c r="G300" s="191" t="s">
        <v>179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267</v>
      </c>
      <c r="AT300" s="170" t="s">
        <v>181</v>
      </c>
      <c r="AU300" s="170" t="s">
        <v>141</v>
      </c>
      <c r="AY300" s="17" t="s">
        <v>133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141</v>
      </c>
      <c r="BK300" s="171">
        <f t="shared" si="49"/>
        <v>0</v>
      </c>
      <c r="BL300" s="17" t="s">
        <v>192</v>
      </c>
      <c r="BM300" s="170" t="s">
        <v>493</v>
      </c>
    </row>
    <row r="301" spans="1:65" s="2" customFormat="1" ht="16.5" customHeight="1">
      <c r="A301" s="32"/>
      <c r="B301" s="157"/>
      <c r="C301" s="188">
        <v>96</v>
      </c>
      <c r="D301" s="188" t="s">
        <v>181</v>
      </c>
      <c r="E301" s="189" t="s">
        <v>494</v>
      </c>
      <c r="F301" s="190" t="s">
        <v>495</v>
      </c>
      <c r="G301" s="191" t="s">
        <v>277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267</v>
      </c>
      <c r="AT301" s="170" t="s">
        <v>181</v>
      </c>
      <c r="AU301" s="170" t="s">
        <v>141</v>
      </c>
      <c r="AY301" s="17" t="s">
        <v>133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141</v>
      </c>
      <c r="BK301" s="171">
        <f t="shared" si="49"/>
        <v>0</v>
      </c>
      <c r="BL301" s="17" t="s">
        <v>192</v>
      </c>
      <c r="BM301" s="170" t="s">
        <v>496</v>
      </c>
    </row>
    <row r="302" spans="1:65" s="2" customFormat="1" ht="21.75" customHeight="1">
      <c r="A302" s="32"/>
      <c r="B302" s="157"/>
      <c r="C302" s="158">
        <v>97</v>
      </c>
      <c r="D302" s="158" t="s">
        <v>136</v>
      </c>
      <c r="E302" s="159" t="s">
        <v>497</v>
      </c>
      <c r="F302" s="160" t="s">
        <v>498</v>
      </c>
      <c r="G302" s="161" t="s">
        <v>179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192</v>
      </c>
      <c r="AT302" s="170" t="s">
        <v>136</v>
      </c>
      <c r="AU302" s="170" t="s">
        <v>141</v>
      </c>
      <c r="AY302" s="17" t="s">
        <v>133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141</v>
      </c>
      <c r="BK302" s="171">
        <f t="shared" si="49"/>
        <v>0</v>
      </c>
      <c r="BL302" s="17" t="s">
        <v>192</v>
      </c>
      <c r="BM302" s="170" t="s">
        <v>499</v>
      </c>
    </row>
    <row r="303" spans="1:65" s="2" customFormat="1" ht="21.75" customHeight="1">
      <c r="A303" s="32"/>
      <c r="B303" s="157"/>
      <c r="C303" s="158">
        <v>98</v>
      </c>
      <c r="D303" s="158" t="s">
        <v>136</v>
      </c>
      <c r="E303" s="159" t="s">
        <v>500</v>
      </c>
      <c r="F303" s="160" t="s">
        <v>501</v>
      </c>
      <c r="G303" s="161" t="s">
        <v>219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192</v>
      </c>
      <c r="AT303" s="170" t="s">
        <v>136</v>
      </c>
      <c r="AU303" s="170" t="s">
        <v>141</v>
      </c>
      <c r="AY303" s="17" t="s">
        <v>133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141</v>
      </c>
      <c r="BK303" s="171">
        <f t="shared" si="49"/>
        <v>0</v>
      </c>
      <c r="BL303" s="17" t="s">
        <v>192</v>
      </c>
      <c r="BM303" s="170" t="s">
        <v>502</v>
      </c>
    </row>
    <row r="304" spans="1:65" s="2" customFormat="1" ht="21.75" customHeight="1">
      <c r="A304" s="32"/>
      <c r="B304" s="157"/>
      <c r="C304" s="158">
        <v>99</v>
      </c>
      <c r="D304" s="158" t="s">
        <v>136</v>
      </c>
      <c r="E304" s="159" t="s">
        <v>503</v>
      </c>
      <c r="F304" s="160" t="s">
        <v>504</v>
      </c>
      <c r="G304" s="161" t="s">
        <v>219</v>
      </c>
      <c r="H304" s="162">
        <v>2.5000000000000001E-2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192</v>
      </c>
      <c r="AT304" s="170" t="s">
        <v>136</v>
      </c>
      <c r="AU304" s="170" t="s">
        <v>141</v>
      </c>
      <c r="AY304" s="17" t="s">
        <v>133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141</v>
      </c>
      <c r="BK304" s="171">
        <f t="shared" si="49"/>
        <v>0</v>
      </c>
      <c r="BL304" s="17" t="s">
        <v>192</v>
      </c>
      <c r="BM304" s="170" t="s">
        <v>505</v>
      </c>
    </row>
    <row r="305" spans="1:65" s="12" customFormat="1" ht="22.9" customHeight="1">
      <c r="B305" s="144"/>
      <c r="D305" s="145" t="s">
        <v>75</v>
      </c>
      <c r="E305" s="155" t="s">
        <v>506</v>
      </c>
      <c r="F305" s="155" t="s">
        <v>507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141</v>
      </c>
      <c r="AT305" s="153" t="s">
        <v>75</v>
      </c>
      <c r="AU305" s="153" t="s">
        <v>81</v>
      </c>
      <c r="AY305" s="145" t="s">
        <v>133</v>
      </c>
      <c r="BK305" s="154">
        <f>SUM(BK306:BK310)</f>
        <v>0</v>
      </c>
    </row>
    <row r="306" spans="1:65" s="2" customFormat="1" ht="16.5" customHeight="1">
      <c r="A306" s="32"/>
      <c r="B306" s="157"/>
      <c r="C306" s="158">
        <v>100</v>
      </c>
      <c r="D306" s="158" t="s">
        <v>136</v>
      </c>
      <c r="E306" s="159" t="s">
        <v>508</v>
      </c>
      <c r="F306" s="160" t="s">
        <v>509</v>
      </c>
      <c r="G306" s="161" t="s">
        <v>179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192</v>
      </c>
      <c r="AT306" s="170" t="s">
        <v>136</v>
      </c>
      <c r="AU306" s="170" t="s">
        <v>141</v>
      </c>
      <c r="AY306" s="17" t="s">
        <v>133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141</v>
      </c>
      <c r="BK306" s="171">
        <f>ROUND(I306*H306,2)</f>
        <v>0</v>
      </c>
      <c r="BL306" s="17" t="s">
        <v>192</v>
      </c>
      <c r="BM306" s="170" t="s">
        <v>510</v>
      </c>
    </row>
    <row r="307" spans="1:65" s="2" customFormat="1" ht="24.75" customHeight="1">
      <c r="A307" s="32"/>
      <c r="B307" s="157"/>
      <c r="C307" s="188">
        <v>101</v>
      </c>
      <c r="D307" s="188" t="s">
        <v>181</v>
      </c>
      <c r="E307" s="189" t="s">
        <v>511</v>
      </c>
      <c r="F307" s="190" t="s">
        <v>751</v>
      </c>
      <c r="G307" s="191" t="s">
        <v>179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267</v>
      </c>
      <c r="AT307" s="170" t="s">
        <v>181</v>
      </c>
      <c r="AU307" s="170" t="s">
        <v>141</v>
      </c>
      <c r="AY307" s="17" t="s">
        <v>133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141</v>
      </c>
      <c r="BK307" s="171">
        <f>ROUND(I307*H307,2)</f>
        <v>0</v>
      </c>
      <c r="BL307" s="17" t="s">
        <v>192</v>
      </c>
      <c r="BM307" s="170" t="s">
        <v>512</v>
      </c>
    </row>
    <row r="308" spans="1:65" s="2" customFormat="1" ht="21.75" customHeight="1">
      <c r="A308" s="32"/>
      <c r="B308" s="157"/>
      <c r="C308" s="158">
        <v>102</v>
      </c>
      <c r="D308" s="158" t="s">
        <v>136</v>
      </c>
      <c r="E308" s="159" t="s">
        <v>513</v>
      </c>
      <c r="F308" s="160" t="s">
        <v>514</v>
      </c>
      <c r="G308" s="161" t="s">
        <v>179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192</v>
      </c>
      <c r="AT308" s="170" t="s">
        <v>136</v>
      </c>
      <c r="AU308" s="170" t="s">
        <v>141</v>
      </c>
      <c r="AY308" s="17" t="s">
        <v>133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141</v>
      </c>
      <c r="BK308" s="171">
        <f>ROUND(I308*H308,2)</f>
        <v>0</v>
      </c>
      <c r="BL308" s="17" t="s">
        <v>192</v>
      </c>
      <c r="BM308" s="170" t="s">
        <v>515</v>
      </c>
    </row>
    <row r="309" spans="1:65" s="2" customFormat="1" ht="21.75" customHeight="1">
      <c r="A309" s="32"/>
      <c r="B309" s="157"/>
      <c r="C309" s="158">
        <v>103</v>
      </c>
      <c r="D309" s="158" t="s">
        <v>136</v>
      </c>
      <c r="E309" s="159" t="s">
        <v>516</v>
      </c>
      <c r="F309" s="160" t="s">
        <v>517</v>
      </c>
      <c r="G309" s="161" t="s">
        <v>219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192</v>
      </c>
      <c r="AT309" s="170" t="s">
        <v>136</v>
      </c>
      <c r="AU309" s="170" t="s">
        <v>141</v>
      </c>
      <c r="AY309" s="17" t="s">
        <v>133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141</v>
      </c>
      <c r="BK309" s="171">
        <f>ROUND(I309*H309,2)</f>
        <v>0</v>
      </c>
      <c r="BL309" s="17" t="s">
        <v>192</v>
      </c>
      <c r="BM309" s="170" t="s">
        <v>518</v>
      </c>
    </row>
    <row r="310" spans="1:65" s="2" customFormat="1" ht="21.75" customHeight="1">
      <c r="A310" s="32"/>
      <c r="B310" s="157"/>
      <c r="C310" s="158">
        <v>104</v>
      </c>
      <c r="D310" s="158" t="s">
        <v>136</v>
      </c>
      <c r="E310" s="159" t="s">
        <v>519</v>
      </c>
      <c r="F310" s="160" t="s">
        <v>520</v>
      </c>
      <c r="G310" s="161" t="s">
        <v>219</v>
      </c>
      <c r="H310" s="162">
        <v>0.01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192</v>
      </c>
      <c r="AT310" s="170" t="s">
        <v>136</v>
      </c>
      <c r="AU310" s="170" t="s">
        <v>141</v>
      </c>
      <c r="AY310" s="17" t="s">
        <v>133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141</v>
      </c>
      <c r="BK310" s="171">
        <f>ROUND(I310*H310,2)</f>
        <v>0</v>
      </c>
      <c r="BL310" s="17" t="s">
        <v>192</v>
      </c>
      <c r="BM310" s="170" t="s">
        <v>521</v>
      </c>
    </row>
    <row r="311" spans="1:65" s="12" customFormat="1" ht="22.9" customHeight="1">
      <c r="B311" s="144"/>
      <c r="D311" s="145" t="s">
        <v>75</v>
      </c>
      <c r="E311" s="155" t="s">
        <v>522</v>
      </c>
      <c r="F311" s="155" t="s">
        <v>523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SUM(P312:P343)</f>
        <v>0</v>
      </c>
      <c r="Q311" s="150"/>
      <c r="R311" s="151">
        <f>SUM(R312:R343)</f>
        <v>0.42828518000000004</v>
      </c>
      <c r="S311" s="150"/>
      <c r="T311" s="152">
        <f>SUM(T312:T343)</f>
        <v>0</v>
      </c>
      <c r="AR311" s="145" t="s">
        <v>141</v>
      </c>
      <c r="AT311" s="153" t="s">
        <v>75</v>
      </c>
      <c r="AU311" s="153" t="s">
        <v>81</v>
      </c>
      <c r="AY311" s="145" t="s">
        <v>133</v>
      </c>
      <c r="BK311" s="154">
        <f>SUM(BK312:BK343)</f>
        <v>0</v>
      </c>
    </row>
    <row r="312" spans="1:65" s="2" customFormat="1" ht="21.75" customHeight="1">
      <c r="A312" s="32"/>
      <c r="B312" s="157"/>
      <c r="C312" s="158">
        <v>105</v>
      </c>
      <c r="D312" s="158" t="s">
        <v>136</v>
      </c>
      <c r="E312" s="159" t="s">
        <v>524</v>
      </c>
      <c r="F312" s="160" t="s">
        <v>525</v>
      </c>
      <c r="G312" s="161" t="s">
        <v>139</v>
      </c>
      <c r="H312" s="162">
        <v>11.531000000000001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0.29300271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192</v>
      </c>
      <c r="AT312" s="170" t="s">
        <v>136</v>
      </c>
      <c r="AU312" s="170" t="s">
        <v>141</v>
      </c>
      <c r="AY312" s="17" t="s">
        <v>133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141</v>
      </c>
      <c r="BK312" s="171">
        <f>ROUND(I312*H312,2)</f>
        <v>0</v>
      </c>
      <c r="BL312" s="17" t="s">
        <v>192</v>
      </c>
      <c r="BM312" s="170" t="s">
        <v>526</v>
      </c>
    </row>
    <row r="313" spans="1:65" s="13" customFormat="1">
      <c r="B313" s="172"/>
      <c r="D313" s="173" t="s">
        <v>143</v>
      </c>
      <c r="E313" s="174" t="s">
        <v>1</v>
      </c>
      <c r="F313" s="175" t="s">
        <v>527</v>
      </c>
      <c r="H313" s="176">
        <v>2.6909999999999998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143</v>
      </c>
      <c r="AU313" s="174" t="s">
        <v>141</v>
      </c>
      <c r="AV313" s="13" t="s">
        <v>141</v>
      </c>
      <c r="AW313" s="13" t="s">
        <v>33</v>
      </c>
      <c r="AX313" s="13" t="s">
        <v>76</v>
      </c>
      <c r="AY313" s="174" t="s">
        <v>133</v>
      </c>
    </row>
    <row r="314" spans="1:65" s="13" customFormat="1">
      <c r="B314" s="172"/>
      <c r="D314" s="173" t="s">
        <v>143</v>
      </c>
      <c r="E314" s="174" t="s">
        <v>1</v>
      </c>
      <c r="F314" s="175" t="s">
        <v>528</v>
      </c>
      <c r="H314" s="176">
        <v>2.431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143</v>
      </c>
      <c r="AU314" s="174" t="s">
        <v>141</v>
      </c>
      <c r="AV314" s="13" t="s">
        <v>141</v>
      </c>
      <c r="AW314" s="13" t="s">
        <v>33</v>
      </c>
      <c r="AX314" s="13" t="s">
        <v>76</v>
      </c>
      <c r="AY314" s="174" t="s">
        <v>133</v>
      </c>
    </row>
    <row r="315" spans="1:65" s="13" customFormat="1">
      <c r="B315" s="172"/>
      <c r="D315" s="173" t="s">
        <v>143</v>
      </c>
      <c r="E315" s="174" t="s">
        <v>1</v>
      </c>
      <c r="F315" s="175" t="s">
        <v>529</v>
      </c>
      <c r="H315" s="176">
        <v>6.4089999999999998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143</v>
      </c>
      <c r="AU315" s="174" t="s">
        <v>141</v>
      </c>
      <c r="AV315" s="13" t="s">
        <v>141</v>
      </c>
      <c r="AW315" s="13" t="s">
        <v>33</v>
      </c>
      <c r="AX315" s="13" t="s">
        <v>76</v>
      </c>
      <c r="AY315" s="174" t="s">
        <v>133</v>
      </c>
    </row>
    <row r="316" spans="1:65" s="15" customFormat="1">
      <c r="B316" s="199"/>
      <c r="D316" s="173" t="s">
        <v>143</v>
      </c>
      <c r="E316" s="200" t="s">
        <v>1</v>
      </c>
      <c r="F316" s="201" t="s">
        <v>191</v>
      </c>
      <c r="H316" s="202">
        <v>11.530999999999999</v>
      </c>
      <c r="I316" s="203"/>
      <c r="L316" s="199"/>
      <c r="M316" s="204"/>
      <c r="N316" s="205"/>
      <c r="O316" s="205"/>
      <c r="P316" s="205"/>
      <c r="Q316" s="205"/>
      <c r="R316" s="205"/>
      <c r="S316" s="205"/>
      <c r="T316" s="206"/>
      <c r="AT316" s="200" t="s">
        <v>143</v>
      </c>
      <c r="AU316" s="200" t="s">
        <v>141</v>
      </c>
      <c r="AV316" s="15" t="s">
        <v>140</v>
      </c>
      <c r="AW316" s="15" t="s">
        <v>33</v>
      </c>
      <c r="AX316" s="15" t="s">
        <v>81</v>
      </c>
      <c r="AY316" s="200" t="s">
        <v>133</v>
      </c>
    </row>
    <row r="317" spans="1:65" s="2" customFormat="1" ht="21.75" customHeight="1">
      <c r="A317" s="32"/>
      <c r="B317" s="157"/>
      <c r="C317" s="158">
        <v>106</v>
      </c>
      <c r="D317" s="158" t="s">
        <v>136</v>
      </c>
      <c r="E317" s="159" t="s">
        <v>530</v>
      </c>
      <c r="F317" s="160" t="s">
        <v>531</v>
      </c>
      <c r="G317" s="161" t="s">
        <v>277</v>
      </c>
      <c r="H317" s="162">
        <v>33.04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4.0000000000000003E-5</v>
      </c>
      <c r="R317" s="168">
        <f>Q317*H317</f>
        <v>1.3216E-3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192</v>
      </c>
      <c r="AT317" s="170" t="s">
        <v>136</v>
      </c>
      <c r="AU317" s="170" t="s">
        <v>141</v>
      </c>
      <c r="AY317" s="17" t="s">
        <v>133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141</v>
      </c>
      <c r="BK317" s="171">
        <f>ROUND(I317*H317,2)</f>
        <v>0</v>
      </c>
      <c r="BL317" s="17" t="s">
        <v>192</v>
      </c>
      <c r="BM317" s="170" t="s">
        <v>532</v>
      </c>
    </row>
    <row r="318" spans="1:65" s="13" customFormat="1">
      <c r="B318" s="172"/>
      <c r="D318" s="173" t="s">
        <v>143</v>
      </c>
      <c r="E318" s="174" t="s">
        <v>1</v>
      </c>
      <c r="F318" s="175" t="s">
        <v>533</v>
      </c>
      <c r="H318" s="176">
        <v>3.77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143</v>
      </c>
      <c r="AU318" s="174" t="s">
        <v>141</v>
      </c>
      <c r="AV318" s="13" t="s">
        <v>141</v>
      </c>
      <c r="AW318" s="13" t="s">
        <v>33</v>
      </c>
      <c r="AX318" s="13" t="s">
        <v>76</v>
      </c>
      <c r="AY318" s="174" t="s">
        <v>133</v>
      </c>
    </row>
    <row r="319" spans="1:65" s="13" customFormat="1">
      <c r="B319" s="172"/>
      <c r="D319" s="173" t="s">
        <v>143</v>
      </c>
      <c r="E319" s="174" t="s">
        <v>1</v>
      </c>
      <c r="F319" s="175" t="s">
        <v>534</v>
      </c>
      <c r="H319" s="176">
        <v>8.4700000000000006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143</v>
      </c>
      <c r="AU319" s="174" t="s">
        <v>141</v>
      </c>
      <c r="AV319" s="13" t="s">
        <v>141</v>
      </c>
      <c r="AW319" s="13" t="s">
        <v>33</v>
      </c>
      <c r="AX319" s="13" t="s">
        <v>76</v>
      </c>
      <c r="AY319" s="174" t="s">
        <v>133</v>
      </c>
    </row>
    <row r="320" spans="1:65" s="13" customFormat="1">
      <c r="B320" s="172"/>
      <c r="D320" s="173" t="s">
        <v>143</v>
      </c>
      <c r="E320" s="174" t="s">
        <v>1</v>
      </c>
      <c r="F320" s="175" t="s">
        <v>535</v>
      </c>
      <c r="H320" s="176">
        <v>20.8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143</v>
      </c>
      <c r="AU320" s="174" t="s">
        <v>141</v>
      </c>
      <c r="AV320" s="13" t="s">
        <v>141</v>
      </c>
      <c r="AW320" s="13" t="s">
        <v>33</v>
      </c>
      <c r="AX320" s="13" t="s">
        <v>76</v>
      </c>
      <c r="AY320" s="174" t="s">
        <v>133</v>
      </c>
    </row>
    <row r="321" spans="1:65" s="15" customFormat="1">
      <c r="B321" s="199"/>
      <c r="D321" s="173" t="s">
        <v>143</v>
      </c>
      <c r="E321" s="200" t="s">
        <v>1</v>
      </c>
      <c r="F321" s="201" t="s">
        <v>191</v>
      </c>
      <c r="H321" s="202">
        <v>33.04</v>
      </c>
      <c r="I321" s="203"/>
      <c r="L321" s="199"/>
      <c r="M321" s="204"/>
      <c r="N321" s="205"/>
      <c r="O321" s="205"/>
      <c r="P321" s="205"/>
      <c r="Q321" s="205"/>
      <c r="R321" s="205"/>
      <c r="S321" s="205"/>
      <c r="T321" s="206"/>
      <c r="AT321" s="200" t="s">
        <v>143</v>
      </c>
      <c r="AU321" s="200" t="s">
        <v>141</v>
      </c>
      <c r="AV321" s="15" t="s">
        <v>140</v>
      </c>
      <c r="AW321" s="15" t="s">
        <v>33</v>
      </c>
      <c r="AX321" s="15" t="s">
        <v>81</v>
      </c>
      <c r="AY321" s="200" t="s">
        <v>133</v>
      </c>
    </row>
    <row r="322" spans="1:65" s="2" customFormat="1" ht="16.5" customHeight="1">
      <c r="A322" s="32"/>
      <c r="B322" s="157"/>
      <c r="C322" s="158">
        <v>107</v>
      </c>
      <c r="D322" s="158" t="s">
        <v>136</v>
      </c>
      <c r="E322" s="159" t="s">
        <v>536</v>
      </c>
      <c r="F322" s="160" t="s">
        <v>537</v>
      </c>
      <c r="G322" s="161" t="s">
        <v>277</v>
      </c>
      <c r="H322" s="162">
        <v>13.5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1.4999999999999999E-4</v>
      </c>
      <c r="R322" s="168">
        <f>Q322*H322</f>
        <v>2.0249999999999999E-3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192</v>
      </c>
      <c r="AT322" s="170" t="s">
        <v>136</v>
      </c>
      <c r="AU322" s="170" t="s">
        <v>141</v>
      </c>
      <c r="AY322" s="17" t="s">
        <v>133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141</v>
      </c>
      <c r="BK322" s="171">
        <f>ROUND(I322*H322,2)</f>
        <v>0</v>
      </c>
      <c r="BL322" s="17" t="s">
        <v>192</v>
      </c>
      <c r="BM322" s="170" t="s">
        <v>538</v>
      </c>
    </row>
    <row r="323" spans="1:65" s="13" customFormat="1">
      <c r="B323" s="172"/>
      <c r="D323" s="173" t="s">
        <v>143</v>
      </c>
      <c r="E323" s="174" t="s">
        <v>1</v>
      </c>
      <c r="F323" s="175" t="s">
        <v>539</v>
      </c>
      <c r="H323" s="176">
        <v>13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143</v>
      </c>
      <c r="AU323" s="174" t="s">
        <v>141</v>
      </c>
      <c r="AV323" s="13" t="s">
        <v>141</v>
      </c>
      <c r="AW323" s="13" t="s">
        <v>33</v>
      </c>
      <c r="AX323" s="13" t="s">
        <v>76</v>
      </c>
      <c r="AY323" s="174" t="s">
        <v>133</v>
      </c>
    </row>
    <row r="324" spans="1:65" s="13" customFormat="1">
      <c r="B324" s="172"/>
      <c r="D324" s="173" t="s">
        <v>143</v>
      </c>
      <c r="E324" s="174" t="s">
        <v>1</v>
      </c>
      <c r="F324" s="175" t="s">
        <v>540</v>
      </c>
      <c r="H324" s="176">
        <v>0.5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143</v>
      </c>
      <c r="AU324" s="174" t="s">
        <v>141</v>
      </c>
      <c r="AV324" s="13" t="s">
        <v>141</v>
      </c>
      <c r="AW324" s="13" t="s">
        <v>33</v>
      </c>
      <c r="AX324" s="13" t="s">
        <v>76</v>
      </c>
      <c r="AY324" s="174" t="s">
        <v>133</v>
      </c>
    </row>
    <row r="325" spans="1:65" s="15" customFormat="1">
      <c r="B325" s="199"/>
      <c r="D325" s="173" t="s">
        <v>143</v>
      </c>
      <c r="E325" s="200" t="s">
        <v>1</v>
      </c>
      <c r="F325" s="201" t="s">
        <v>191</v>
      </c>
      <c r="H325" s="202">
        <v>13.5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143</v>
      </c>
      <c r="AU325" s="200" t="s">
        <v>141</v>
      </c>
      <c r="AV325" s="15" t="s">
        <v>140</v>
      </c>
      <c r="AW325" s="15" t="s">
        <v>33</v>
      </c>
      <c r="AX325" s="15" t="s">
        <v>81</v>
      </c>
      <c r="AY325" s="200" t="s">
        <v>133</v>
      </c>
    </row>
    <row r="326" spans="1:65" s="2" customFormat="1" ht="16.5" customHeight="1">
      <c r="A326" s="32"/>
      <c r="B326" s="157"/>
      <c r="C326" s="158">
        <v>108</v>
      </c>
      <c r="D326" s="158" t="s">
        <v>136</v>
      </c>
      <c r="E326" s="159" t="s">
        <v>541</v>
      </c>
      <c r="F326" s="160" t="s">
        <v>542</v>
      </c>
      <c r="G326" s="161" t="s">
        <v>139</v>
      </c>
      <c r="H326" s="162">
        <v>11.531000000000001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0</v>
      </c>
      <c r="R326" s="168">
        <f>Q326*H326</f>
        <v>0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192</v>
      </c>
      <c r="AT326" s="170" t="s">
        <v>136</v>
      </c>
      <c r="AU326" s="170" t="s">
        <v>141</v>
      </c>
      <c r="AY326" s="17" t="s">
        <v>133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141</v>
      </c>
      <c r="BK326" s="171">
        <f>ROUND(I326*H326,2)</f>
        <v>0</v>
      </c>
      <c r="BL326" s="17" t="s">
        <v>192</v>
      </c>
      <c r="BM326" s="170" t="s">
        <v>543</v>
      </c>
    </row>
    <row r="327" spans="1:65" s="2" customFormat="1" ht="21.75" customHeight="1">
      <c r="A327" s="32"/>
      <c r="B327" s="157"/>
      <c r="C327" s="158">
        <v>109</v>
      </c>
      <c r="D327" s="158" t="s">
        <v>136</v>
      </c>
      <c r="E327" s="159" t="s">
        <v>544</v>
      </c>
      <c r="F327" s="160" t="s">
        <v>545</v>
      </c>
      <c r="G327" s="161" t="s">
        <v>139</v>
      </c>
      <c r="H327" s="162">
        <v>11.531000000000001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6.9999999999999999E-4</v>
      </c>
      <c r="R327" s="168">
        <f>Q327*H327</f>
        <v>8.0717000000000011E-3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192</v>
      </c>
      <c r="AT327" s="170" t="s">
        <v>136</v>
      </c>
      <c r="AU327" s="170" t="s">
        <v>141</v>
      </c>
      <c r="AY327" s="17" t="s">
        <v>133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141</v>
      </c>
      <c r="BK327" s="171">
        <f>ROUND(I327*H327,2)</f>
        <v>0</v>
      </c>
      <c r="BL327" s="17" t="s">
        <v>192</v>
      </c>
      <c r="BM327" s="170" t="s">
        <v>546</v>
      </c>
    </row>
    <row r="328" spans="1:65" s="2" customFormat="1" ht="16.5" customHeight="1">
      <c r="A328" s="32"/>
      <c r="B328" s="157"/>
      <c r="C328" s="158">
        <v>110</v>
      </c>
      <c r="D328" s="158" t="s">
        <v>136</v>
      </c>
      <c r="E328" s="159" t="s">
        <v>547</v>
      </c>
      <c r="F328" s="160" t="s">
        <v>548</v>
      </c>
      <c r="G328" s="161" t="s">
        <v>139</v>
      </c>
      <c r="H328" s="162">
        <v>31.055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2.0000000000000001E-4</v>
      </c>
      <c r="R328" s="168">
        <f>Q328*H328</f>
        <v>6.2110000000000004E-3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192</v>
      </c>
      <c r="AT328" s="170" t="s">
        <v>136</v>
      </c>
      <c r="AU328" s="170" t="s">
        <v>141</v>
      </c>
      <c r="AY328" s="17" t="s">
        <v>133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141</v>
      </c>
      <c r="BK328" s="171">
        <f>ROUND(I328*H328,2)</f>
        <v>0</v>
      </c>
      <c r="BL328" s="17" t="s">
        <v>192</v>
      </c>
      <c r="BM328" s="170" t="s">
        <v>549</v>
      </c>
    </row>
    <row r="329" spans="1:65" s="13" customFormat="1">
      <c r="B329" s="172"/>
      <c r="D329" s="173" t="s">
        <v>143</v>
      </c>
      <c r="E329" s="174" t="s">
        <v>1</v>
      </c>
      <c r="F329" s="175" t="s">
        <v>550</v>
      </c>
      <c r="H329" s="176">
        <v>23.062000000000001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143</v>
      </c>
      <c r="AU329" s="174" t="s">
        <v>141</v>
      </c>
      <c r="AV329" s="13" t="s">
        <v>141</v>
      </c>
      <c r="AW329" s="13" t="s">
        <v>33</v>
      </c>
      <c r="AX329" s="13" t="s">
        <v>76</v>
      </c>
      <c r="AY329" s="174" t="s">
        <v>133</v>
      </c>
    </row>
    <row r="330" spans="1:65" s="13" customFormat="1">
      <c r="B330" s="172"/>
      <c r="D330" s="173" t="s">
        <v>143</v>
      </c>
      <c r="E330" s="174" t="s">
        <v>1</v>
      </c>
      <c r="F330" s="175" t="s">
        <v>551</v>
      </c>
      <c r="H330" s="176">
        <v>4.8730000000000002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143</v>
      </c>
      <c r="AU330" s="174" t="s">
        <v>141</v>
      </c>
      <c r="AV330" s="13" t="s">
        <v>141</v>
      </c>
      <c r="AW330" s="13" t="s">
        <v>33</v>
      </c>
      <c r="AX330" s="13" t="s">
        <v>76</v>
      </c>
      <c r="AY330" s="174" t="s">
        <v>133</v>
      </c>
    </row>
    <row r="331" spans="1:65" s="13" customFormat="1">
      <c r="B331" s="172"/>
      <c r="D331" s="173" t="s">
        <v>143</v>
      </c>
      <c r="E331" s="174" t="s">
        <v>1</v>
      </c>
      <c r="F331" s="175" t="s">
        <v>552</v>
      </c>
      <c r="H331" s="176">
        <v>3.12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143</v>
      </c>
      <c r="AU331" s="174" t="s">
        <v>141</v>
      </c>
      <c r="AV331" s="13" t="s">
        <v>141</v>
      </c>
      <c r="AW331" s="13" t="s">
        <v>33</v>
      </c>
      <c r="AX331" s="13" t="s">
        <v>76</v>
      </c>
      <c r="AY331" s="174" t="s">
        <v>133</v>
      </c>
    </row>
    <row r="332" spans="1:65" s="15" customFormat="1">
      <c r="B332" s="199"/>
      <c r="D332" s="173" t="s">
        <v>143</v>
      </c>
      <c r="E332" s="200" t="s">
        <v>1</v>
      </c>
      <c r="F332" s="201" t="s">
        <v>191</v>
      </c>
      <c r="H332" s="202">
        <v>31.055000000000003</v>
      </c>
      <c r="I332" s="203"/>
      <c r="L332" s="199"/>
      <c r="M332" s="204"/>
      <c r="N332" s="205"/>
      <c r="O332" s="205"/>
      <c r="P332" s="205"/>
      <c r="Q332" s="205"/>
      <c r="R332" s="205"/>
      <c r="S332" s="205"/>
      <c r="T332" s="206"/>
      <c r="AT332" s="200" t="s">
        <v>143</v>
      </c>
      <c r="AU332" s="200" t="s">
        <v>141</v>
      </c>
      <c r="AV332" s="15" t="s">
        <v>140</v>
      </c>
      <c r="AW332" s="15" t="s">
        <v>33</v>
      </c>
      <c r="AX332" s="15" t="s">
        <v>81</v>
      </c>
      <c r="AY332" s="200" t="s">
        <v>133</v>
      </c>
    </row>
    <row r="333" spans="1:65" s="2" customFormat="1" ht="16.5" customHeight="1">
      <c r="A333" s="32"/>
      <c r="B333" s="157"/>
      <c r="C333" s="158">
        <v>111</v>
      </c>
      <c r="D333" s="158" t="s">
        <v>136</v>
      </c>
      <c r="E333" s="159" t="s">
        <v>553</v>
      </c>
      <c r="F333" s="160" t="s">
        <v>554</v>
      </c>
      <c r="G333" s="161" t="s">
        <v>139</v>
      </c>
      <c r="H333" s="162">
        <v>4.8730000000000002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1.6289999999999999E-2</v>
      </c>
      <c r="R333" s="168">
        <f>Q333*H333</f>
        <v>7.9381170000000001E-2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192</v>
      </c>
      <c r="AT333" s="170" t="s">
        <v>136</v>
      </c>
      <c r="AU333" s="170" t="s">
        <v>141</v>
      </c>
      <c r="AY333" s="17" t="s">
        <v>133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141</v>
      </c>
      <c r="BK333" s="171">
        <f>ROUND(I333*H333,2)</f>
        <v>0</v>
      </c>
      <c r="BL333" s="17" t="s">
        <v>192</v>
      </c>
      <c r="BM333" s="170" t="s">
        <v>555</v>
      </c>
    </row>
    <row r="334" spans="1:65" s="14" customFormat="1">
      <c r="B334" s="181"/>
      <c r="D334" s="173" t="s">
        <v>143</v>
      </c>
      <c r="E334" s="182" t="s">
        <v>1</v>
      </c>
      <c r="F334" s="183" t="s">
        <v>556</v>
      </c>
      <c r="H334" s="182" t="s">
        <v>1</v>
      </c>
      <c r="I334" s="184"/>
      <c r="L334" s="181"/>
      <c r="M334" s="185"/>
      <c r="N334" s="186"/>
      <c r="O334" s="186"/>
      <c r="P334" s="186"/>
      <c r="Q334" s="186"/>
      <c r="R334" s="186"/>
      <c r="S334" s="186"/>
      <c r="T334" s="187"/>
      <c r="AT334" s="182" t="s">
        <v>143</v>
      </c>
      <c r="AU334" s="182" t="s">
        <v>141</v>
      </c>
      <c r="AV334" s="14" t="s">
        <v>81</v>
      </c>
      <c r="AW334" s="14" t="s">
        <v>33</v>
      </c>
      <c r="AX334" s="14" t="s">
        <v>76</v>
      </c>
      <c r="AY334" s="182" t="s">
        <v>133</v>
      </c>
    </row>
    <row r="335" spans="1:65" s="13" customFormat="1">
      <c r="B335" s="172"/>
      <c r="D335" s="173" t="s">
        <v>143</v>
      </c>
      <c r="E335" s="174" t="s">
        <v>1</v>
      </c>
      <c r="F335" s="175" t="s">
        <v>557</v>
      </c>
      <c r="H335" s="176">
        <v>4.173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143</v>
      </c>
      <c r="AU335" s="174" t="s">
        <v>141</v>
      </c>
      <c r="AV335" s="13" t="s">
        <v>141</v>
      </c>
      <c r="AW335" s="13" t="s">
        <v>33</v>
      </c>
      <c r="AX335" s="13" t="s">
        <v>76</v>
      </c>
      <c r="AY335" s="174" t="s">
        <v>133</v>
      </c>
    </row>
    <row r="336" spans="1:65" s="14" customFormat="1">
      <c r="B336" s="181"/>
      <c r="D336" s="173" t="s">
        <v>143</v>
      </c>
      <c r="E336" s="182" t="s">
        <v>1</v>
      </c>
      <c r="F336" s="183" t="s">
        <v>558</v>
      </c>
      <c r="H336" s="182" t="s">
        <v>1</v>
      </c>
      <c r="I336" s="184"/>
      <c r="L336" s="181"/>
      <c r="M336" s="185"/>
      <c r="N336" s="186"/>
      <c r="O336" s="186"/>
      <c r="P336" s="186"/>
      <c r="Q336" s="186"/>
      <c r="R336" s="186"/>
      <c r="S336" s="186"/>
      <c r="T336" s="187"/>
      <c r="AT336" s="182" t="s">
        <v>143</v>
      </c>
      <c r="AU336" s="182" t="s">
        <v>141</v>
      </c>
      <c r="AV336" s="14" t="s">
        <v>81</v>
      </c>
      <c r="AW336" s="14" t="s">
        <v>33</v>
      </c>
      <c r="AX336" s="14" t="s">
        <v>76</v>
      </c>
      <c r="AY336" s="182" t="s">
        <v>133</v>
      </c>
    </row>
    <row r="337" spans="1:65" s="13" customFormat="1">
      <c r="B337" s="172"/>
      <c r="D337" s="173" t="s">
        <v>143</v>
      </c>
      <c r="E337" s="174" t="s">
        <v>1</v>
      </c>
      <c r="F337" s="175" t="s">
        <v>559</v>
      </c>
      <c r="H337" s="176">
        <v>0.7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143</v>
      </c>
      <c r="AU337" s="174" t="s">
        <v>141</v>
      </c>
      <c r="AV337" s="13" t="s">
        <v>141</v>
      </c>
      <c r="AW337" s="13" t="s">
        <v>33</v>
      </c>
      <c r="AX337" s="13" t="s">
        <v>76</v>
      </c>
      <c r="AY337" s="174" t="s">
        <v>133</v>
      </c>
    </row>
    <row r="338" spans="1:65" s="15" customFormat="1">
      <c r="B338" s="199"/>
      <c r="D338" s="173" t="s">
        <v>143</v>
      </c>
      <c r="E338" s="200" t="s">
        <v>1</v>
      </c>
      <c r="F338" s="201" t="s">
        <v>191</v>
      </c>
      <c r="H338" s="202">
        <v>4.8730000000000002</v>
      </c>
      <c r="I338" s="203"/>
      <c r="L338" s="199"/>
      <c r="M338" s="204"/>
      <c r="N338" s="205"/>
      <c r="O338" s="205"/>
      <c r="P338" s="205"/>
      <c r="Q338" s="205"/>
      <c r="R338" s="205"/>
      <c r="S338" s="205"/>
      <c r="T338" s="206"/>
      <c r="AT338" s="200" t="s">
        <v>143</v>
      </c>
      <c r="AU338" s="200" t="s">
        <v>141</v>
      </c>
      <c r="AV338" s="15" t="s">
        <v>140</v>
      </c>
      <c r="AW338" s="15" t="s">
        <v>33</v>
      </c>
      <c r="AX338" s="15" t="s">
        <v>81</v>
      </c>
      <c r="AY338" s="200" t="s">
        <v>133</v>
      </c>
    </row>
    <row r="339" spans="1:65" s="2" customFormat="1" ht="16.5" customHeight="1">
      <c r="A339" s="32"/>
      <c r="B339" s="157"/>
      <c r="C339" s="158">
        <v>112</v>
      </c>
      <c r="D339" s="158" t="s">
        <v>136</v>
      </c>
      <c r="E339" s="159" t="s">
        <v>560</v>
      </c>
      <c r="F339" s="160" t="s">
        <v>561</v>
      </c>
      <c r="G339" s="161" t="s">
        <v>277</v>
      </c>
      <c r="H339" s="162">
        <v>2.6</v>
      </c>
      <c r="I339" s="163"/>
      <c r="J339" s="164">
        <f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>O339*H339</f>
        <v>0</v>
      </c>
      <c r="Q339" s="168">
        <v>1.472E-2</v>
      </c>
      <c r="R339" s="168">
        <f>Q339*H339</f>
        <v>3.8272E-2</v>
      </c>
      <c r="S339" s="168">
        <v>0</v>
      </c>
      <c r="T339" s="169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192</v>
      </c>
      <c r="AT339" s="170" t="s">
        <v>136</v>
      </c>
      <c r="AU339" s="170" t="s">
        <v>141</v>
      </c>
      <c r="AY339" s="17" t="s">
        <v>133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7" t="s">
        <v>141</v>
      </c>
      <c r="BK339" s="171">
        <f>ROUND(I339*H339,2)</f>
        <v>0</v>
      </c>
      <c r="BL339" s="17" t="s">
        <v>192</v>
      </c>
      <c r="BM339" s="170" t="s">
        <v>562</v>
      </c>
    </row>
    <row r="340" spans="1:65" s="14" customFormat="1">
      <c r="B340" s="181"/>
      <c r="D340" s="173" t="s">
        <v>143</v>
      </c>
      <c r="E340" s="182" t="s">
        <v>1</v>
      </c>
      <c r="F340" s="183" t="s">
        <v>563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143</v>
      </c>
      <c r="AU340" s="182" t="s">
        <v>141</v>
      </c>
      <c r="AV340" s="14" t="s">
        <v>81</v>
      </c>
      <c r="AW340" s="14" t="s">
        <v>33</v>
      </c>
      <c r="AX340" s="14" t="s">
        <v>76</v>
      </c>
      <c r="AY340" s="182" t="s">
        <v>133</v>
      </c>
    </row>
    <row r="341" spans="1:65" s="13" customFormat="1">
      <c r="B341" s="172"/>
      <c r="D341" s="173" t="s">
        <v>143</v>
      </c>
      <c r="E341" s="174" t="s">
        <v>1</v>
      </c>
      <c r="F341" s="175" t="s">
        <v>564</v>
      </c>
      <c r="H341" s="176">
        <v>2.6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143</v>
      </c>
      <c r="AU341" s="174" t="s">
        <v>141</v>
      </c>
      <c r="AV341" s="13" t="s">
        <v>141</v>
      </c>
      <c r="AW341" s="13" t="s">
        <v>33</v>
      </c>
      <c r="AX341" s="13" t="s">
        <v>81</v>
      </c>
      <c r="AY341" s="174" t="s">
        <v>133</v>
      </c>
    </row>
    <row r="342" spans="1:65" s="2" customFormat="1" ht="21.75" customHeight="1">
      <c r="A342" s="32"/>
      <c r="B342" s="157"/>
      <c r="C342" s="158">
        <v>113</v>
      </c>
      <c r="D342" s="158" t="s">
        <v>136</v>
      </c>
      <c r="E342" s="159" t="s">
        <v>565</v>
      </c>
      <c r="F342" s="160" t="s">
        <v>566</v>
      </c>
      <c r="G342" s="161" t="s">
        <v>219</v>
      </c>
      <c r="H342" s="162">
        <v>0.42799999999999999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0</v>
      </c>
      <c r="R342" s="168">
        <f>Q342*H342</f>
        <v>0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192</v>
      </c>
      <c r="AT342" s="170" t="s">
        <v>136</v>
      </c>
      <c r="AU342" s="170" t="s">
        <v>141</v>
      </c>
      <c r="AY342" s="17" t="s">
        <v>133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141</v>
      </c>
      <c r="BK342" s="171">
        <f>ROUND(I342*H342,2)</f>
        <v>0</v>
      </c>
      <c r="BL342" s="17" t="s">
        <v>192</v>
      </c>
      <c r="BM342" s="170" t="s">
        <v>567</v>
      </c>
    </row>
    <row r="343" spans="1:65" s="2" customFormat="1" ht="21.75" customHeight="1">
      <c r="A343" s="32"/>
      <c r="B343" s="157"/>
      <c r="C343" s="158">
        <v>114</v>
      </c>
      <c r="D343" s="158" t="s">
        <v>136</v>
      </c>
      <c r="E343" s="159" t="s">
        <v>568</v>
      </c>
      <c r="F343" s="160" t="s">
        <v>569</v>
      </c>
      <c r="G343" s="161" t="s">
        <v>219</v>
      </c>
      <c r="H343" s="162">
        <v>0.42799999999999999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192</v>
      </c>
      <c r="AT343" s="170" t="s">
        <v>136</v>
      </c>
      <c r="AU343" s="170" t="s">
        <v>141</v>
      </c>
      <c r="AY343" s="17" t="s">
        <v>133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141</v>
      </c>
      <c r="BK343" s="171">
        <f>ROUND(I343*H343,2)</f>
        <v>0</v>
      </c>
      <c r="BL343" s="17" t="s">
        <v>192</v>
      </c>
      <c r="BM343" s="170" t="s">
        <v>570</v>
      </c>
    </row>
    <row r="344" spans="1:65" s="12" customFormat="1" ht="22.9" customHeight="1">
      <c r="B344" s="144"/>
      <c r="D344" s="145" t="s">
        <v>75</v>
      </c>
      <c r="E344" s="155" t="s">
        <v>571</v>
      </c>
      <c r="F344" s="155" t="s">
        <v>572</v>
      </c>
      <c r="I344" s="147"/>
      <c r="J344" s="156">
        <f>BK344</f>
        <v>0</v>
      </c>
      <c r="L344" s="144"/>
      <c r="M344" s="149"/>
      <c r="N344" s="150"/>
      <c r="O344" s="150"/>
      <c r="P344" s="151">
        <f>SUM(P345:P360)</f>
        <v>0</v>
      </c>
      <c r="Q344" s="150"/>
      <c r="R344" s="151">
        <f>SUM(R345:R360)</f>
        <v>3.6999999999999998E-2</v>
      </c>
      <c r="S344" s="150"/>
      <c r="T344" s="152">
        <f>SUM(T345:T360)</f>
        <v>0.10244539999999999</v>
      </c>
      <c r="AR344" s="145" t="s">
        <v>141</v>
      </c>
      <c r="AT344" s="153" t="s">
        <v>75</v>
      </c>
      <c r="AU344" s="153" t="s">
        <v>81</v>
      </c>
      <c r="AY344" s="145" t="s">
        <v>133</v>
      </c>
      <c r="BK344" s="154">
        <f>SUM(BK345:BK360)</f>
        <v>0</v>
      </c>
    </row>
    <row r="345" spans="1:65" s="2" customFormat="1" ht="21.75" customHeight="1">
      <c r="A345" s="32"/>
      <c r="B345" s="157"/>
      <c r="C345" s="158">
        <v>115</v>
      </c>
      <c r="D345" s="158" t="s">
        <v>136</v>
      </c>
      <c r="E345" s="159" t="s">
        <v>573</v>
      </c>
      <c r="F345" s="160" t="s">
        <v>574</v>
      </c>
      <c r="G345" s="161" t="s">
        <v>139</v>
      </c>
      <c r="H345" s="162">
        <v>4.1559999999999997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2.4649999999999998E-2</v>
      </c>
      <c r="T345" s="169">
        <f>S345*H345</f>
        <v>0.10244539999999999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192</v>
      </c>
      <c r="AT345" s="170" t="s">
        <v>136</v>
      </c>
      <c r="AU345" s="170" t="s">
        <v>141</v>
      </c>
      <c r="AY345" s="17" t="s">
        <v>133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141</v>
      </c>
      <c r="BK345" s="171">
        <f>ROUND(I345*H345,2)</f>
        <v>0</v>
      </c>
      <c r="BL345" s="17" t="s">
        <v>192</v>
      </c>
      <c r="BM345" s="170" t="s">
        <v>575</v>
      </c>
    </row>
    <row r="346" spans="1:65" s="14" customFormat="1">
      <c r="B346" s="181"/>
      <c r="D346" s="173" t="s">
        <v>143</v>
      </c>
      <c r="E346" s="182" t="s">
        <v>1</v>
      </c>
      <c r="F346" s="183" t="s">
        <v>576</v>
      </c>
      <c r="H346" s="182" t="s">
        <v>1</v>
      </c>
      <c r="I346" s="184"/>
      <c r="L346" s="181"/>
      <c r="M346" s="185"/>
      <c r="N346" s="186"/>
      <c r="O346" s="186"/>
      <c r="P346" s="186"/>
      <c r="Q346" s="186"/>
      <c r="R346" s="186"/>
      <c r="S346" s="186"/>
      <c r="T346" s="187"/>
      <c r="AT346" s="182" t="s">
        <v>143</v>
      </c>
      <c r="AU346" s="182" t="s">
        <v>141</v>
      </c>
      <c r="AV346" s="14" t="s">
        <v>81</v>
      </c>
      <c r="AW346" s="14" t="s">
        <v>33</v>
      </c>
      <c r="AX346" s="14" t="s">
        <v>76</v>
      </c>
      <c r="AY346" s="182" t="s">
        <v>133</v>
      </c>
    </row>
    <row r="347" spans="1:65" s="13" customFormat="1">
      <c r="B347" s="172"/>
      <c r="D347" s="173" t="s">
        <v>143</v>
      </c>
      <c r="E347" s="174" t="s">
        <v>1</v>
      </c>
      <c r="F347" s="175" t="s">
        <v>577</v>
      </c>
      <c r="H347" s="176">
        <v>0.99199999999999999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143</v>
      </c>
      <c r="AU347" s="174" t="s">
        <v>141</v>
      </c>
      <c r="AV347" s="13" t="s">
        <v>141</v>
      </c>
      <c r="AW347" s="13" t="s">
        <v>33</v>
      </c>
      <c r="AX347" s="13" t="s">
        <v>76</v>
      </c>
      <c r="AY347" s="174" t="s">
        <v>133</v>
      </c>
    </row>
    <row r="348" spans="1:65" s="13" customFormat="1">
      <c r="B348" s="172"/>
      <c r="D348" s="173" t="s">
        <v>143</v>
      </c>
      <c r="E348" s="174" t="s">
        <v>1</v>
      </c>
      <c r="F348" s="175" t="s">
        <v>578</v>
      </c>
      <c r="H348" s="176">
        <v>3.1640000000000001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143</v>
      </c>
      <c r="AU348" s="174" t="s">
        <v>141</v>
      </c>
      <c r="AV348" s="13" t="s">
        <v>141</v>
      </c>
      <c r="AW348" s="13" t="s">
        <v>33</v>
      </c>
      <c r="AX348" s="13" t="s">
        <v>76</v>
      </c>
      <c r="AY348" s="174" t="s">
        <v>133</v>
      </c>
    </row>
    <row r="349" spans="1:65" s="15" customFormat="1">
      <c r="B349" s="199"/>
      <c r="D349" s="173" t="s">
        <v>143</v>
      </c>
      <c r="E349" s="200" t="s">
        <v>1</v>
      </c>
      <c r="F349" s="201" t="s">
        <v>191</v>
      </c>
      <c r="H349" s="202">
        <v>4.1560000000000006</v>
      </c>
      <c r="I349" s="203"/>
      <c r="L349" s="199"/>
      <c r="M349" s="204"/>
      <c r="N349" s="205"/>
      <c r="O349" s="205"/>
      <c r="P349" s="205"/>
      <c r="Q349" s="205"/>
      <c r="R349" s="205"/>
      <c r="S349" s="205"/>
      <c r="T349" s="206"/>
      <c r="AT349" s="200" t="s">
        <v>143</v>
      </c>
      <c r="AU349" s="200" t="s">
        <v>141</v>
      </c>
      <c r="AV349" s="15" t="s">
        <v>140</v>
      </c>
      <c r="AW349" s="15" t="s">
        <v>33</v>
      </c>
      <c r="AX349" s="15" t="s">
        <v>81</v>
      </c>
      <c r="AY349" s="200" t="s">
        <v>133</v>
      </c>
    </row>
    <row r="350" spans="1:65" s="2" customFormat="1" ht="21.75" customHeight="1">
      <c r="A350" s="32"/>
      <c r="B350" s="157"/>
      <c r="C350" s="158">
        <v>116</v>
      </c>
      <c r="D350" s="158" t="s">
        <v>136</v>
      </c>
      <c r="E350" s="159" t="s">
        <v>579</v>
      </c>
      <c r="F350" s="160" t="s">
        <v>580</v>
      </c>
      <c r="G350" s="161" t="s">
        <v>179</v>
      </c>
      <c r="H350" s="162">
        <v>2</v>
      </c>
      <c r="I350" s="163"/>
      <c r="J350" s="164">
        <f t="shared" ref="J350:J360" si="50">ROUND(I350*H350,2)</f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ref="P350:P360" si="51">O350*H350</f>
        <v>0</v>
      </c>
      <c r="Q350" s="168">
        <v>0</v>
      </c>
      <c r="R350" s="168">
        <f t="shared" ref="R350:R360" si="52">Q350*H350</f>
        <v>0</v>
      </c>
      <c r="S350" s="168">
        <v>0</v>
      </c>
      <c r="T350" s="169">
        <f t="shared" ref="T350:T360" si="53"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192</v>
      </c>
      <c r="AT350" s="170" t="s">
        <v>136</v>
      </c>
      <c r="AU350" s="170" t="s">
        <v>141</v>
      </c>
      <c r="AY350" s="17" t="s">
        <v>133</v>
      </c>
      <c r="BE350" s="171">
        <f t="shared" ref="BE350:BE360" si="54">IF(N350="základní",J350,0)</f>
        <v>0</v>
      </c>
      <c r="BF350" s="171">
        <f t="shared" ref="BF350:BF360" si="55">IF(N350="snížená",J350,0)</f>
        <v>0</v>
      </c>
      <c r="BG350" s="171">
        <f t="shared" ref="BG350:BG360" si="56">IF(N350="zákl. přenesená",J350,0)</f>
        <v>0</v>
      </c>
      <c r="BH350" s="171">
        <f t="shared" ref="BH350:BH360" si="57">IF(N350="sníž. přenesená",J350,0)</f>
        <v>0</v>
      </c>
      <c r="BI350" s="171">
        <f t="shared" ref="BI350:BI360" si="58">IF(N350="nulová",J350,0)</f>
        <v>0</v>
      </c>
      <c r="BJ350" s="17" t="s">
        <v>141</v>
      </c>
      <c r="BK350" s="171">
        <f t="shared" ref="BK350:BK360" si="59">ROUND(I350*H350,2)</f>
        <v>0</v>
      </c>
      <c r="BL350" s="17" t="s">
        <v>192</v>
      </c>
      <c r="BM350" s="170" t="s">
        <v>581</v>
      </c>
    </row>
    <row r="351" spans="1:65" s="2" customFormat="1" ht="16.5" customHeight="1">
      <c r="A351" s="32"/>
      <c r="B351" s="157"/>
      <c r="C351" s="188">
        <v>117</v>
      </c>
      <c r="D351" s="188" t="s">
        <v>181</v>
      </c>
      <c r="E351" s="189" t="s">
        <v>582</v>
      </c>
      <c r="F351" s="190" t="s">
        <v>583</v>
      </c>
      <c r="G351" s="191" t="s">
        <v>179</v>
      </c>
      <c r="H351" s="192">
        <v>2</v>
      </c>
      <c r="I351" s="193"/>
      <c r="J351" s="194">
        <f t="shared" si="50"/>
        <v>0</v>
      </c>
      <c r="K351" s="195"/>
      <c r="L351" s="196"/>
      <c r="M351" s="197" t="s">
        <v>1</v>
      </c>
      <c r="N351" s="198" t="s">
        <v>42</v>
      </c>
      <c r="O351" s="58"/>
      <c r="P351" s="168">
        <f t="shared" si="51"/>
        <v>0</v>
      </c>
      <c r="Q351" s="168">
        <v>1.55E-2</v>
      </c>
      <c r="R351" s="168">
        <f t="shared" si="52"/>
        <v>3.1E-2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267</v>
      </c>
      <c r="AT351" s="170" t="s">
        <v>181</v>
      </c>
      <c r="AU351" s="170" t="s">
        <v>141</v>
      </c>
      <c r="AY351" s="17" t="s">
        <v>133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141</v>
      </c>
      <c r="BK351" s="171">
        <f t="shared" si="59"/>
        <v>0</v>
      </c>
      <c r="BL351" s="17" t="s">
        <v>192</v>
      </c>
      <c r="BM351" s="170" t="s">
        <v>584</v>
      </c>
    </row>
    <row r="352" spans="1:65" s="2" customFormat="1" ht="28.5" customHeight="1">
      <c r="A352" s="32"/>
      <c r="B352" s="157"/>
      <c r="C352" s="188">
        <v>118</v>
      </c>
      <c r="D352" s="188" t="s">
        <v>181</v>
      </c>
      <c r="E352" s="189" t="s">
        <v>585</v>
      </c>
      <c r="F352" s="190" t="s">
        <v>752</v>
      </c>
      <c r="G352" s="191" t="s">
        <v>179</v>
      </c>
      <c r="H352" s="192">
        <v>2</v>
      </c>
      <c r="I352" s="193"/>
      <c r="J352" s="194">
        <f t="shared" si="50"/>
        <v>0</v>
      </c>
      <c r="K352" s="195"/>
      <c r="L352" s="196"/>
      <c r="M352" s="197" t="s">
        <v>1</v>
      </c>
      <c r="N352" s="198" t="s">
        <v>42</v>
      </c>
      <c r="O352" s="58"/>
      <c r="P352" s="168">
        <f t="shared" si="51"/>
        <v>0</v>
      </c>
      <c r="Q352" s="168">
        <v>1.1999999999999999E-3</v>
      </c>
      <c r="R352" s="168">
        <f t="shared" si="52"/>
        <v>2.3999999999999998E-3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267</v>
      </c>
      <c r="AT352" s="170" t="s">
        <v>181</v>
      </c>
      <c r="AU352" s="170" t="s">
        <v>141</v>
      </c>
      <c r="AY352" s="17" t="s">
        <v>133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141</v>
      </c>
      <c r="BK352" s="171">
        <f t="shared" si="59"/>
        <v>0</v>
      </c>
      <c r="BL352" s="17" t="s">
        <v>192</v>
      </c>
      <c r="BM352" s="170" t="s">
        <v>586</v>
      </c>
    </row>
    <row r="353" spans="1:65" s="2" customFormat="1" ht="16.5" customHeight="1">
      <c r="A353" s="32"/>
      <c r="B353" s="157"/>
      <c r="C353" s="158">
        <v>119</v>
      </c>
      <c r="D353" s="158" t="s">
        <v>136</v>
      </c>
      <c r="E353" s="159" t="s">
        <v>587</v>
      </c>
      <c r="F353" s="160" t="s">
        <v>588</v>
      </c>
      <c r="G353" s="161" t="s">
        <v>179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192</v>
      </c>
      <c r="AT353" s="170" t="s">
        <v>136</v>
      </c>
      <c r="AU353" s="170" t="s">
        <v>141</v>
      </c>
      <c r="AY353" s="17" t="s">
        <v>133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141</v>
      </c>
      <c r="BK353" s="171">
        <f t="shared" si="59"/>
        <v>0</v>
      </c>
      <c r="BL353" s="17" t="s">
        <v>192</v>
      </c>
      <c r="BM353" s="170" t="s">
        <v>589</v>
      </c>
    </row>
    <row r="354" spans="1:65" s="2" customFormat="1" ht="27" customHeight="1">
      <c r="A354" s="32"/>
      <c r="B354" s="157"/>
      <c r="C354" s="188">
        <v>120</v>
      </c>
      <c r="D354" s="188" t="s">
        <v>181</v>
      </c>
      <c r="E354" s="189" t="s">
        <v>590</v>
      </c>
      <c r="F354" s="190" t="s">
        <v>753</v>
      </c>
      <c r="G354" s="191" t="s">
        <v>179</v>
      </c>
      <c r="H354" s="192">
        <v>2</v>
      </c>
      <c r="I354" s="193"/>
      <c r="J354" s="194">
        <f t="shared" si="50"/>
        <v>0</v>
      </c>
      <c r="K354" s="195"/>
      <c r="L354" s="196"/>
      <c r="M354" s="197" t="s">
        <v>1</v>
      </c>
      <c r="N354" s="198" t="s">
        <v>42</v>
      </c>
      <c r="O354" s="58"/>
      <c r="P354" s="168">
        <f t="shared" si="51"/>
        <v>0</v>
      </c>
      <c r="Q354" s="168">
        <v>4.4999999999999999E-4</v>
      </c>
      <c r="R354" s="168">
        <f t="shared" si="52"/>
        <v>8.9999999999999998E-4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267</v>
      </c>
      <c r="AT354" s="170" t="s">
        <v>181</v>
      </c>
      <c r="AU354" s="170" t="s">
        <v>141</v>
      </c>
      <c r="AY354" s="17" t="s">
        <v>133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141</v>
      </c>
      <c r="BK354" s="171">
        <f t="shared" si="59"/>
        <v>0</v>
      </c>
      <c r="BL354" s="17" t="s">
        <v>192</v>
      </c>
      <c r="BM354" s="170" t="s">
        <v>591</v>
      </c>
    </row>
    <row r="355" spans="1:65" s="2" customFormat="1" ht="22.5" customHeight="1">
      <c r="A355" s="32"/>
      <c r="B355" s="157"/>
      <c r="C355" s="158">
        <v>121</v>
      </c>
      <c r="D355" s="158" t="s">
        <v>136</v>
      </c>
      <c r="E355" s="159" t="s">
        <v>592</v>
      </c>
      <c r="F355" s="160" t="s">
        <v>593</v>
      </c>
      <c r="G355" s="161" t="s">
        <v>179</v>
      </c>
      <c r="H355" s="162">
        <v>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192</v>
      </c>
      <c r="AT355" s="170" t="s">
        <v>136</v>
      </c>
      <c r="AU355" s="170" t="s">
        <v>141</v>
      </c>
      <c r="AY355" s="17" t="s">
        <v>133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141</v>
      </c>
      <c r="BK355" s="171">
        <f t="shared" si="59"/>
        <v>0</v>
      </c>
      <c r="BL355" s="17" t="s">
        <v>192</v>
      </c>
      <c r="BM355" s="170" t="s">
        <v>594</v>
      </c>
    </row>
    <row r="356" spans="1:65" s="2" customFormat="1" ht="16.5" customHeight="1">
      <c r="A356" s="32"/>
      <c r="B356" s="157"/>
      <c r="C356" s="188">
        <v>122</v>
      </c>
      <c r="D356" s="188" t="s">
        <v>181</v>
      </c>
      <c r="E356" s="189" t="s">
        <v>595</v>
      </c>
      <c r="F356" s="190" t="s">
        <v>596</v>
      </c>
      <c r="G356" s="191" t="s">
        <v>179</v>
      </c>
      <c r="H356" s="192">
        <v>2</v>
      </c>
      <c r="I356" s="193"/>
      <c r="J356" s="194">
        <f t="shared" si="50"/>
        <v>0</v>
      </c>
      <c r="K356" s="195"/>
      <c r="L356" s="196"/>
      <c r="M356" s="197" t="s">
        <v>1</v>
      </c>
      <c r="N356" s="198" t="s">
        <v>42</v>
      </c>
      <c r="O356" s="58"/>
      <c r="P356" s="168">
        <f t="shared" si="51"/>
        <v>0</v>
      </c>
      <c r="Q356" s="168">
        <v>1.3500000000000001E-3</v>
      </c>
      <c r="R356" s="168">
        <f t="shared" si="52"/>
        <v>2.7000000000000001E-3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267</v>
      </c>
      <c r="AT356" s="170" t="s">
        <v>181</v>
      </c>
      <c r="AU356" s="170" t="s">
        <v>141</v>
      </c>
      <c r="AY356" s="17" t="s">
        <v>133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141</v>
      </c>
      <c r="BK356" s="171">
        <f t="shared" si="59"/>
        <v>0</v>
      </c>
      <c r="BL356" s="17" t="s">
        <v>192</v>
      </c>
      <c r="BM356" s="170" t="s">
        <v>597</v>
      </c>
    </row>
    <row r="357" spans="1:65" s="2" customFormat="1" ht="21.75" customHeight="1">
      <c r="A357" s="32"/>
      <c r="B357" s="157"/>
      <c r="C357" s="158">
        <v>123</v>
      </c>
      <c r="D357" s="158" t="s">
        <v>136</v>
      </c>
      <c r="E357" s="159" t="s">
        <v>598</v>
      </c>
      <c r="F357" s="160" t="s">
        <v>599</v>
      </c>
      <c r="G357" s="161" t="s">
        <v>436</v>
      </c>
      <c r="H357" s="162">
        <v>1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192</v>
      </c>
      <c r="AT357" s="170" t="s">
        <v>136</v>
      </c>
      <c r="AU357" s="170" t="s">
        <v>141</v>
      </c>
      <c r="AY357" s="17" t="s">
        <v>133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141</v>
      </c>
      <c r="BK357" s="171">
        <f t="shared" si="59"/>
        <v>0</v>
      </c>
      <c r="BL357" s="17" t="s">
        <v>192</v>
      </c>
      <c r="BM357" s="170" t="s">
        <v>600</v>
      </c>
    </row>
    <row r="358" spans="1:65" s="2" customFormat="1" ht="21.75" customHeight="1">
      <c r="A358" s="32"/>
      <c r="B358" s="157"/>
      <c r="C358" s="158">
        <v>124</v>
      </c>
      <c r="D358" s="158" t="s">
        <v>136</v>
      </c>
      <c r="E358" s="159" t="s">
        <v>601</v>
      </c>
      <c r="F358" s="160" t="s">
        <v>602</v>
      </c>
      <c r="G358" s="161" t="s">
        <v>436</v>
      </c>
      <c r="H358" s="162">
        <v>2</v>
      </c>
      <c r="I358" s="163"/>
      <c r="J358" s="164">
        <f t="shared" si="50"/>
        <v>0</v>
      </c>
      <c r="K358" s="165"/>
      <c r="L358" s="33"/>
      <c r="M358" s="166" t="s">
        <v>1</v>
      </c>
      <c r="N358" s="167" t="s">
        <v>42</v>
      </c>
      <c r="O358" s="58"/>
      <c r="P358" s="168">
        <f t="shared" si="51"/>
        <v>0</v>
      </c>
      <c r="Q358" s="168">
        <v>0</v>
      </c>
      <c r="R358" s="168">
        <f t="shared" si="52"/>
        <v>0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192</v>
      </c>
      <c r="AT358" s="170" t="s">
        <v>136</v>
      </c>
      <c r="AU358" s="170" t="s">
        <v>141</v>
      </c>
      <c r="AY358" s="17" t="s">
        <v>133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141</v>
      </c>
      <c r="BK358" s="171">
        <f t="shared" si="59"/>
        <v>0</v>
      </c>
      <c r="BL358" s="17" t="s">
        <v>192</v>
      </c>
      <c r="BM358" s="170" t="s">
        <v>603</v>
      </c>
    </row>
    <row r="359" spans="1:65" s="2" customFormat="1" ht="21.75" customHeight="1">
      <c r="A359" s="32"/>
      <c r="B359" s="157"/>
      <c r="C359" s="158">
        <v>125</v>
      </c>
      <c r="D359" s="158" t="s">
        <v>136</v>
      </c>
      <c r="E359" s="159" t="s">
        <v>604</v>
      </c>
      <c r="F359" s="160" t="s">
        <v>605</v>
      </c>
      <c r="G359" s="161" t="s">
        <v>219</v>
      </c>
      <c r="H359" s="162">
        <v>3.6999999999999998E-2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192</v>
      </c>
      <c r="AT359" s="170" t="s">
        <v>136</v>
      </c>
      <c r="AU359" s="170" t="s">
        <v>141</v>
      </c>
      <c r="AY359" s="17" t="s">
        <v>133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141</v>
      </c>
      <c r="BK359" s="171">
        <f t="shared" si="59"/>
        <v>0</v>
      </c>
      <c r="BL359" s="17" t="s">
        <v>192</v>
      </c>
      <c r="BM359" s="170" t="s">
        <v>606</v>
      </c>
    </row>
    <row r="360" spans="1:65" s="2" customFormat="1" ht="21.75" customHeight="1">
      <c r="A360" s="32"/>
      <c r="B360" s="157"/>
      <c r="C360" s="158">
        <v>126</v>
      </c>
      <c r="D360" s="158" t="s">
        <v>136</v>
      </c>
      <c r="E360" s="159" t="s">
        <v>607</v>
      </c>
      <c r="F360" s="160" t="s">
        <v>608</v>
      </c>
      <c r="G360" s="161" t="s">
        <v>219</v>
      </c>
      <c r="H360" s="162">
        <v>3.6999999999999998E-2</v>
      </c>
      <c r="I360" s="163"/>
      <c r="J360" s="164">
        <f t="shared" si="50"/>
        <v>0</v>
      </c>
      <c r="K360" s="165"/>
      <c r="L360" s="33"/>
      <c r="M360" s="166" t="s">
        <v>1</v>
      </c>
      <c r="N360" s="167" t="s">
        <v>42</v>
      </c>
      <c r="O360" s="58"/>
      <c r="P360" s="168">
        <f t="shared" si="51"/>
        <v>0</v>
      </c>
      <c r="Q360" s="168">
        <v>0</v>
      </c>
      <c r="R360" s="168">
        <f t="shared" si="52"/>
        <v>0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192</v>
      </c>
      <c r="AT360" s="170" t="s">
        <v>136</v>
      </c>
      <c r="AU360" s="170" t="s">
        <v>141</v>
      </c>
      <c r="AY360" s="17" t="s">
        <v>133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141</v>
      </c>
      <c r="BK360" s="171">
        <f t="shared" si="59"/>
        <v>0</v>
      </c>
      <c r="BL360" s="17" t="s">
        <v>192</v>
      </c>
      <c r="BM360" s="170" t="s">
        <v>609</v>
      </c>
    </row>
    <row r="361" spans="1:65" s="12" customFormat="1" ht="22.9" customHeight="1">
      <c r="B361" s="144"/>
      <c r="D361" s="145" t="s">
        <v>75</v>
      </c>
      <c r="E361" s="155" t="s">
        <v>610</v>
      </c>
      <c r="F361" s="155" t="s">
        <v>611</v>
      </c>
      <c r="I361" s="147"/>
      <c r="J361" s="156">
        <f>BK361</f>
        <v>0</v>
      </c>
      <c r="L361" s="144"/>
      <c r="M361" s="149"/>
      <c r="N361" s="150"/>
      <c r="O361" s="150"/>
      <c r="P361" s="151">
        <f>SUM(P362:P370)</f>
        <v>0</v>
      </c>
      <c r="Q361" s="150"/>
      <c r="R361" s="151">
        <f>SUM(R362:R370)</f>
        <v>0.30957443000000001</v>
      </c>
      <c r="S361" s="150"/>
      <c r="T361" s="152">
        <f>SUM(T362:T370)</f>
        <v>0</v>
      </c>
      <c r="AR361" s="145" t="s">
        <v>141</v>
      </c>
      <c r="AT361" s="153" t="s">
        <v>75</v>
      </c>
      <c r="AU361" s="153" t="s">
        <v>81</v>
      </c>
      <c r="AY361" s="145" t="s">
        <v>133</v>
      </c>
      <c r="BK361" s="154">
        <f>SUM(BK362:BK370)</f>
        <v>0</v>
      </c>
    </row>
    <row r="362" spans="1:65" s="2" customFormat="1" ht="21.75" customHeight="1">
      <c r="A362" s="32"/>
      <c r="B362" s="157"/>
      <c r="C362" s="158">
        <v>127</v>
      </c>
      <c r="D362" s="158" t="s">
        <v>136</v>
      </c>
      <c r="E362" s="159" t="s">
        <v>612</v>
      </c>
      <c r="F362" s="160" t="s">
        <v>613</v>
      </c>
      <c r="G362" s="161" t="s">
        <v>139</v>
      </c>
      <c r="H362" s="162">
        <v>5.2389999999999999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3.7670000000000002E-2</v>
      </c>
      <c r="R362" s="168">
        <f>Q362*H362</f>
        <v>0.19735313000000002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192</v>
      </c>
      <c r="AT362" s="170" t="s">
        <v>136</v>
      </c>
      <c r="AU362" s="170" t="s">
        <v>141</v>
      </c>
      <c r="AY362" s="17" t="s">
        <v>133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141</v>
      </c>
      <c r="BK362" s="171">
        <f>ROUND(I362*H362,2)</f>
        <v>0</v>
      </c>
      <c r="BL362" s="17" t="s">
        <v>192</v>
      </c>
      <c r="BM362" s="170" t="s">
        <v>614</v>
      </c>
    </row>
    <row r="363" spans="1:65" s="13" customFormat="1">
      <c r="B363" s="172"/>
      <c r="D363" s="173" t="s">
        <v>143</v>
      </c>
      <c r="E363" s="174" t="s">
        <v>1</v>
      </c>
      <c r="F363" s="175" t="s">
        <v>615</v>
      </c>
      <c r="H363" s="176">
        <v>4.3540000000000001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143</v>
      </c>
      <c r="AU363" s="174" t="s">
        <v>141</v>
      </c>
      <c r="AV363" s="13" t="s">
        <v>141</v>
      </c>
      <c r="AW363" s="13" t="s">
        <v>33</v>
      </c>
      <c r="AX363" s="13" t="s">
        <v>76</v>
      </c>
      <c r="AY363" s="174" t="s">
        <v>133</v>
      </c>
    </row>
    <row r="364" spans="1:65" s="13" customFormat="1">
      <c r="B364" s="172"/>
      <c r="D364" s="173" t="s">
        <v>143</v>
      </c>
      <c r="E364" s="174" t="s">
        <v>1</v>
      </c>
      <c r="F364" s="175" t="s">
        <v>253</v>
      </c>
      <c r="H364" s="176">
        <v>0.88500000000000001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143</v>
      </c>
      <c r="AU364" s="174" t="s">
        <v>141</v>
      </c>
      <c r="AV364" s="13" t="s">
        <v>141</v>
      </c>
      <c r="AW364" s="13" t="s">
        <v>33</v>
      </c>
      <c r="AX364" s="13" t="s">
        <v>76</v>
      </c>
      <c r="AY364" s="174" t="s">
        <v>133</v>
      </c>
    </row>
    <row r="365" spans="1:65" s="15" customFormat="1">
      <c r="B365" s="199"/>
      <c r="D365" s="173" t="s">
        <v>143</v>
      </c>
      <c r="E365" s="200" t="s">
        <v>1</v>
      </c>
      <c r="F365" s="201" t="s">
        <v>191</v>
      </c>
      <c r="H365" s="202">
        <v>5.2389999999999999</v>
      </c>
      <c r="I365" s="203"/>
      <c r="L365" s="199"/>
      <c r="M365" s="204"/>
      <c r="N365" s="205"/>
      <c r="O365" s="205"/>
      <c r="P365" s="205"/>
      <c r="Q365" s="205"/>
      <c r="R365" s="205"/>
      <c r="S365" s="205"/>
      <c r="T365" s="206"/>
      <c r="AT365" s="200" t="s">
        <v>143</v>
      </c>
      <c r="AU365" s="200" t="s">
        <v>141</v>
      </c>
      <c r="AV365" s="15" t="s">
        <v>140</v>
      </c>
      <c r="AW365" s="15" t="s">
        <v>33</v>
      </c>
      <c r="AX365" s="15" t="s">
        <v>81</v>
      </c>
      <c r="AY365" s="200" t="s">
        <v>133</v>
      </c>
    </row>
    <row r="366" spans="1:65" s="2" customFormat="1" ht="16.5" customHeight="1">
      <c r="A366" s="32"/>
      <c r="B366" s="157"/>
      <c r="C366" s="158">
        <v>128</v>
      </c>
      <c r="D366" s="158" t="s">
        <v>136</v>
      </c>
      <c r="E366" s="159" t="s">
        <v>616</v>
      </c>
      <c r="F366" s="160" t="s">
        <v>617</v>
      </c>
      <c r="G366" s="161" t="s">
        <v>139</v>
      </c>
      <c r="H366" s="162">
        <v>5.2389999999999999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2.9999999999999997E-4</v>
      </c>
      <c r="R366" s="168">
        <f>Q366*H366</f>
        <v>1.5716999999999999E-3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192</v>
      </c>
      <c r="AT366" s="170" t="s">
        <v>136</v>
      </c>
      <c r="AU366" s="170" t="s">
        <v>141</v>
      </c>
      <c r="AY366" s="17" t="s">
        <v>133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141</v>
      </c>
      <c r="BK366" s="171">
        <f>ROUND(I366*H366,2)</f>
        <v>0</v>
      </c>
      <c r="BL366" s="17" t="s">
        <v>192</v>
      </c>
      <c r="BM366" s="170" t="s">
        <v>618</v>
      </c>
    </row>
    <row r="367" spans="1:65" s="2" customFormat="1" ht="16.5" customHeight="1">
      <c r="A367" s="32"/>
      <c r="B367" s="157"/>
      <c r="C367" s="188">
        <v>129</v>
      </c>
      <c r="D367" s="188" t="s">
        <v>181</v>
      </c>
      <c r="E367" s="189" t="s">
        <v>619</v>
      </c>
      <c r="F367" s="190" t="s">
        <v>620</v>
      </c>
      <c r="G367" s="191" t="s">
        <v>139</v>
      </c>
      <c r="H367" s="192">
        <v>5.7629999999999999</v>
      </c>
      <c r="I367" s="193"/>
      <c r="J367" s="194">
        <f>ROUND(I367*H367,2)</f>
        <v>0</v>
      </c>
      <c r="K367" s="195"/>
      <c r="L367" s="196"/>
      <c r="M367" s="197" t="s">
        <v>1</v>
      </c>
      <c r="N367" s="198" t="s">
        <v>42</v>
      </c>
      <c r="O367" s="58"/>
      <c r="P367" s="168">
        <f>O367*H367</f>
        <v>0</v>
      </c>
      <c r="Q367" s="168">
        <v>1.9199999999999998E-2</v>
      </c>
      <c r="R367" s="168">
        <f>Q367*H367</f>
        <v>0.11064959999999999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267</v>
      </c>
      <c r="AT367" s="170" t="s">
        <v>181</v>
      </c>
      <c r="AU367" s="170" t="s">
        <v>141</v>
      </c>
      <c r="AY367" s="17" t="s">
        <v>133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141</v>
      </c>
      <c r="BK367" s="171">
        <f>ROUND(I367*H367,2)</f>
        <v>0</v>
      </c>
      <c r="BL367" s="17" t="s">
        <v>192</v>
      </c>
      <c r="BM367" s="170" t="s">
        <v>621</v>
      </c>
    </row>
    <row r="368" spans="1:65" s="13" customFormat="1">
      <c r="B368" s="172"/>
      <c r="D368" s="173" t="s">
        <v>143</v>
      </c>
      <c r="F368" s="175" t="s">
        <v>622</v>
      </c>
      <c r="H368" s="176">
        <v>5.7629999999999999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143</v>
      </c>
      <c r="AU368" s="174" t="s">
        <v>141</v>
      </c>
      <c r="AV368" s="13" t="s">
        <v>141</v>
      </c>
      <c r="AW368" s="13" t="s">
        <v>3</v>
      </c>
      <c r="AX368" s="13" t="s">
        <v>81</v>
      </c>
      <c r="AY368" s="174" t="s">
        <v>133</v>
      </c>
    </row>
    <row r="369" spans="1:65" s="2" customFormat="1" ht="21.75" customHeight="1">
      <c r="A369" s="32"/>
      <c r="B369" s="157"/>
      <c r="C369" s="158">
        <v>130</v>
      </c>
      <c r="D369" s="158" t="s">
        <v>136</v>
      </c>
      <c r="E369" s="159" t="s">
        <v>623</v>
      </c>
      <c r="F369" s="160" t="s">
        <v>624</v>
      </c>
      <c r="G369" s="161" t="s">
        <v>219</v>
      </c>
      <c r="H369" s="162">
        <v>0.31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0</v>
      </c>
      <c r="R369" s="168">
        <f>Q369*H369</f>
        <v>0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192</v>
      </c>
      <c r="AT369" s="170" t="s">
        <v>136</v>
      </c>
      <c r="AU369" s="170" t="s">
        <v>141</v>
      </c>
      <c r="AY369" s="17" t="s">
        <v>133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141</v>
      </c>
      <c r="BK369" s="171">
        <f>ROUND(I369*H369,2)</f>
        <v>0</v>
      </c>
      <c r="BL369" s="17" t="s">
        <v>192</v>
      </c>
      <c r="BM369" s="170" t="s">
        <v>625</v>
      </c>
    </row>
    <row r="370" spans="1:65" s="2" customFormat="1" ht="21.75" customHeight="1">
      <c r="A370" s="32"/>
      <c r="B370" s="157"/>
      <c r="C370" s="158">
        <v>131</v>
      </c>
      <c r="D370" s="158" t="s">
        <v>136</v>
      </c>
      <c r="E370" s="159" t="s">
        <v>626</v>
      </c>
      <c r="F370" s="160" t="s">
        <v>627</v>
      </c>
      <c r="G370" s="161" t="s">
        <v>219</v>
      </c>
      <c r="H370" s="162">
        <v>0.31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192</v>
      </c>
      <c r="AT370" s="170" t="s">
        <v>136</v>
      </c>
      <c r="AU370" s="170" t="s">
        <v>141</v>
      </c>
      <c r="AY370" s="17" t="s">
        <v>133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141</v>
      </c>
      <c r="BK370" s="171">
        <f>ROUND(I370*H370,2)</f>
        <v>0</v>
      </c>
      <c r="BL370" s="17" t="s">
        <v>192</v>
      </c>
      <c r="BM370" s="170" t="s">
        <v>628</v>
      </c>
    </row>
    <row r="371" spans="1:65" s="12" customFormat="1" ht="22.9" customHeight="1">
      <c r="B371" s="144"/>
      <c r="D371" s="145" t="s">
        <v>75</v>
      </c>
      <c r="E371" s="155" t="s">
        <v>629</v>
      </c>
      <c r="F371" s="155" t="s">
        <v>630</v>
      </c>
      <c r="I371" s="147"/>
      <c r="J371" s="156">
        <f>BK371</f>
        <v>0</v>
      </c>
      <c r="L371" s="144"/>
      <c r="M371" s="149"/>
      <c r="N371" s="150"/>
      <c r="O371" s="150"/>
      <c r="P371" s="151">
        <f>SUM(P372:P379)</f>
        <v>0</v>
      </c>
      <c r="Q371" s="150"/>
      <c r="R371" s="151">
        <f>SUM(R372:R379)</f>
        <v>0</v>
      </c>
      <c r="S371" s="150"/>
      <c r="T371" s="152">
        <f>SUM(T372:T379)</f>
        <v>1.6796999999999999E-2</v>
      </c>
      <c r="AR371" s="145" t="s">
        <v>141</v>
      </c>
      <c r="AT371" s="153" t="s">
        <v>75</v>
      </c>
      <c r="AU371" s="153" t="s">
        <v>81</v>
      </c>
      <c r="AY371" s="145" t="s">
        <v>133</v>
      </c>
      <c r="BK371" s="154">
        <f>SUM(BK372:BK379)</f>
        <v>0</v>
      </c>
    </row>
    <row r="372" spans="1:65" s="2" customFormat="1" ht="21.75" customHeight="1">
      <c r="A372" s="32"/>
      <c r="B372" s="157"/>
      <c r="C372" s="158">
        <v>132</v>
      </c>
      <c r="D372" s="158" t="s">
        <v>136</v>
      </c>
      <c r="E372" s="159" t="s">
        <v>631</v>
      </c>
      <c r="F372" s="160" t="s">
        <v>632</v>
      </c>
      <c r="G372" s="161" t="s">
        <v>139</v>
      </c>
      <c r="H372" s="162">
        <v>5.5990000000000002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0</v>
      </c>
      <c r="R372" s="168">
        <f>Q372*H372</f>
        <v>0</v>
      </c>
      <c r="S372" s="168">
        <v>3.0000000000000001E-3</v>
      </c>
      <c r="T372" s="169">
        <f>S372*H372</f>
        <v>1.6796999999999999E-2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192</v>
      </c>
      <c r="AT372" s="170" t="s">
        <v>136</v>
      </c>
      <c r="AU372" s="170" t="s">
        <v>141</v>
      </c>
      <c r="AY372" s="17" t="s">
        <v>133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141</v>
      </c>
      <c r="BK372" s="171">
        <f>ROUND(I372*H372,2)</f>
        <v>0</v>
      </c>
      <c r="BL372" s="17" t="s">
        <v>192</v>
      </c>
      <c r="BM372" s="170" t="s">
        <v>633</v>
      </c>
    </row>
    <row r="373" spans="1:65" s="14" customFormat="1">
      <c r="B373" s="181"/>
      <c r="D373" s="173" t="s">
        <v>143</v>
      </c>
      <c r="E373" s="182" t="s">
        <v>1</v>
      </c>
      <c r="F373" s="183" t="s">
        <v>634</v>
      </c>
      <c r="H373" s="182" t="s">
        <v>1</v>
      </c>
      <c r="I373" s="184"/>
      <c r="L373" s="181"/>
      <c r="M373" s="185"/>
      <c r="N373" s="186"/>
      <c r="O373" s="186"/>
      <c r="P373" s="186"/>
      <c r="Q373" s="186"/>
      <c r="R373" s="186"/>
      <c r="S373" s="186"/>
      <c r="T373" s="187"/>
      <c r="AT373" s="182" t="s">
        <v>143</v>
      </c>
      <c r="AU373" s="182" t="s">
        <v>141</v>
      </c>
      <c r="AV373" s="14" t="s">
        <v>81</v>
      </c>
      <c r="AW373" s="14" t="s">
        <v>33</v>
      </c>
      <c r="AX373" s="14" t="s">
        <v>76</v>
      </c>
      <c r="AY373" s="182" t="s">
        <v>133</v>
      </c>
    </row>
    <row r="374" spans="1:65" s="13" customFormat="1">
      <c r="B374" s="172"/>
      <c r="D374" s="173" t="s">
        <v>143</v>
      </c>
      <c r="E374" s="174" t="s">
        <v>1</v>
      </c>
      <c r="F374" s="175" t="s">
        <v>577</v>
      </c>
      <c r="H374" s="176">
        <v>0.99199999999999999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143</v>
      </c>
      <c r="AU374" s="174" t="s">
        <v>141</v>
      </c>
      <c r="AV374" s="13" t="s">
        <v>141</v>
      </c>
      <c r="AW374" s="13" t="s">
        <v>33</v>
      </c>
      <c r="AX374" s="13" t="s">
        <v>76</v>
      </c>
      <c r="AY374" s="174" t="s">
        <v>133</v>
      </c>
    </row>
    <row r="375" spans="1:65" s="13" customFormat="1">
      <c r="B375" s="172"/>
      <c r="D375" s="173" t="s">
        <v>143</v>
      </c>
      <c r="E375" s="174" t="s">
        <v>1</v>
      </c>
      <c r="F375" s="175" t="s">
        <v>578</v>
      </c>
      <c r="H375" s="176">
        <v>3.1640000000000001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143</v>
      </c>
      <c r="AU375" s="174" t="s">
        <v>141</v>
      </c>
      <c r="AV375" s="13" t="s">
        <v>141</v>
      </c>
      <c r="AW375" s="13" t="s">
        <v>33</v>
      </c>
      <c r="AX375" s="13" t="s">
        <v>76</v>
      </c>
      <c r="AY375" s="174" t="s">
        <v>133</v>
      </c>
    </row>
    <row r="376" spans="1:65" s="13" customFormat="1">
      <c r="B376" s="172"/>
      <c r="D376" s="173" t="s">
        <v>143</v>
      </c>
      <c r="E376" s="174" t="s">
        <v>1</v>
      </c>
      <c r="F376" s="175" t="s">
        <v>635</v>
      </c>
      <c r="H376" s="176">
        <v>1.4430000000000001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143</v>
      </c>
      <c r="AU376" s="174" t="s">
        <v>141</v>
      </c>
      <c r="AV376" s="13" t="s">
        <v>141</v>
      </c>
      <c r="AW376" s="13" t="s">
        <v>33</v>
      </c>
      <c r="AX376" s="13" t="s">
        <v>76</v>
      </c>
      <c r="AY376" s="174" t="s">
        <v>133</v>
      </c>
    </row>
    <row r="377" spans="1:65" s="15" customFormat="1">
      <c r="B377" s="199"/>
      <c r="D377" s="173" t="s">
        <v>143</v>
      </c>
      <c r="E377" s="200" t="s">
        <v>1</v>
      </c>
      <c r="F377" s="201" t="s">
        <v>191</v>
      </c>
      <c r="H377" s="202">
        <v>5.5990000000000002</v>
      </c>
      <c r="I377" s="203"/>
      <c r="L377" s="199"/>
      <c r="M377" s="204"/>
      <c r="N377" s="205"/>
      <c r="O377" s="205"/>
      <c r="P377" s="205"/>
      <c r="Q377" s="205"/>
      <c r="R377" s="205"/>
      <c r="S377" s="205"/>
      <c r="T377" s="206"/>
      <c r="AT377" s="200" t="s">
        <v>143</v>
      </c>
      <c r="AU377" s="200" t="s">
        <v>141</v>
      </c>
      <c r="AV377" s="15" t="s">
        <v>140</v>
      </c>
      <c r="AW377" s="15" t="s">
        <v>33</v>
      </c>
      <c r="AX377" s="15" t="s">
        <v>81</v>
      </c>
      <c r="AY377" s="200" t="s">
        <v>133</v>
      </c>
    </row>
    <row r="378" spans="1:65" s="2" customFormat="1" ht="21.75" customHeight="1">
      <c r="A378" s="32"/>
      <c r="B378" s="157"/>
      <c r="C378" s="158">
        <v>133</v>
      </c>
      <c r="D378" s="158" t="s">
        <v>136</v>
      </c>
      <c r="E378" s="159" t="s">
        <v>636</v>
      </c>
      <c r="F378" s="160" t="s">
        <v>637</v>
      </c>
      <c r="G378" s="161" t="s">
        <v>219</v>
      </c>
      <c r="H378" s="162">
        <v>1E-3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0</v>
      </c>
      <c r="R378" s="168">
        <f>Q378*H378</f>
        <v>0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192</v>
      </c>
      <c r="AT378" s="170" t="s">
        <v>136</v>
      </c>
      <c r="AU378" s="170" t="s">
        <v>141</v>
      </c>
      <c r="AY378" s="17" t="s">
        <v>133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141</v>
      </c>
      <c r="BK378" s="171">
        <f>ROUND(I378*H378,2)</f>
        <v>0</v>
      </c>
      <c r="BL378" s="17" t="s">
        <v>192</v>
      </c>
      <c r="BM378" s="170" t="s">
        <v>638</v>
      </c>
    </row>
    <row r="379" spans="1:65" s="2" customFormat="1" ht="21.75" customHeight="1">
      <c r="A379" s="32"/>
      <c r="B379" s="157"/>
      <c r="C379" s="158">
        <v>134</v>
      </c>
      <c r="D379" s="158" t="s">
        <v>136</v>
      </c>
      <c r="E379" s="159" t="s">
        <v>639</v>
      </c>
      <c r="F379" s="160" t="s">
        <v>640</v>
      </c>
      <c r="G379" s="161" t="s">
        <v>219</v>
      </c>
      <c r="H379" s="162">
        <v>1E-3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0</v>
      </c>
      <c r="R379" s="168">
        <f>Q379*H379</f>
        <v>0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192</v>
      </c>
      <c r="AT379" s="170" t="s">
        <v>136</v>
      </c>
      <c r="AU379" s="170" t="s">
        <v>141</v>
      </c>
      <c r="AY379" s="17" t="s">
        <v>133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141</v>
      </c>
      <c r="BK379" s="171">
        <f>ROUND(I379*H379,2)</f>
        <v>0</v>
      </c>
      <c r="BL379" s="17" t="s">
        <v>192</v>
      </c>
      <c r="BM379" s="170" t="s">
        <v>641</v>
      </c>
    </row>
    <row r="380" spans="1:65" s="12" customFormat="1" ht="22.9" customHeight="1">
      <c r="B380" s="144"/>
      <c r="D380" s="145" t="s">
        <v>75</v>
      </c>
      <c r="E380" s="155" t="s">
        <v>642</v>
      </c>
      <c r="F380" s="155" t="s">
        <v>643</v>
      </c>
      <c r="I380" s="147"/>
      <c r="J380" s="156">
        <f>BK380</f>
        <v>0</v>
      </c>
      <c r="L380" s="144"/>
      <c r="M380" s="149"/>
      <c r="N380" s="150"/>
      <c r="O380" s="150"/>
      <c r="P380" s="151">
        <f>SUM(P381:P397)</f>
        <v>0</v>
      </c>
      <c r="Q380" s="150"/>
      <c r="R380" s="151">
        <f>SUM(R381:R397)</f>
        <v>1.3733311999999998</v>
      </c>
      <c r="S380" s="150"/>
      <c r="T380" s="152">
        <f>SUM(T381:T397)</f>
        <v>0</v>
      </c>
      <c r="AR380" s="145" t="s">
        <v>141</v>
      </c>
      <c r="AT380" s="153" t="s">
        <v>75</v>
      </c>
      <c r="AU380" s="153" t="s">
        <v>81</v>
      </c>
      <c r="AY380" s="145" t="s">
        <v>133</v>
      </c>
      <c r="BK380" s="154">
        <f>SUM(BK381:BK397)</f>
        <v>0</v>
      </c>
    </row>
    <row r="381" spans="1:65" s="2" customFormat="1" ht="21.75" customHeight="1">
      <c r="A381" s="32"/>
      <c r="B381" s="157"/>
      <c r="C381" s="158">
        <v>135</v>
      </c>
      <c r="D381" s="158" t="s">
        <v>136</v>
      </c>
      <c r="E381" s="159" t="s">
        <v>644</v>
      </c>
      <c r="F381" s="160" t="s">
        <v>645</v>
      </c>
      <c r="G381" s="161" t="s">
        <v>277</v>
      </c>
      <c r="H381" s="162">
        <v>12.22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3.5E-4</v>
      </c>
      <c r="R381" s="168">
        <f>Q381*H381</f>
        <v>4.2770000000000004E-3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192</v>
      </c>
      <c r="AT381" s="170" t="s">
        <v>136</v>
      </c>
      <c r="AU381" s="170" t="s">
        <v>141</v>
      </c>
      <c r="AY381" s="17" t="s">
        <v>133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141</v>
      </c>
      <c r="BK381" s="171">
        <f>ROUND(I381*H381,2)</f>
        <v>0</v>
      </c>
      <c r="BL381" s="17" t="s">
        <v>192</v>
      </c>
      <c r="BM381" s="170" t="s">
        <v>646</v>
      </c>
    </row>
    <row r="382" spans="1:65" s="13" customFormat="1">
      <c r="B382" s="172"/>
      <c r="D382" s="173" t="s">
        <v>143</v>
      </c>
      <c r="E382" s="174" t="s">
        <v>1</v>
      </c>
      <c r="F382" s="175" t="s">
        <v>647</v>
      </c>
      <c r="H382" s="176">
        <v>3.75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143</v>
      </c>
      <c r="AU382" s="174" t="s">
        <v>141</v>
      </c>
      <c r="AV382" s="13" t="s">
        <v>141</v>
      </c>
      <c r="AW382" s="13" t="s">
        <v>33</v>
      </c>
      <c r="AX382" s="13" t="s">
        <v>76</v>
      </c>
      <c r="AY382" s="174" t="s">
        <v>133</v>
      </c>
    </row>
    <row r="383" spans="1:65" s="13" customFormat="1">
      <c r="B383" s="172"/>
      <c r="D383" s="173" t="s">
        <v>143</v>
      </c>
      <c r="E383" s="174" t="s">
        <v>1</v>
      </c>
      <c r="F383" s="175" t="s">
        <v>534</v>
      </c>
      <c r="H383" s="176">
        <v>8.4700000000000006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143</v>
      </c>
      <c r="AU383" s="174" t="s">
        <v>141</v>
      </c>
      <c r="AV383" s="13" t="s">
        <v>141</v>
      </c>
      <c r="AW383" s="13" t="s">
        <v>33</v>
      </c>
      <c r="AX383" s="13" t="s">
        <v>76</v>
      </c>
      <c r="AY383" s="174" t="s">
        <v>133</v>
      </c>
    </row>
    <row r="384" spans="1:65" s="15" customFormat="1">
      <c r="B384" s="199"/>
      <c r="D384" s="173" t="s">
        <v>143</v>
      </c>
      <c r="E384" s="200" t="s">
        <v>1</v>
      </c>
      <c r="F384" s="201" t="s">
        <v>191</v>
      </c>
      <c r="H384" s="202">
        <v>12.22</v>
      </c>
      <c r="I384" s="203"/>
      <c r="L384" s="199"/>
      <c r="M384" s="204"/>
      <c r="N384" s="205"/>
      <c r="O384" s="205"/>
      <c r="P384" s="205"/>
      <c r="Q384" s="205"/>
      <c r="R384" s="205"/>
      <c r="S384" s="205"/>
      <c r="T384" s="206"/>
      <c r="AT384" s="200" t="s">
        <v>143</v>
      </c>
      <c r="AU384" s="200" t="s">
        <v>141</v>
      </c>
      <c r="AV384" s="15" t="s">
        <v>140</v>
      </c>
      <c r="AW384" s="15" t="s">
        <v>33</v>
      </c>
      <c r="AX384" s="15" t="s">
        <v>81</v>
      </c>
      <c r="AY384" s="200" t="s">
        <v>133</v>
      </c>
    </row>
    <row r="385" spans="1:65" s="2" customFormat="1" ht="16.5" customHeight="1">
      <c r="A385" s="32"/>
      <c r="B385" s="157"/>
      <c r="C385" s="188">
        <v>136</v>
      </c>
      <c r="D385" s="188" t="s">
        <v>181</v>
      </c>
      <c r="E385" s="189" t="s">
        <v>648</v>
      </c>
      <c r="F385" s="190" t="s">
        <v>649</v>
      </c>
      <c r="G385" s="191" t="s">
        <v>179</v>
      </c>
      <c r="H385" s="192">
        <v>33.604999999999997</v>
      </c>
      <c r="I385" s="193"/>
      <c r="J385" s="194">
        <f>ROUND(I385*H385,2)</f>
        <v>0</v>
      </c>
      <c r="K385" s="195"/>
      <c r="L385" s="196"/>
      <c r="M385" s="197" t="s">
        <v>1</v>
      </c>
      <c r="N385" s="198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267</v>
      </c>
      <c r="AT385" s="170" t="s">
        <v>181</v>
      </c>
      <c r="AU385" s="170" t="s">
        <v>141</v>
      </c>
      <c r="AY385" s="17" t="s">
        <v>133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141</v>
      </c>
      <c r="BK385" s="171">
        <f>ROUND(I385*H385,2)</f>
        <v>0</v>
      </c>
      <c r="BL385" s="17" t="s">
        <v>192</v>
      </c>
      <c r="BM385" s="170" t="s">
        <v>650</v>
      </c>
    </row>
    <row r="386" spans="1:65" s="13" customFormat="1">
      <c r="B386" s="172"/>
      <c r="D386" s="173" t="s">
        <v>143</v>
      </c>
      <c r="E386" s="174" t="s">
        <v>1</v>
      </c>
      <c r="F386" s="175" t="s">
        <v>651</v>
      </c>
      <c r="H386" s="176">
        <v>33.604999999999997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143</v>
      </c>
      <c r="AU386" s="174" t="s">
        <v>141</v>
      </c>
      <c r="AV386" s="13" t="s">
        <v>141</v>
      </c>
      <c r="AW386" s="13" t="s">
        <v>33</v>
      </c>
      <c r="AX386" s="13" t="s">
        <v>81</v>
      </c>
      <c r="AY386" s="174" t="s">
        <v>133</v>
      </c>
    </row>
    <row r="387" spans="1:65" s="2" customFormat="1" ht="21.75" customHeight="1">
      <c r="A387" s="32"/>
      <c r="B387" s="157"/>
      <c r="C387" s="158">
        <v>137</v>
      </c>
      <c r="D387" s="158" t="s">
        <v>136</v>
      </c>
      <c r="E387" s="159" t="s">
        <v>652</v>
      </c>
      <c r="F387" s="160" t="s">
        <v>653</v>
      </c>
      <c r="G387" s="161" t="s">
        <v>139</v>
      </c>
      <c r="H387" s="162">
        <v>26.86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3.3619999999999997E-2</v>
      </c>
      <c r="R387" s="168">
        <f>Q387*H387</f>
        <v>0.90303319999999987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192</v>
      </c>
      <c r="AT387" s="170" t="s">
        <v>136</v>
      </c>
      <c r="AU387" s="170" t="s">
        <v>141</v>
      </c>
      <c r="AY387" s="17" t="s">
        <v>133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141</v>
      </c>
      <c r="BK387" s="171">
        <f>ROUND(I387*H387,2)</f>
        <v>0</v>
      </c>
      <c r="BL387" s="17" t="s">
        <v>192</v>
      </c>
      <c r="BM387" s="170" t="s">
        <v>654</v>
      </c>
    </row>
    <row r="388" spans="1:65" s="13" customFormat="1">
      <c r="B388" s="172"/>
      <c r="D388" s="173" t="s">
        <v>143</v>
      </c>
      <c r="E388" s="174" t="s">
        <v>1</v>
      </c>
      <c r="F388" s="175" t="s">
        <v>655</v>
      </c>
      <c r="H388" s="176">
        <v>16.920000000000002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143</v>
      </c>
      <c r="AU388" s="174" t="s">
        <v>141</v>
      </c>
      <c r="AV388" s="13" t="s">
        <v>141</v>
      </c>
      <c r="AW388" s="13" t="s">
        <v>33</v>
      </c>
      <c r="AX388" s="13" t="s">
        <v>76</v>
      </c>
      <c r="AY388" s="174" t="s">
        <v>133</v>
      </c>
    </row>
    <row r="389" spans="1:65" s="13" customFormat="1">
      <c r="B389" s="172"/>
      <c r="D389" s="173" t="s">
        <v>143</v>
      </c>
      <c r="E389" s="174" t="s">
        <v>1</v>
      </c>
      <c r="F389" s="175" t="s">
        <v>656</v>
      </c>
      <c r="H389" s="176">
        <v>0.18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143</v>
      </c>
      <c r="AU389" s="174" t="s">
        <v>141</v>
      </c>
      <c r="AV389" s="13" t="s">
        <v>141</v>
      </c>
      <c r="AW389" s="13" t="s">
        <v>33</v>
      </c>
      <c r="AX389" s="13" t="s">
        <v>76</v>
      </c>
      <c r="AY389" s="174" t="s">
        <v>133</v>
      </c>
    </row>
    <row r="390" spans="1:65" s="13" customFormat="1">
      <c r="B390" s="172"/>
      <c r="D390" s="173" t="s">
        <v>143</v>
      </c>
      <c r="E390" s="174" t="s">
        <v>1</v>
      </c>
      <c r="F390" s="175" t="s">
        <v>657</v>
      </c>
      <c r="H390" s="176">
        <v>7.56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143</v>
      </c>
      <c r="AU390" s="174" t="s">
        <v>141</v>
      </c>
      <c r="AV390" s="13" t="s">
        <v>141</v>
      </c>
      <c r="AW390" s="13" t="s">
        <v>33</v>
      </c>
      <c r="AX390" s="13" t="s">
        <v>76</v>
      </c>
      <c r="AY390" s="174" t="s">
        <v>133</v>
      </c>
    </row>
    <row r="391" spans="1:65" s="13" customFormat="1">
      <c r="B391" s="172"/>
      <c r="D391" s="173" t="s">
        <v>143</v>
      </c>
      <c r="E391" s="174" t="s">
        <v>1</v>
      </c>
      <c r="F391" s="175" t="s">
        <v>658</v>
      </c>
      <c r="H391" s="176">
        <v>2.2000000000000002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143</v>
      </c>
      <c r="AU391" s="174" t="s">
        <v>141</v>
      </c>
      <c r="AV391" s="13" t="s">
        <v>141</v>
      </c>
      <c r="AW391" s="13" t="s">
        <v>33</v>
      </c>
      <c r="AX391" s="13" t="s">
        <v>76</v>
      </c>
      <c r="AY391" s="174" t="s">
        <v>133</v>
      </c>
    </row>
    <row r="392" spans="1:65" s="15" customFormat="1">
      <c r="B392" s="199"/>
      <c r="D392" s="173" t="s">
        <v>143</v>
      </c>
      <c r="E392" s="200" t="s">
        <v>1</v>
      </c>
      <c r="F392" s="201" t="s">
        <v>191</v>
      </c>
      <c r="H392" s="202">
        <v>26.86</v>
      </c>
      <c r="I392" s="203"/>
      <c r="L392" s="199"/>
      <c r="M392" s="204"/>
      <c r="N392" s="205"/>
      <c r="O392" s="205"/>
      <c r="P392" s="205"/>
      <c r="Q392" s="205"/>
      <c r="R392" s="205"/>
      <c r="S392" s="205"/>
      <c r="T392" s="206"/>
      <c r="AT392" s="200" t="s">
        <v>143</v>
      </c>
      <c r="AU392" s="200" t="s">
        <v>141</v>
      </c>
      <c r="AV392" s="15" t="s">
        <v>140</v>
      </c>
      <c r="AW392" s="15" t="s">
        <v>33</v>
      </c>
      <c r="AX392" s="15" t="s">
        <v>81</v>
      </c>
      <c r="AY392" s="200" t="s">
        <v>133</v>
      </c>
    </row>
    <row r="393" spans="1:65" s="2" customFormat="1" ht="21.75" customHeight="1">
      <c r="A393" s="32"/>
      <c r="B393" s="157"/>
      <c r="C393" s="188">
        <v>138</v>
      </c>
      <c r="D393" s="188" t="s">
        <v>181</v>
      </c>
      <c r="E393" s="189" t="s">
        <v>659</v>
      </c>
      <c r="F393" s="190" t="s">
        <v>660</v>
      </c>
      <c r="G393" s="191" t="s">
        <v>139</v>
      </c>
      <c r="H393" s="192">
        <v>29.545999999999999</v>
      </c>
      <c r="I393" s="193"/>
      <c r="J393" s="194">
        <f>ROUND(I393*H393,2)</f>
        <v>0</v>
      </c>
      <c r="K393" s="195"/>
      <c r="L393" s="196"/>
      <c r="M393" s="197" t="s">
        <v>1</v>
      </c>
      <c r="N393" s="198" t="s">
        <v>42</v>
      </c>
      <c r="O393" s="58"/>
      <c r="P393" s="168">
        <f>O393*H393</f>
        <v>0</v>
      </c>
      <c r="Q393" s="168">
        <v>1.55E-2</v>
      </c>
      <c r="R393" s="168">
        <f>Q393*H393</f>
        <v>0.45796300000000001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267</v>
      </c>
      <c r="AT393" s="170" t="s">
        <v>181</v>
      </c>
      <c r="AU393" s="170" t="s">
        <v>141</v>
      </c>
      <c r="AY393" s="17" t="s">
        <v>133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141</v>
      </c>
      <c r="BK393" s="171">
        <f>ROUND(I393*H393,2)</f>
        <v>0</v>
      </c>
      <c r="BL393" s="17" t="s">
        <v>192</v>
      </c>
      <c r="BM393" s="170" t="s">
        <v>661</v>
      </c>
    </row>
    <row r="394" spans="1:65" s="13" customFormat="1">
      <c r="B394" s="172"/>
      <c r="D394" s="173" t="s">
        <v>143</v>
      </c>
      <c r="E394" s="174" t="s">
        <v>1</v>
      </c>
      <c r="F394" s="175" t="s">
        <v>662</v>
      </c>
      <c r="H394" s="176">
        <v>29.545999999999999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143</v>
      </c>
      <c r="AU394" s="174" t="s">
        <v>141</v>
      </c>
      <c r="AV394" s="13" t="s">
        <v>141</v>
      </c>
      <c r="AW394" s="13" t="s">
        <v>33</v>
      </c>
      <c r="AX394" s="13" t="s">
        <v>81</v>
      </c>
      <c r="AY394" s="174" t="s">
        <v>133</v>
      </c>
    </row>
    <row r="395" spans="1:65" s="2" customFormat="1" ht="16.5" customHeight="1">
      <c r="A395" s="32"/>
      <c r="B395" s="157"/>
      <c r="C395" s="158">
        <v>139</v>
      </c>
      <c r="D395" s="158" t="s">
        <v>136</v>
      </c>
      <c r="E395" s="159" t="s">
        <v>663</v>
      </c>
      <c r="F395" s="160" t="s">
        <v>664</v>
      </c>
      <c r="G395" s="161" t="s">
        <v>139</v>
      </c>
      <c r="H395" s="162">
        <v>26.86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2.9999999999999997E-4</v>
      </c>
      <c r="R395" s="168">
        <f>Q395*H395</f>
        <v>8.0579999999999992E-3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192</v>
      </c>
      <c r="AT395" s="170" t="s">
        <v>136</v>
      </c>
      <c r="AU395" s="170" t="s">
        <v>141</v>
      </c>
      <c r="AY395" s="17" t="s">
        <v>133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141</v>
      </c>
      <c r="BK395" s="171">
        <f>ROUND(I395*H395,2)</f>
        <v>0</v>
      </c>
      <c r="BL395" s="17" t="s">
        <v>192</v>
      </c>
      <c r="BM395" s="170" t="s">
        <v>665</v>
      </c>
    </row>
    <row r="396" spans="1:65" s="2" customFormat="1" ht="21.75" customHeight="1">
      <c r="A396" s="32"/>
      <c r="B396" s="157"/>
      <c r="C396" s="158">
        <v>140</v>
      </c>
      <c r="D396" s="158" t="s">
        <v>136</v>
      </c>
      <c r="E396" s="159" t="s">
        <v>666</v>
      </c>
      <c r="F396" s="160" t="s">
        <v>667</v>
      </c>
      <c r="G396" s="161" t="s">
        <v>219</v>
      </c>
      <c r="H396" s="162">
        <v>1.373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0</v>
      </c>
      <c r="R396" s="168">
        <f>Q396*H396</f>
        <v>0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192</v>
      </c>
      <c r="AT396" s="170" t="s">
        <v>136</v>
      </c>
      <c r="AU396" s="170" t="s">
        <v>141</v>
      </c>
      <c r="AY396" s="17" t="s">
        <v>133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141</v>
      </c>
      <c r="BK396" s="171">
        <f>ROUND(I396*H396,2)</f>
        <v>0</v>
      </c>
      <c r="BL396" s="17" t="s">
        <v>192</v>
      </c>
      <c r="BM396" s="170" t="s">
        <v>668</v>
      </c>
    </row>
    <row r="397" spans="1:65" s="2" customFormat="1" ht="21.75" customHeight="1">
      <c r="A397" s="32"/>
      <c r="B397" s="157"/>
      <c r="C397" s="158">
        <v>141</v>
      </c>
      <c r="D397" s="158" t="s">
        <v>136</v>
      </c>
      <c r="E397" s="159" t="s">
        <v>669</v>
      </c>
      <c r="F397" s="160" t="s">
        <v>670</v>
      </c>
      <c r="G397" s="161" t="s">
        <v>219</v>
      </c>
      <c r="H397" s="162">
        <v>1.373</v>
      </c>
      <c r="I397" s="163"/>
      <c r="J397" s="164">
        <f>ROUND(I397*H397,2)</f>
        <v>0</v>
      </c>
      <c r="K397" s="165"/>
      <c r="L397" s="33"/>
      <c r="M397" s="166" t="s">
        <v>1</v>
      </c>
      <c r="N397" s="167" t="s">
        <v>42</v>
      </c>
      <c r="O397" s="58"/>
      <c r="P397" s="168">
        <f>O397*H397</f>
        <v>0</v>
      </c>
      <c r="Q397" s="168">
        <v>0</v>
      </c>
      <c r="R397" s="168">
        <f>Q397*H397</f>
        <v>0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192</v>
      </c>
      <c r="AT397" s="170" t="s">
        <v>136</v>
      </c>
      <c r="AU397" s="170" t="s">
        <v>141</v>
      </c>
      <c r="AY397" s="17" t="s">
        <v>133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141</v>
      </c>
      <c r="BK397" s="171">
        <f>ROUND(I397*H397,2)</f>
        <v>0</v>
      </c>
      <c r="BL397" s="17" t="s">
        <v>192</v>
      </c>
      <c r="BM397" s="170" t="s">
        <v>671</v>
      </c>
    </row>
    <row r="398" spans="1:65" s="12" customFormat="1" ht="22.9" customHeight="1">
      <c r="B398" s="144"/>
      <c r="D398" s="145" t="s">
        <v>75</v>
      </c>
      <c r="E398" s="155" t="s">
        <v>672</v>
      </c>
      <c r="F398" s="155" t="s">
        <v>673</v>
      </c>
      <c r="I398" s="147"/>
      <c r="J398" s="156">
        <f>BK398</f>
        <v>0</v>
      </c>
      <c r="L398" s="144"/>
      <c r="M398" s="149"/>
      <c r="N398" s="150"/>
      <c r="O398" s="150"/>
      <c r="P398" s="151">
        <f>SUM(P399:P403)</f>
        <v>0</v>
      </c>
      <c r="Q398" s="150"/>
      <c r="R398" s="151">
        <f>SUM(R399:R403)</f>
        <v>1.6169999999999999E-3</v>
      </c>
      <c r="S398" s="150"/>
      <c r="T398" s="152">
        <f>SUM(T399:T403)</f>
        <v>0</v>
      </c>
      <c r="AR398" s="145" t="s">
        <v>141</v>
      </c>
      <c r="AT398" s="153" t="s">
        <v>75</v>
      </c>
      <c r="AU398" s="153" t="s">
        <v>81</v>
      </c>
      <c r="AY398" s="145" t="s">
        <v>133</v>
      </c>
      <c r="BK398" s="154">
        <f>SUM(BK399:BK403)</f>
        <v>0</v>
      </c>
    </row>
    <row r="399" spans="1:65" s="2" customFormat="1" ht="21.75" customHeight="1">
      <c r="A399" s="32"/>
      <c r="B399" s="157"/>
      <c r="C399" s="158">
        <v>142</v>
      </c>
      <c r="D399" s="158" t="s">
        <v>136</v>
      </c>
      <c r="E399" s="159" t="s">
        <v>674</v>
      </c>
      <c r="F399" s="160" t="s">
        <v>675</v>
      </c>
      <c r="G399" s="161" t="s">
        <v>139</v>
      </c>
      <c r="H399" s="162">
        <v>4.9000000000000004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6.9999999999999994E-5</v>
      </c>
      <c r="R399" s="168">
        <f>Q399*H399</f>
        <v>3.4299999999999999E-4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192</v>
      </c>
      <c r="AT399" s="170" t="s">
        <v>136</v>
      </c>
      <c r="AU399" s="170" t="s">
        <v>141</v>
      </c>
      <c r="AY399" s="17" t="s">
        <v>133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141</v>
      </c>
      <c r="BK399" s="171">
        <f>ROUND(I399*H399,2)</f>
        <v>0</v>
      </c>
      <c r="BL399" s="17" t="s">
        <v>192</v>
      </c>
      <c r="BM399" s="170" t="s">
        <v>676</v>
      </c>
    </row>
    <row r="400" spans="1:65" s="2" customFormat="1" ht="21.75" customHeight="1">
      <c r="A400" s="32"/>
      <c r="B400" s="157"/>
      <c r="C400" s="158">
        <v>143</v>
      </c>
      <c r="D400" s="158" t="s">
        <v>136</v>
      </c>
      <c r="E400" s="159" t="s">
        <v>677</v>
      </c>
      <c r="F400" s="160" t="s">
        <v>678</v>
      </c>
      <c r="G400" s="161" t="s">
        <v>139</v>
      </c>
      <c r="H400" s="162">
        <v>4.9000000000000004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1.3999999999999999E-4</v>
      </c>
      <c r="R400" s="168">
        <f>Q400*H400</f>
        <v>6.8599999999999998E-4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192</v>
      </c>
      <c r="AT400" s="170" t="s">
        <v>136</v>
      </c>
      <c r="AU400" s="170" t="s">
        <v>141</v>
      </c>
      <c r="AY400" s="17" t="s">
        <v>133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141</v>
      </c>
      <c r="BK400" s="171">
        <f>ROUND(I400*H400,2)</f>
        <v>0</v>
      </c>
      <c r="BL400" s="17" t="s">
        <v>192</v>
      </c>
      <c r="BM400" s="170" t="s">
        <v>679</v>
      </c>
    </row>
    <row r="401" spans="1:65" s="14" customFormat="1">
      <c r="B401" s="181"/>
      <c r="D401" s="173" t="s">
        <v>143</v>
      </c>
      <c r="E401" s="182" t="s">
        <v>1</v>
      </c>
      <c r="F401" s="183" t="s">
        <v>680</v>
      </c>
      <c r="H401" s="182" t="s">
        <v>1</v>
      </c>
      <c r="I401" s="184"/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143</v>
      </c>
      <c r="AU401" s="182" t="s">
        <v>141</v>
      </c>
      <c r="AV401" s="14" t="s">
        <v>81</v>
      </c>
      <c r="AW401" s="14" t="s">
        <v>33</v>
      </c>
      <c r="AX401" s="14" t="s">
        <v>76</v>
      </c>
      <c r="AY401" s="182" t="s">
        <v>133</v>
      </c>
    </row>
    <row r="402" spans="1:65" s="13" customFormat="1">
      <c r="B402" s="172"/>
      <c r="D402" s="173" t="s">
        <v>143</v>
      </c>
      <c r="E402" s="174" t="s">
        <v>1</v>
      </c>
      <c r="F402" s="175" t="s">
        <v>681</v>
      </c>
      <c r="H402" s="176">
        <v>4.9000000000000004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143</v>
      </c>
      <c r="AU402" s="174" t="s">
        <v>141</v>
      </c>
      <c r="AV402" s="13" t="s">
        <v>141</v>
      </c>
      <c r="AW402" s="13" t="s">
        <v>33</v>
      </c>
      <c r="AX402" s="13" t="s">
        <v>81</v>
      </c>
      <c r="AY402" s="174" t="s">
        <v>133</v>
      </c>
    </row>
    <row r="403" spans="1:65" s="2" customFormat="1" ht="21.75" customHeight="1">
      <c r="A403" s="32"/>
      <c r="B403" s="157"/>
      <c r="C403" s="158">
        <v>144</v>
      </c>
      <c r="D403" s="158" t="s">
        <v>136</v>
      </c>
      <c r="E403" s="159" t="s">
        <v>682</v>
      </c>
      <c r="F403" s="160" t="s">
        <v>683</v>
      </c>
      <c r="G403" s="161" t="s">
        <v>139</v>
      </c>
      <c r="H403" s="162">
        <v>4.9000000000000004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1.2E-4</v>
      </c>
      <c r="R403" s="168">
        <f>Q403*H403</f>
        <v>5.8800000000000009E-4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192</v>
      </c>
      <c r="AT403" s="170" t="s">
        <v>136</v>
      </c>
      <c r="AU403" s="170" t="s">
        <v>141</v>
      </c>
      <c r="AY403" s="17" t="s">
        <v>133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141</v>
      </c>
      <c r="BK403" s="171">
        <f>ROUND(I403*H403,2)</f>
        <v>0</v>
      </c>
      <c r="BL403" s="17" t="s">
        <v>192</v>
      </c>
      <c r="BM403" s="170" t="s">
        <v>684</v>
      </c>
    </row>
    <row r="404" spans="1:65" s="12" customFormat="1" ht="22.9" customHeight="1">
      <c r="B404" s="144"/>
      <c r="D404" s="145" t="s">
        <v>75</v>
      </c>
      <c r="E404" s="155" t="s">
        <v>685</v>
      </c>
      <c r="F404" s="155" t="s">
        <v>686</v>
      </c>
      <c r="I404" s="147"/>
      <c r="J404" s="156">
        <f>BK404</f>
        <v>0</v>
      </c>
      <c r="L404" s="144"/>
      <c r="M404" s="149"/>
      <c r="N404" s="150"/>
      <c r="O404" s="150"/>
      <c r="P404" s="151">
        <f>SUM(P405:P421)</f>
        <v>0</v>
      </c>
      <c r="Q404" s="150"/>
      <c r="R404" s="151">
        <f>SUM(R405:R421)</f>
        <v>1.2801260000000002E-2</v>
      </c>
      <c r="S404" s="150"/>
      <c r="T404" s="152">
        <f>SUM(T405:T421)</f>
        <v>4.4733000000000001E-4</v>
      </c>
      <c r="AR404" s="145" t="s">
        <v>141</v>
      </c>
      <c r="AT404" s="153" t="s">
        <v>75</v>
      </c>
      <c r="AU404" s="153" t="s">
        <v>81</v>
      </c>
      <c r="AY404" s="145" t="s">
        <v>133</v>
      </c>
      <c r="BK404" s="154">
        <f>SUM(BK405:BK421)</f>
        <v>0</v>
      </c>
    </row>
    <row r="405" spans="1:65" s="2" customFormat="1" ht="21.75" customHeight="1">
      <c r="A405" s="32"/>
      <c r="B405" s="157"/>
      <c r="C405" s="158">
        <v>145</v>
      </c>
      <c r="D405" s="158" t="s">
        <v>136</v>
      </c>
      <c r="E405" s="159" t="s">
        <v>202</v>
      </c>
      <c r="F405" s="160" t="s">
        <v>203</v>
      </c>
      <c r="G405" s="161" t="s">
        <v>139</v>
      </c>
      <c r="H405" s="162">
        <v>30.698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192</v>
      </c>
      <c r="AT405" s="170" t="s">
        <v>136</v>
      </c>
      <c r="AU405" s="170" t="s">
        <v>141</v>
      </c>
      <c r="AY405" s="17" t="s">
        <v>133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141</v>
      </c>
      <c r="BK405" s="171">
        <f>ROUND(I405*H405,2)</f>
        <v>0</v>
      </c>
      <c r="BL405" s="17" t="s">
        <v>192</v>
      </c>
      <c r="BM405" s="170" t="s">
        <v>687</v>
      </c>
    </row>
    <row r="406" spans="1:65" s="14" customFormat="1">
      <c r="B406" s="181"/>
      <c r="D406" s="173" t="s">
        <v>143</v>
      </c>
      <c r="E406" s="182" t="s">
        <v>1</v>
      </c>
      <c r="F406" s="183" t="s">
        <v>207</v>
      </c>
      <c r="H406" s="182" t="s">
        <v>1</v>
      </c>
      <c r="I406" s="184"/>
      <c r="L406" s="181"/>
      <c r="M406" s="185"/>
      <c r="N406" s="186"/>
      <c r="O406" s="186"/>
      <c r="P406" s="186"/>
      <c r="Q406" s="186"/>
      <c r="R406" s="186"/>
      <c r="S406" s="186"/>
      <c r="T406" s="187"/>
      <c r="AT406" s="182" t="s">
        <v>143</v>
      </c>
      <c r="AU406" s="182" t="s">
        <v>141</v>
      </c>
      <c r="AV406" s="14" t="s">
        <v>81</v>
      </c>
      <c r="AW406" s="14" t="s">
        <v>33</v>
      </c>
      <c r="AX406" s="14" t="s">
        <v>76</v>
      </c>
      <c r="AY406" s="182" t="s">
        <v>133</v>
      </c>
    </row>
    <row r="407" spans="1:65" s="13" customFormat="1">
      <c r="B407" s="172"/>
      <c r="D407" s="173" t="s">
        <v>143</v>
      </c>
      <c r="E407" s="174" t="s">
        <v>1</v>
      </c>
      <c r="F407" s="175" t="s">
        <v>688</v>
      </c>
      <c r="H407" s="176">
        <v>0.88500000000000001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143</v>
      </c>
      <c r="AU407" s="174" t="s">
        <v>141</v>
      </c>
      <c r="AV407" s="13" t="s">
        <v>141</v>
      </c>
      <c r="AW407" s="13" t="s">
        <v>33</v>
      </c>
      <c r="AX407" s="13" t="s">
        <v>76</v>
      </c>
      <c r="AY407" s="174" t="s">
        <v>133</v>
      </c>
    </row>
    <row r="408" spans="1:65" s="13" customFormat="1">
      <c r="B408" s="172"/>
      <c r="D408" s="173" t="s">
        <v>143</v>
      </c>
      <c r="E408" s="174" t="s">
        <v>1</v>
      </c>
      <c r="F408" s="175" t="s">
        <v>254</v>
      </c>
      <c r="H408" s="176">
        <v>4.3630000000000004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143</v>
      </c>
      <c r="AU408" s="174" t="s">
        <v>141</v>
      </c>
      <c r="AV408" s="13" t="s">
        <v>141</v>
      </c>
      <c r="AW408" s="13" t="s">
        <v>33</v>
      </c>
      <c r="AX408" s="13" t="s">
        <v>76</v>
      </c>
      <c r="AY408" s="174" t="s">
        <v>133</v>
      </c>
    </row>
    <row r="409" spans="1:65" s="14" customFormat="1">
      <c r="B409" s="181"/>
      <c r="D409" s="173" t="s">
        <v>143</v>
      </c>
      <c r="E409" s="182" t="s">
        <v>1</v>
      </c>
      <c r="F409" s="183" t="s">
        <v>689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143</v>
      </c>
      <c r="AU409" s="182" t="s">
        <v>141</v>
      </c>
      <c r="AV409" s="14" t="s">
        <v>81</v>
      </c>
      <c r="AW409" s="14" t="s">
        <v>33</v>
      </c>
      <c r="AX409" s="14" t="s">
        <v>76</v>
      </c>
      <c r="AY409" s="182" t="s">
        <v>133</v>
      </c>
    </row>
    <row r="410" spans="1:65" s="13" customFormat="1">
      <c r="B410" s="172"/>
      <c r="D410" s="173" t="s">
        <v>143</v>
      </c>
      <c r="E410" s="174" t="s">
        <v>1</v>
      </c>
      <c r="F410" s="175" t="s">
        <v>690</v>
      </c>
      <c r="H410" s="176">
        <v>5.0819999999999999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143</v>
      </c>
      <c r="AU410" s="174" t="s">
        <v>141</v>
      </c>
      <c r="AV410" s="13" t="s">
        <v>141</v>
      </c>
      <c r="AW410" s="13" t="s">
        <v>33</v>
      </c>
      <c r="AX410" s="13" t="s">
        <v>76</v>
      </c>
      <c r="AY410" s="174" t="s">
        <v>133</v>
      </c>
    </row>
    <row r="411" spans="1:65" s="13" customFormat="1">
      <c r="B411" s="172"/>
      <c r="D411" s="173" t="s">
        <v>143</v>
      </c>
      <c r="E411" s="174" t="s">
        <v>1</v>
      </c>
      <c r="F411" s="175" t="s">
        <v>691</v>
      </c>
      <c r="H411" s="176">
        <v>2.2679999999999998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143</v>
      </c>
      <c r="AU411" s="174" t="s">
        <v>141</v>
      </c>
      <c r="AV411" s="13" t="s">
        <v>141</v>
      </c>
      <c r="AW411" s="13" t="s">
        <v>33</v>
      </c>
      <c r="AX411" s="13" t="s">
        <v>76</v>
      </c>
      <c r="AY411" s="174" t="s">
        <v>133</v>
      </c>
    </row>
    <row r="412" spans="1:65" s="13" customFormat="1">
      <c r="B412" s="172"/>
      <c r="D412" s="173" t="s">
        <v>143</v>
      </c>
      <c r="E412" s="174" t="s">
        <v>1</v>
      </c>
      <c r="F412" s="175" t="s">
        <v>692</v>
      </c>
      <c r="H412" s="176">
        <v>0.66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143</v>
      </c>
      <c r="AU412" s="174" t="s">
        <v>141</v>
      </c>
      <c r="AV412" s="13" t="s">
        <v>141</v>
      </c>
      <c r="AW412" s="13" t="s">
        <v>33</v>
      </c>
      <c r="AX412" s="13" t="s">
        <v>76</v>
      </c>
      <c r="AY412" s="174" t="s">
        <v>133</v>
      </c>
    </row>
    <row r="413" spans="1:65" s="14" customFormat="1">
      <c r="B413" s="181"/>
      <c r="D413" s="173" t="s">
        <v>143</v>
      </c>
      <c r="E413" s="182" t="s">
        <v>1</v>
      </c>
      <c r="F413" s="183" t="s">
        <v>693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143</v>
      </c>
      <c r="AU413" s="182" t="s">
        <v>141</v>
      </c>
      <c r="AV413" s="14" t="s">
        <v>81</v>
      </c>
      <c r="AW413" s="14" t="s">
        <v>33</v>
      </c>
      <c r="AX413" s="14" t="s">
        <v>76</v>
      </c>
      <c r="AY413" s="182" t="s">
        <v>133</v>
      </c>
    </row>
    <row r="414" spans="1:65" s="13" customFormat="1">
      <c r="B414" s="172"/>
      <c r="D414" s="173" t="s">
        <v>143</v>
      </c>
      <c r="E414" s="174" t="s">
        <v>1</v>
      </c>
      <c r="F414" s="175" t="s">
        <v>694</v>
      </c>
      <c r="H414" s="176">
        <v>8.84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143</v>
      </c>
      <c r="AU414" s="174" t="s">
        <v>141</v>
      </c>
      <c r="AV414" s="13" t="s">
        <v>141</v>
      </c>
      <c r="AW414" s="13" t="s">
        <v>33</v>
      </c>
      <c r="AX414" s="13" t="s">
        <v>76</v>
      </c>
      <c r="AY414" s="174" t="s">
        <v>133</v>
      </c>
    </row>
    <row r="415" spans="1:65" s="13" customFormat="1">
      <c r="B415" s="172"/>
      <c r="D415" s="173" t="s">
        <v>143</v>
      </c>
      <c r="E415" s="174" t="s">
        <v>1</v>
      </c>
      <c r="F415" s="175" t="s">
        <v>695</v>
      </c>
      <c r="H415" s="176">
        <v>8.6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143</v>
      </c>
      <c r="AU415" s="174" t="s">
        <v>141</v>
      </c>
      <c r="AV415" s="13" t="s">
        <v>141</v>
      </c>
      <c r="AW415" s="13" t="s">
        <v>33</v>
      </c>
      <c r="AX415" s="13" t="s">
        <v>76</v>
      </c>
      <c r="AY415" s="174" t="s">
        <v>133</v>
      </c>
    </row>
    <row r="416" spans="1:65" s="15" customFormat="1">
      <c r="B416" s="199"/>
      <c r="D416" s="173" t="s">
        <v>143</v>
      </c>
      <c r="E416" s="200" t="s">
        <v>1</v>
      </c>
      <c r="F416" s="201" t="s">
        <v>191</v>
      </c>
      <c r="H416" s="202">
        <v>30.698</v>
      </c>
      <c r="I416" s="203"/>
      <c r="L416" s="199"/>
      <c r="M416" s="204"/>
      <c r="N416" s="205"/>
      <c r="O416" s="205"/>
      <c r="P416" s="205"/>
      <c r="Q416" s="205"/>
      <c r="R416" s="205"/>
      <c r="S416" s="205"/>
      <c r="T416" s="206"/>
      <c r="AT416" s="200" t="s">
        <v>143</v>
      </c>
      <c r="AU416" s="200" t="s">
        <v>141</v>
      </c>
      <c r="AV416" s="15" t="s">
        <v>140</v>
      </c>
      <c r="AW416" s="15" t="s">
        <v>33</v>
      </c>
      <c r="AX416" s="15" t="s">
        <v>81</v>
      </c>
      <c r="AY416" s="200" t="s">
        <v>133</v>
      </c>
    </row>
    <row r="417" spans="1:65" s="2" customFormat="1" ht="16.5" customHeight="1">
      <c r="A417" s="32"/>
      <c r="B417" s="157"/>
      <c r="C417" s="158">
        <v>146</v>
      </c>
      <c r="D417" s="158" t="s">
        <v>136</v>
      </c>
      <c r="E417" s="159" t="s">
        <v>696</v>
      </c>
      <c r="F417" s="160" t="s">
        <v>697</v>
      </c>
      <c r="G417" s="161" t="s">
        <v>139</v>
      </c>
      <c r="H417" s="162">
        <v>1.4430000000000001</v>
      </c>
      <c r="I417" s="163"/>
      <c r="J417" s="164">
        <f>ROUND(I417*H417,2)</f>
        <v>0</v>
      </c>
      <c r="K417" s="165"/>
      <c r="L417" s="33"/>
      <c r="M417" s="166" t="s">
        <v>1</v>
      </c>
      <c r="N417" s="167" t="s">
        <v>42</v>
      </c>
      <c r="O417" s="58"/>
      <c r="P417" s="168">
        <f>O417*H417</f>
        <v>0</v>
      </c>
      <c r="Q417" s="168">
        <v>1E-3</v>
      </c>
      <c r="R417" s="168">
        <f>Q417*H417</f>
        <v>1.4430000000000001E-3</v>
      </c>
      <c r="S417" s="168">
        <v>3.1E-4</v>
      </c>
      <c r="T417" s="169">
        <f>S417*H417</f>
        <v>4.4733000000000001E-4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0" t="s">
        <v>192</v>
      </c>
      <c r="AT417" s="170" t="s">
        <v>136</v>
      </c>
      <c r="AU417" s="170" t="s">
        <v>141</v>
      </c>
      <c r="AY417" s="17" t="s">
        <v>133</v>
      </c>
      <c r="BE417" s="171">
        <f>IF(N417="základní",J417,0)</f>
        <v>0</v>
      </c>
      <c r="BF417" s="171">
        <f>IF(N417="snížená",J417,0)</f>
        <v>0</v>
      </c>
      <c r="BG417" s="171">
        <f>IF(N417="zákl. přenesená",J417,0)</f>
        <v>0</v>
      </c>
      <c r="BH417" s="171">
        <f>IF(N417="sníž. přenesená",J417,0)</f>
        <v>0</v>
      </c>
      <c r="BI417" s="171">
        <f>IF(N417="nulová",J417,0)</f>
        <v>0</v>
      </c>
      <c r="BJ417" s="17" t="s">
        <v>141</v>
      </c>
      <c r="BK417" s="171">
        <f>ROUND(I417*H417,2)</f>
        <v>0</v>
      </c>
      <c r="BL417" s="17" t="s">
        <v>192</v>
      </c>
      <c r="BM417" s="170" t="s">
        <v>698</v>
      </c>
    </row>
    <row r="418" spans="1:65" s="14" customFormat="1">
      <c r="B418" s="181"/>
      <c r="D418" s="173" t="s">
        <v>143</v>
      </c>
      <c r="E418" s="182" t="s">
        <v>1</v>
      </c>
      <c r="F418" s="183" t="s">
        <v>699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143</v>
      </c>
      <c r="AU418" s="182" t="s">
        <v>141</v>
      </c>
      <c r="AV418" s="14" t="s">
        <v>81</v>
      </c>
      <c r="AW418" s="14" t="s">
        <v>33</v>
      </c>
      <c r="AX418" s="14" t="s">
        <v>76</v>
      </c>
      <c r="AY418" s="182" t="s">
        <v>133</v>
      </c>
    </row>
    <row r="419" spans="1:65" s="13" customFormat="1">
      <c r="B419" s="172"/>
      <c r="D419" s="173" t="s">
        <v>143</v>
      </c>
      <c r="E419" s="174" t="s">
        <v>1</v>
      </c>
      <c r="F419" s="175" t="s">
        <v>700</v>
      </c>
      <c r="H419" s="176">
        <v>1.4430000000000001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143</v>
      </c>
      <c r="AU419" s="174" t="s">
        <v>141</v>
      </c>
      <c r="AV419" s="13" t="s">
        <v>141</v>
      </c>
      <c r="AW419" s="13" t="s">
        <v>33</v>
      </c>
      <c r="AX419" s="13" t="s">
        <v>81</v>
      </c>
      <c r="AY419" s="174" t="s">
        <v>133</v>
      </c>
    </row>
    <row r="420" spans="1:65" s="2" customFormat="1" ht="21.75" customHeight="1">
      <c r="A420" s="32"/>
      <c r="B420" s="157"/>
      <c r="C420" s="158">
        <v>147</v>
      </c>
      <c r="D420" s="158" t="s">
        <v>136</v>
      </c>
      <c r="E420" s="159" t="s">
        <v>701</v>
      </c>
      <c r="F420" s="160" t="s">
        <v>702</v>
      </c>
      <c r="G420" s="161" t="s">
        <v>139</v>
      </c>
      <c r="H420" s="162">
        <v>30.698</v>
      </c>
      <c r="I420" s="163"/>
      <c r="J420" s="164">
        <f>ROUND(I420*H420,2)</f>
        <v>0</v>
      </c>
      <c r="K420" s="165"/>
      <c r="L420" s="33"/>
      <c r="M420" s="166" t="s">
        <v>1</v>
      </c>
      <c r="N420" s="167" t="s">
        <v>42</v>
      </c>
      <c r="O420" s="58"/>
      <c r="P420" s="168">
        <f>O420*H420</f>
        <v>0</v>
      </c>
      <c r="Q420" s="168">
        <v>2.1000000000000001E-4</v>
      </c>
      <c r="R420" s="168">
        <f>Q420*H420</f>
        <v>6.4465800000000004E-3</v>
      </c>
      <c r="S420" s="168">
        <v>0</v>
      </c>
      <c r="T420" s="169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70" t="s">
        <v>192</v>
      </c>
      <c r="AT420" s="170" t="s">
        <v>136</v>
      </c>
      <c r="AU420" s="170" t="s">
        <v>141</v>
      </c>
      <c r="AY420" s="17" t="s">
        <v>133</v>
      </c>
      <c r="BE420" s="171">
        <f>IF(N420="základní",J420,0)</f>
        <v>0</v>
      </c>
      <c r="BF420" s="171">
        <f>IF(N420="snížená",J420,0)</f>
        <v>0</v>
      </c>
      <c r="BG420" s="171">
        <f>IF(N420="zákl. přenesená",J420,0)</f>
        <v>0</v>
      </c>
      <c r="BH420" s="171">
        <f>IF(N420="sníž. přenesená",J420,0)</f>
        <v>0</v>
      </c>
      <c r="BI420" s="171">
        <f>IF(N420="nulová",J420,0)</f>
        <v>0</v>
      </c>
      <c r="BJ420" s="17" t="s">
        <v>141</v>
      </c>
      <c r="BK420" s="171">
        <f>ROUND(I420*H420,2)</f>
        <v>0</v>
      </c>
      <c r="BL420" s="17" t="s">
        <v>192</v>
      </c>
      <c r="BM420" s="170" t="s">
        <v>703</v>
      </c>
    </row>
    <row r="421" spans="1:65" s="2" customFormat="1" ht="21.75" customHeight="1">
      <c r="A421" s="32"/>
      <c r="B421" s="157"/>
      <c r="C421" s="158">
        <v>148</v>
      </c>
      <c r="D421" s="158" t="s">
        <v>136</v>
      </c>
      <c r="E421" s="159" t="s">
        <v>704</v>
      </c>
      <c r="F421" s="160" t="s">
        <v>705</v>
      </c>
      <c r="G421" s="161" t="s">
        <v>139</v>
      </c>
      <c r="H421" s="162">
        <v>30.698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1.6000000000000001E-4</v>
      </c>
      <c r="R421" s="168">
        <f>Q421*H421</f>
        <v>4.9116800000000007E-3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192</v>
      </c>
      <c r="AT421" s="170" t="s">
        <v>136</v>
      </c>
      <c r="AU421" s="170" t="s">
        <v>141</v>
      </c>
      <c r="AY421" s="17" t="s">
        <v>133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141</v>
      </c>
      <c r="BK421" s="171">
        <f>ROUND(I421*H421,2)</f>
        <v>0</v>
      </c>
      <c r="BL421" s="17" t="s">
        <v>192</v>
      </c>
      <c r="BM421" s="170" t="s">
        <v>706</v>
      </c>
    </row>
    <row r="422" spans="1:65" s="12" customFormat="1" ht="25.9" customHeight="1">
      <c r="B422" s="144"/>
      <c r="D422" s="145" t="s">
        <v>75</v>
      </c>
      <c r="E422" s="146" t="s">
        <v>707</v>
      </c>
      <c r="F422" s="146" t="s">
        <v>708</v>
      </c>
      <c r="I422" s="147"/>
      <c r="J422" s="148">
        <f>BK422</f>
        <v>0</v>
      </c>
      <c r="L422" s="144"/>
      <c r="M422" s="149"/>
      <c r="N422" s="150"/>
      <c r="O422" s="150"/>
      <c r="P422" s="151">
        <f>SUM(P423:P444)</f>
        <v>0</v>
      </c>
      <c r="Q422" s="150"/>
      <c r="R422" s="151">
        <f>SUM(R423:R444)</f>
        <v>0</v>
      </c>
      <c r="S422" s="150"/>
      <c r="T422" s="152">
        <f>SUM(T423:T444)</f>
        <v>0</v>
      </c>
      <c r="AR422" s="145" t="s">
        <v>140</v>
      </c>
      <c r="AT422" s="153" t="s">
        <v>75</v>
      </c>
      <c r="AU422" s="153" t="s">
        <v>76</v>
      </c>
      <c r="AY422" s="145" t="s">
        <v>133</v>
      </c>
      <c r="BK422" s="154">
        <f>SUM(BK423:BK444)</f>
        <v>0</v>
      </c>
    </row>
    <row r="423" spans="1:65" s="2" customFormat="1" ht="16.5" customHeight="1">
      <c r="A423" s="32"/>
      <c r="B423" s="157"/>
      <c r="C423" s="158">
        <v>149</v>
      </c>
      <c r="D423" s="158" t="s">
        <v>136</v>
      </c>
      <c r="E423" s="159" t="s">
        <v>709</v>
      </c>
      <c r="F423" s="160" t="s">
        <v>710</v>
      </c>
      <c r="G423" s="161" t="s">
        <v>711</v>
      </c>
      <c r="H423" s="162">
        <v>50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712</v>
      </c>
      <c r="AT423" s="170" t="s">
        <v>136</v>
      </c>
      <c r="AU423" s="170" t="s">
        <v>81</v>
      </c>
      <c r="AY423" s="17" t="s">
        <v>133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141</v>
      </c>
      <c r="BK423" s="171">
        <f>ROUND(I423*H423,2)</f>
        <v>0</v>
      </c>
      <c r="BL423" s="17" t="s">
        <v>712</v>
      </c>
      <c r="BM423" s="170" t="s">
        <v>713</v>
      </c>
    </row>
    <row r="424" spans="1:65" s="14" customFormat="1" ht="22.5">
      <c r="B424" s="181"/>
      <c r="D424" s="173" t="s">
        <v>143</v>
      </c>
      <c r="E424" s="182" t="s">
        <v>1</v>
      </c>
      <c r="F424" s="183" t="s">
        <v>714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143</v>
      </c>
      <c r="AU424" s="182" t="s">
        <v>81</v>
      </c>
      <c r="AV424" s="14" t="s">
        <v>81</v>
      </c>
      <c r="AW424" s="14" t="s">
        <v>33</v>
      </c>
      <c r="AX424" s="14" t="s">
        <v>76</v>
      </c>
      <c r="AY424" s="182" t="s">
        <v>133</v>
      </c>
    </row>
    <row r="425" spans="1:65" s="14" customFormat="1">
      <c r="B425" s="181"/>
      <c r="D425" s="173" t="s">
        <v>143</v>
      </c>
      <c r="E425" s="182" t="s">
        <v>1</v>
      </c>
      <c r="F425" s="183" t="s">
        <v>715</v>
      </c>
      <c r="H425" s="182" t="s">
        <v>1</v>
      </c>
      <c r="I425" s="184"/>
      <c r="L425" s="181"/>
      <c r="M425" s="185"/>
      <c r="N425" s="186"/>
      <c r="O425" s="186"/>
      <c r="P425" s="186"/>
      <c r="Q425" s="186"/>
      <c r="R425" s="186"/>
      <c r="S425" s="186"/>
      <c r="T425" s="187"/>
      <c r="AT425" s="182" t="s">
        <v>143</v>
      </c>
      <c r="AU425" s="182" t="s">
        <v>81</v>
      </c>
      <c r="AV425" s="14" t="s">
        <v>81</v>
      </c>
      <c r="AW425" s="14" t="s">
        <v>33</v>
      </c>
      <c r="AX425" s="14" t="s">
        <v>76</v>
      </c>
      <c r="AY425" s="182" t="s">
        <v>133</v>
      </c>
    </row>
    <row r="426" spans="1:65" s="13" customFormat="1">
      <c r="B426" s="172"/>
      <c r="D426" s="173" t="s">
        <v>143</v>
      </c>
      <c r="E426" s="174" t="s">
        <v>1</v>
      </c>
      <c r="F426" s="175" t="s">
        <v>192</v>
      </c>
      <c r="H426" s="176">
        <v>16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143</v>
      </c>
      <c r="AU426" s="174" t="s">
        <v>81</v>
      </c>
      <c r="AV426" s="13" t="s">
        <v>141</v>
      </c>
      <c r="AW426" s="13" t="s">
        <v>33</v>
      </c>
      <c r="AX426" s="13" t="s">
        <v>76</v>
      </c>
      <c r="AY426" s="174" t="s">
        <v>133</v>
      </c>
    </row>
    <row r="427" spans="1:65" s="14" customFormat="1">
      <c r="B427" s="181"/>
      <c r="D427" s="173" t="s">
        <v>143</v>
      </c>
      <c r="E427" s="182" t="s">
        <v>1</v>
      </c>
      <c r="F427" s="183" t="s">
        <v>716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143</v>
      </c>
      <c r="AU427" s="182" t="s">
        <v>81</v>
      </c>
      <c r="AV427" s="14" t="s">
        <v>81</v>
      </c>
      <c r="AW427" s="14" t="s">
        <v>33</v>
      </c>
      <c r="AX427" s="14" t="s">
        <v>76</v>
      </c>
      <c r="AY427" s="182" t="s">
        <v>133</v>
      </c>
    </row>
    <row r="428" spans="1:65" s="13" customFormat="1">
      <c r="B428" s="172"/>
      <c r="D428" s="173" t="s">
        <v>143</v>
      </c>
      <c r="E428" s="174" t="s">
        <v>1</v>
      </c>
      <c r="F428" s="175" t="s">
        <v>192</v>
      </c>
      <c r="H428" s="176">
        <v>16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143</v>
      </c>
      <c r="AU428" s="174" t="s">
        <v>81</v>
      </c>
      <c r="AV428" s="13" t="s">
        <v>141</v>
      </c>
      <c r="AW428" s="13" t="s">
        <v>33</v>
      </c>
      <c r="AX428" s="13" t="s">
        <v>76</v>
      </c>
      <c r="AY428" s="174" t="s">
        <v>133</v>
      </c>
    </row>
    <row r="429" spans="1:65" s="14" customFormat="1" ht="22.5">
      <c r="B429" s="181"/>
      <c r="D429" s="173" t="s">
        <v>143</v>
      </c>
      <c r="E429" s="182" t="s">
        <v>1</v>
      </c>
      <c r="F429" s="183" t="s">
        <v>717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143</v>
      </c>
      <c r="AU429" s="182" t="s">
        <v>81</v>
      </c>
      <c r="AV429" s="14" t="s">
        <v>81</v>
      </c>
      <c r="AW429" s="14" t="s">
        <v>33</v>
      </c>
      <c r="AX429" s="14" t="s">
        <v>76</v>
      </c>
      <c r="AY429" s="182" t="s">
        <v>133</v>
      </c>
    </row>
    <row r="430" spans="1:65" s="13" customFormat="1">
      <c r="B430" s="172"/>
      <c r="D430" s="173" t="s">
        <v>143</v>
      </c>
      <c r="E430" s="174" t="s">
        <v>1</v>
      </c>
      <c r="F430" s="175" t="s">
        <v>141</v>
      </c>
      <c r="H430" s="176">
        <v>2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143</v>
      </c>
      <c r="AU430" s="174" t="s">
        <v>81</v>
      </c>
      <c r="AV430" s="13" t="s">
        <v>141</v>
      </c>
      <c r="AW430" s="13" t="s">
        <v>33</v>
      </c>
      <c r="AX430" s="13" t="s">
        <v>76</v>
      </c>
      <c r="AY430" s="174" t="s">
        <v>133</v>
      </c>
    </row>
    <row r="431" spans="1:65" s="14" customFormat="1">
      <c r="B431" s="181"/>
      <c r="D431" s="173" t="s">
        <v>143</v>
      </c>
      <c r="E431" s="182" t="s">
        <v>1</v>
      </c>
      <c r="F431" s="183" t="s">
        <v>718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143</v>
      </c>
      <c r="AU431" s="182" t="s">
        <v>81</v>
      </c>
      <c r="AV431" s="14" t="s">
        <v>81</v>
      </c>
      <c r="AW431" s="14" t="s">
        <v>33</v>
      </c>
      <c r="AX431" s="14" t="s">
        <v>76</v>
      </c>
      <c r="AY431" s="182" t="s">
        <v>133</v>
      </c>
    </row>
    <row r="432" spans="1:65" s="13" customFormat="1">
      <c r="B432" s="172"/>
      <c r="D432" s="173" t="s">
        <v>143</v>
      </c>
      <c r="E432" s="174" t="s">
        <v>1</v>
      </c>
      <c r="F432" s="175" t="s">
        <v>154</v>
      </c>
      <c r="H432" s="176">
        <v>8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143</v>
      </c>
      <c r="AU432" s="174" t="s">
        <v>81</v>
      </c>
      <c r="AV432" s="13" t="s">
        <v>141</v>
      </c>
      <c r="AW432" s="13" t="s">
        <v>33</v>
      </c>
      <c r="AX432" s="13" t="s">
        <v>76</v>
      </c>
      <c r="AY432" s="174" t="s">
        <v>133</v>
      </c>
    </row>
    <row r="433" spans="1:65" s="14" customFormat="1">
      <c r="B433" s="181"/>
      <c r="D433" s="173" t="s">
        <v>143</v>
      </c>
      <c r="E433" s="182" t="s">
        <v>1</v>
      </c>
      <c r="F433" s="183" t="s">
        <v>719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143</v>
      </c>
      <c r="AU433" s="182" t="s">
        <v>81</v>
      </c>
      <c r="AV433" s="14" t="s">
        <v>81</v>
      </c>
      <c r="AW433" s="14" t="s">
        <v>33</v>
      </c>
      <c r="AX433" s="14" t="s">
        <v>76</v>
      </c>
      <c r="AY433" s="182" t="s">
        <v>133</v>
      </c>
    </row>
    <row r="434" spans="1:65" s="13" customFormat="1">
      <c r="B434" s="172"/>
      <c r="D434" s="173" t="s">
        <v>143</v>
      </c>
      <c r="E434" s="174" t="s">
        <v>1</v>
      </c>
      <c r="F434" s="175" t="s">
        <v>154</v>
      </c>
      <c r="H434" s="176">
        <v>8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143</v>
      </c>
      <c r="AU434" s="174" t="s">
        <v>81</v>
      </c>
      <c r="AV434" s="13" t="s">
        <v>141</v>
      </c>
      <c r="AW434" s="13" t="s">
        <v>33</v>
      </c>
      <c r="AX434" s="13" t="s">
        <v>76</v>
      </c>
      <c r="AY434" s="174" t="s">
        <v>133</v>
      </c>
    </row>
    <row r="435" spans="1:65" s="15" customFormat="1">
      <c r="B435" s="199"/>
      <c r="D435" s="173" t="s">
        <v>143</v>
      </c>
      <c r="E435" s="200" t="s">
        <v>1</v>
      </c>
      <c r="F435" s="201" t="s">
        <v>191</v>
      </c>
      <c r="H435" s="202">
        <v>50</v>
      </c>
      <c r="I435" s="203"/>
      <c r="L435" s="199"/>
      <c r="M435" s="204"/>
      <c r="N435" s="205"/>
      <c r="O435" s="205"/>
      <c r="P435" s="205"/>
      <c r="Q435" s="205"/>
      <c r="R435" s="205"/>
      <c r="S435" s="205"/>
      <c r="T435" s="206"/>
      <c r="AT435" s="200" t="s">
        <v>143</v>
      </c>
      <c r="AU435" s="200" t="s">
        <v>81</v>
      </c>
      <c r="AV435" s="15" t="s">
        <v>140</v>
      </c>
      <c r="AW435" s="15" t="s">
        <v>33</v>
      </c>
      <c r="AX435" s="15" t="s">
        <v>81</v>
      </c>
      <c r="AY435" s="200" t="s">
        <v>133</v>
      </c>
    </row>
    <row r="436" spans="1:65" s="2" customFormat="1" ht="16.5" customHeight="1">
      <c r="A436" s="32"/>
      <c r="B436" s="157"/>
      <c r="C436" s="158">
        <v>150</v>
      </c>
      <c r="D436" s="158" t="s">
        <v>136</v>
      </c>
      <c r="E436" s="159" t="s">
        <v>720</v>
      </c>
      <c r="F436" s="160" t="s">
        <v>721</v>
      </c>
      <c r="G436" s="161" t="s">
        <v>711</v>
      </c>
      <c r="H436" s="162">
        <v>8</v>
      </c>
      <c r="I436" s="163"/>
      <c r="J436" s="164">
        <f>ROUND(I436*H436,2)</f>
        <v>0</v>
      </c>
      <c r="K436" s="165"/>
      <c r="L436" s="33"/>
      <c r="M436" s="166" t="s">
        <v>1</v>
      </c>
      <c r="N436" s="167" t="s">
        <v>42</v>
      </c>
      <c r="O436" s="58"/>
      <c r="P436" s="168">
        <f>O436*H436</f>
        <v>0</v>
      </c>
      <c r="Q436" s="168">
        <v>0</v>
      </c>
      <c r="R436" s="168">
        <f>Q436*H436</f>
        <v>0</v>
      </c>
      <c r="S436" s="168">
        <v>0</v>
      </c>
      <c r="T436" s="169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712</v>
      </c>
      <c r="AT436" s="170" t="s">
        <v>136</v>
      </c>
      <c r="AU436" s="170" t="s">
        <v>81</v>
      </c>
      <c r="AY436" s="17" t="s">
        <v>133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141</v>
      </c>
      <c r="BK436" s="171">
        <f>ROUND(I436*H436,2)</f>
        <v>0</v>
      </c>
      <c r="BL436" s="17" t="s">
        <v>712</v>
      </c>
      <c r="BM436" s="170" t="s">
        <v>722</v>
      </c>
    </row>
    <row r="437" spans="1:65" s="14" customFormat="1" ht="22.5">
      <c r="B437" s="181"/>
      <c r="D437" s="173" t="s">
        <v>143</v>
      </c>
      <c r="E437" s="182" t="s">
        <v>1</v>
      </c>
      <c r="F437" s="183" t="s">
        <v>723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143</v>
      </c>
      <c r="AU437" s="182" t="s">
        <v>81</v>
      </c>
      <c r="AV437" s="14" t="s">
        <v>81</v>
      </c>
      <c r="AW437" s="14" t="s">
        <v>33</v>
      </c>
      <c r="AX437" s="14" t="s">
        <v>76</v>
      </c>
      <c r="AY437" s="182" t="s">
        <v>133</v>
      </c>
    </row>
    <row r="438" spans="1:65" s="13" customFormat="1">
      <c r="B438" s="172"/>
      <c r="D438" s="173" t="s">
        <v>143</v>
      </c>
      <c r="E438" s="174" t="s">
        <v>1</v>
      </c>
      <c r="F438" s="175" t="s">
        <v>154</v>
      </c>
      <c r="H438" s="176">
        <v>8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143</v>
      </c>
      <c r="AU438" s="174" t="s">
        <v>81</v>
      </c>
      <c r="AV438" s="13" t="s">
        <v>141</v>
      </c>
      <c r="AW438" s="13" t="s">
        <v>33</v>
      </c>
      <c r="AX438" s="13" t="s">
        <v>81</v>
      </c>
      <c r="AY438" s="174" t="s">
        <v>133</v>
      </c>
    </row>
    <row r="439" spans="1:65" s="2" customFormat="1" ht="16.5" customHeight="1">
      <c r="A439" s="32"/>
      <c r="B439" s="157"/>
      <c r="C439" s="158">
        <v>151</v>
      </c>
      <c r="D439" s="158" t="s">
        <v>136</v>
      </c>
      <c r="E439" s="159" t="s">
        <v>724</v>
      </c>
      <c r="F439" s="160" t="s">
        <v>725</v>
      </c>
      <c r="G439" s="161" t="s">
        <v>711</v>
      </c>
      <c r="H439" s="162">
        <v>4</v>
      </c>
      <c r="I439" s="163"/>
      <c r="J439" s="164">
        <f>ROUND(I439*H439,2)</f>
        <v>0</v>
      </c>
      <c r="K439" s="165"/>
      <c r="L439" s="33"/>
      <c r="M439" s="166" t="s">
        <v>1</v>
      </c>
      <c r="N439" s="167" t="s">
        <v>42</v>
      </c>
      <c r="O439" s="58"/>
      <c r="P439" s="168">
        <f>O439*H439</f>
        <v>0</v>
      </c>
      <c r="Q439" s="168">
        <v>0</v>
      </c>
      <c r="R439" s="168">
        <f>Q439*H439</f>
        <v>0</v>
      </c>
      <c r="S439" s="168">
        <v>0</v>
      </c>
      <c r="T439" s="169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70" t="s">
        <v>712</v>
      </c>
      <c r="AT439" s="170" t="s">
        <v>136</v>
      </c>
      <c r="AU439" s="170" t="s">
        <v>81</v>
      </c>
      <c r="AY439" s="17" t="s">
        <v>133</v>
      </c>
      <c r="BE439" s="171">
        <f>IF(N439="základní",J439,0)</f>
        <v>0</v>
      </c>
      <c r="BF439" s="171">
        <f>IF(N439="snížená",J439,0)</f>
        <v>0</v>
      </c>
      <c r="BG439" s="171">
        <f>IF(N439="zákl. přenesená",J439,0)</f>
        <v>0</v>
      </c>
      <c r="BH439" s="171">
        <f>IF(N439="sníž. přenesená",J439,0)</f>
        <v>0</v>
      </c>
      <c r="BI439" s="171">
        <f>IF(N439="nulová",J439,0)</f>
        <v>0</v>
      </c>
      <c r="BJ439" s="17" t="s">
        <v>141</v>
      </c>
      <c r="BK439" s="171">
        <f>ROUND(I439*H439,2)</f>
        <v>0</v>
      </c>
      <c r="BL439" s="17" t="s">
        <v>712</v>
      </c>
      <c r="BM439" s="170" t="s">
        <v>726</v>
      </c>
    </row>
    <row r="440" spans="1:65" s="14" customFormat="1">
      <c r="B440" s="181"/>
      <c r="D440" s="173" t="s">
        <v>143</v>
      </c>
      <c r="E440" s="182" t="s">
        <v>1</v>
      </c>
      <c r="F440" s="183" t="s">
        <v>727</v>
      </c>
      <c r="H440" s="182" t="s">
        <v>1</v>
      </c>
      <c r="I440" s="184"/>
      <c r="L440" s="181"/>
      <c r="M440" s="185"/>
      <c r="N440" s="186"/>
      <c r="O440" s="186"/>
      <c r="P440" s="186"/>
      <c r="Q440" s="186"/>
      <c r="R440" s="186"/>
      <c r="S440" s="186"/>
      <c r="T440" s="187"/>
      <c r="AT440" s="182" t="s">
        <v>143</v>
      </c>
      <c r="AU440" s="182" t="s">
        <v>81</v>
      </c>
      <c r="AV440" s="14" t="s">
        <v>81</v>
      </c>
      <c r="AW440" s="14" t="s">
        <v>33</v>
      </c>
      <c r="AX440" s="14" t="s">
        <v>76</v>
      </c>
      <c r="AY440" s="182" t="s">
        <v>133</v>
      </c>
    </row>
    <row r="441" spans="1:65" s="13" customFormat="1">
      <c r="B441" s="172"/>
      <c r="D441" s="173" t="s">
        <v>143</v>
      </c>
      <c r="E441" s="174" t="s">
        <v>1</v>
      </c>
      <c r="F441" s="175" t="s">
        <v>140</v>
      </c>
      <c r="H441" s="176">
        <v>4</v>
      </c>
      <c r="I441" s="177"/>
      <c r="L441" s="172"/>
      <c r="M441" s="178"/>
      <c r="N441" s="179"/>
      <c r="O441" s="179"/>
      <c r="P441" s="179"/>
      <c r="Q441" s="179"/>
      <c r="R441" s="179"/>
      <c r="S441" s="179"/>
      <c r="T441" s="180"/>
      <c r="AT441" s="174" t="s">
        <v>143</v>
      </c>
      <c r="AU441" s="174" t="s">
        <v>81</v>
      </c>
      <c r="AV441" s="13" t="s">
        <v>141</v>
      </c>
      <c r="AW441" s="13" t="s">
        <v>33</v>
      </c>
      <c r="AX441" s="13" t="s">
        <v>81</v>
      </c>
      <c r="AY441" s="174" t="s">
        <v>133</v>
      </c>
    </row>
    <row r="442" spans="1:65" s="2" customFormat="1" ht="16.5" customHeight="1">
      <c r="A442" s="32"/>
      <c r="B442" s="157"/>
      <c r="C442" s="158">
        <v>152</v>
      </c>
      <c r="D442" s="158" t="s">
        <v>136</v>
      </c>
      <c r="E442" s="159" t="s">
        <v>728</v>
      </c>
      <c r="F442" s="160" t="s">
        <v>729</v>
      </c>
      <c r="G442" s="161" t="s">
        <v>711</v>
      </c>
      <c r="H442" s="162">
        <v>4</v>
      </c>
      <c r="I442" s="163"/>
      <c r="J442" s="164">
        <f>ROUND(I442*H442,2)</f>
        <v>0</v>
      </c>
      <c r="K442" s="165"/>
      <c r="L442" s="33"/>
      <c r="M442" s="166" t="s">
        <v>1</v>
      </c>
      <c r="N442" s="167" t="s">
        <v>42</v>
      </c>
      <c r="O442" s="58"/>
      <c r="P442" s="168">
        <f>O442*H442</f>
        <v>0</v>
      </c>
      <c r="Q442" s="168">
        <v>0</v>
      </c>
      <c r="R442" s="168">
        <f>Q442*H442</f>
        <v>0</v>
      </c>
      <c r="S442" s="168">
        <v>0</v>
      </c>
      <c r="T442" s="169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70" t="s">
        <v>712</v>
      </c>
      <c r="AT442" s="170" t="s">
        <v>136</v>
      </c>
      <c r="AU442" s="170" t="s">
        <v>81</v>
      </c>
      <c r="AY442" s="17" t="s">
        <v>133</v>
      </c>
      <c r="BE442" s="171">
        <f>IF(N442="základní",J442,0)</f>
        <v>0</v>
      </c>
      <c r="BF442" s="171">
        <f>IF(N442="snížená",J442,0)</f>
        <v>0</v>
      </c>
      <c r="BG442" s="171">
        <f>IF(N442="zákl. přenesená",J442,0)</f>
        <v>0</v>
      </c>
      <c r="BH442" s="171">
        <f>IF(N442="sníž. přenesená",J442,0)</f>
        <v>0</v>
      </c>
      <c r="BI442" s="171">
        <f>IF(N442="nulová",J442,0)</f>
        <v>0</v>
      </c>
      <c r="BJ442" s="17" t="s">
        <v>141</v>
      </c>
      <c r="BK442" s="171">
        <f>ROUND(I442*H442,2)</f>
        <v>0</v>
      </c>
      <c r="BL442" s="17" t="s">
        <v>712</v>
      </c>
      <c r="BM442" s="170" t="s">
        <v>730</v>
      </c>
    </row>
    <row r="443" spans="1:65" s="14" customFormat="1">
      <c r="B443" s="181"/>
      <c r="D443" s="173" t="s">
        <v>143</v>
      </c>
      <c r="E443" s="182" t="s">
        <v>1</v>
      </c>
      <c r="F443" s="183" t="s">
        <v>754</v>
      </c>
      <c r="H443" s="182" t="s">
        <v>1</v>
      </c>
      <c r="I443" s="184"/>
      <c r="L443" s="181"/>
      <c r="M443" s="185"/>
      <c r="N443" s="186"/>
      <c r="O443" s="186"/>
      <c r="P443" s="186"/>
      <c r="Q443" s="186"/>
      <c r="R443" s="186"/>
      <c r="S443" s="186"/>
      <c r="T443" s="187"/>
      <c r="AT443" s="182" t="s">
        <v>143</v>
      </c>
      <c r="AU443" s="182" t="s">
        <v>81</v>
      </c>
      <c r="AV443" s="14" t="s">
        <v>81</v>
      </c>
      <c r="AW443" s="14" t="s">
        <v>33</v>
      </c>
      <c r="AX443" s="14" t="s">
        <v>76</v>
      </c>
      <c r="AY443" s="182" t="s">
        <v>133</v>
      </c>
    </row>
    <row r="444" spans="1:65" s="13" customFormat="1">
      <c r="B444" s="172"/>
      <c r="D444" s="173" t="s">
        <v>143</v>
      </c>
      <c r="E444" s="174" t="s">
        <v>1</v>
      </c>
      <c r="F444" s="175" t="s">
        <v>140</v>
      </c>
      <c r="H444" s="176">
        <v>4</v>
      </c>
      <c r="I444" s="177"/>
      <c r="L444" s="172"/>
      <c r="M444" s="178"/>
      <c r="N444" s="179"/>
      <c r="O444" s="179"/>
      <c r="P444" s="179"/>
      <c r="Q444" s="179"/>
      <c r="R444" s="179"/>
      <c r="S444" s="179"/>
      <c r="T444" s="180"/>
      <c r="AT444" s="174" t="s">
        <v>143</v>
      </c>
      <c r="AU444" s="174" t="s">
        <v>81</v>
      </c>
      <c r="AV444" s="13" t="s">
        <v>141</v>
      </c>
      <c r="AW444" s="13" t="s">
        <v>33</v>
      </c>
      <c r="AX444" s="13" t="s">
        <v>81</v>
      </c>
      <c r="AY444" s="174" t="s">
        <v>133</v>
      </c>
    </row>
    <row r="445" spans="1:65" s="12" customFormat="1" ht="25.9" customHeight="1">
      <c r="B445" s="144"/>
      <c r="D445" s="145" t="s">
        <v>75</v>
      </c>
      <c r="E445" s="146" t="s">
        <v>731</v>
      </c>
      <c r="F445" s="146" t="s">
        <v>732</v>
      </c>
      <c r="I445" s="147"/>
      <c r="J445" s="148">
        <f>BK445</f>
        <v>0</v>
      </c>
      <c r="L445" s="144"/>
      <c r="M445" s="149"/>
      <c r="N445" s="150"/>
      <c r="O445" s="150"/>
      <c r="P445" s="151">
        <f>P446+P448</f>
        <v>0</v>
      </c>
      <c r="Q445" s="150"/>
      <c r="R445" s="151">
        <f>R446+R448</f>
        <v>0</v>
      </c>
      <c r="S445" s="150"/>
      <c r="T445" s="152">
        <f>T446+T448</f>
        <v>0</v>
      </c>
      <c r="AR445" s="145" t="s">
        <v>147</v>
      </c>
      <c r="AT445" s="153" t="s">
        <v>75</v>
      </c>
      <c r="AU445" s="153" t="s">
        <v>76</v>
      </c>
      <c r="AY445" s="145" t="s">
        <v>133</v>
      </c>
      <c r="BK445" s="154">
        <f>BK446+BK448</f>
        <v>0</v>
      </c>
    </row>
    <row r="446" spans="1:65" s="12" customFormat="1" ht="22.9" customHeight="1">
      <c r="B446" s="144"/>
      <c r="D446" s="145" t="s">
        <v>75</v>
      </c>
      <c r="E446" s="155" t="s">
        <v>733</v>
      </c>
      <c r="F446" s="155" t="s">
        <v>734</v>
      </c>
      <c r="I446" s="147"/>
      <c r="J446" s="156">
        <f>BK446</f>
        <v>0</v>
      </c>
      <c r="L446" s="144"/>
      <c r="M446" s="149"/>
      <c r="N446" s="150"/>
      <c r="O446" s="150"/>
      <c r="P446" s="151">
        <f>P447</f>
        <v>0</v>
      </c>
      <c r="Q446" s="150"/>
      <c r="R446" s="151">
        <f>R447</f>
        <v>0</v>
      </c>
      <c r="S446" s="150"/>
      <c r="T446" s="152">
        <f>T447</f>
        <v>0</v>
      </c>
      <c r="AR446" s="145" t="s">
        <v>147</v>
      </c>
      <c r="AT446" s="153" t="s">
        <v>75</v>
      </c>
      <c r="AU446" s="153" t="s">
        <v>81</v>
      </c>
      <c r="AY446" s="145" t="s">
        <v>133</v>
      </c>
      <c r="BK446" s="154">
        <f>BK447</f>
        <v>0</v>
      </c>
    </row>
    <row r="447" spans="1:65" s="2" customFormat="1" ht="16.5" customHeight="1">
      <c r="A447" s="32"/>
      <c r="B447" s="157"/>
      <c r="C447" s="158">
        <v>153</v>
      </c>
      <c r="D447" s="158" t="s">
        <v>136</v>
      </c>
      <c r="E447" s="159" t="s">
        <v>735</v>
      </c>
      <c r="F447" s="160" t="s">
        <v>734</v>
      </c>
      <c r="G447" s="161" t="s">
        <v>342</v>
      </c>
      <c r="H447" s="162">
        <v>1</v>
      </c>
      <c r="I447" s="163"/>
      <c r="J447" s="164">
        <f>ROUND(I447*H447,2)</f>
        <v>0</v>
      </c>
      <c r="K447" s="165"/>
      <c r="L447" s="33"/>
      <c r="M447" s="166" t="s">
        <v>1</v>
      </c>
      <c r="N447" s="167" t="s">
        <v>42</v>
      </c>
      <c r="O447" s="58"/>
      <c r="P447" s="168">
        <f>O447*H447</f>
        <v>0</v>
      </c>
      <c r="Q447" s="168">
        <v>0</v>
      </c>
      <c r="R447" s="168">
        <f>Q447*H447</f>
        <v>0</v>
      </c>
      <c r="S447" s="168">
        <v>0</v>
      </c>
      <c r="T447" s="169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0" t="s">
        <v>736</v>
      </c>
      <c r="AT447" s="170" t="s">
        <v>136</v>
      </c>
      <c r="AU447" s="170" t="s">
        <v>141</v>
      </c>
      <c r="AY447" s="17" t="s">
        <v>133</v>
      </c>
      <c r="BE447" s="171">
        <f>IF(N447="základní",J447,0)</f>
        <v>0</v>
      </c>
      <c r="BF447" s="171">
        <f>IF(N447="snížená",J447,0)</f>
        <v>0</v>
      </c>
      <c r="BG447" s="171">
        <f>IF(N447="zákl. přenesená",J447,0)</f>
        <v>0</v>
      </c>
      <c r="BH447" s="171">
        <f>IF(N447="sníž. přenesená",J447,0)</f>
        <v>0</v>
      </c>
      <c r="BI447" s="171">
        <f>IF(N447="nulová",J447,0)</f>
        <v>0</v>
      </c>
      <c r="BJ447" s="17" t="s">
        <v>141</v>
      </c>
      <c r="BK447" s="171">
        <f>ROUND(I447*H447,2)</f>
        <v>0</v>
      </c>
      <c r="BL447" s="17" t="s">
        <v>736</v>
      </c>
      <c r="BM447" s="170" t="s">
        <v>737</v>
      </c>
    </row>
    <row r="448" spans="1:65" s="12" customFormat="1" ht="22.9" customHeight="1">
      <c r="B448" s="144"/>
      <c r="D448" s="145" t="s">
        <v>75</v>
      </c>
      <c r="E448" s="155" t="s">
        <v>738</v>
      </c>
      <c r="F448" s="155" t="s">
        <v>739</v>
      </c>
      <c r="I448" s="147"/>
      <c r="J448" s="156">
        <f>BK448</f>
        <v>0</v>
      </c>
      <c r="L448" s="144"/>
      <c r="M448" s="149"/>
      <c r="N448" s="150"/>
      <c r="O448" s="150"/>
      <c r="P448" s="151">
        <f>P449</f>
        <v>0</v>
      </c>
      <c r="Q448" s="150"/>
      <c r="R448" s="151">
        <f>R449</f>
        <v>0</v>
      </c>
      <c r="S448" s="150"/>
      <c r="T448" s="152">
        <f>T449</f>
        <v>0</v>
      </c>
      <c r="AR448" s="145" t="s">
        <v>147</v>
      </c>
      <c r="AT448" s="153" t="s">
        <v>75</v>
      </c>
      <c r="AU448" s="153" t="s">
        <v>81</v>
      </c>
      <c r="AY448" s="145" t="s">
        <v>133</v>
      </c>
      <c r="BK448" s="154">
        <f>BK449</f>
        <v>0</v>
      </c>
    </row>
    <row r="449" spans="1:65" s="2" customFormat="1" ht="16.5" customHeight="1">
      <c r="A449" s="32"/>
      <c r="B449" s="157"/>
      <c r="C449" s="158">
        <v>154</v>
      </c>
      <c r="D449" s="158" t="s">
        <v>136</v>
      </c>
      <c r="E449" s="159" t="s">
        <v>740</v>
      </c>
      <c r="F449" s="160" t="s">
        <v>739</v>
      </c>
      <c r="G449" s="161" t="s">
        <v>342</v>
      </c>
      <c r="H449" s="162">
        <v>1</v>
      </c>
      <c r="I449" s="163"/>
      <c r="J449" s="164">
        <f>ROUND(I449*H449,2)</f>
        <v>0</v>
      </c>
      <c r="K449" s="165"/>
      <c r="L449" s="33"/>
      <c r="M449" s="207" t="s">
        <v>1</v>
      </c>
      <c r="N449" s="208" t="s">
        <v>42</v>
      </c>
      <c r="O449" s="209"/>
      <c r="P449" s="210">
        <f>O449*H449</f>
        <v>0</v>
      </c>
      <c r="Q449" s="210">
        <v>0</v>
      </c>
      <c r="R449" s="210">
        <f>Q449*H449</f>
        <v>0</v>
      </c>
      <c r="S449" s="210">
        <v>0</v>
      </c>
      <c r="T449" s="211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70" t="s">
        <v>736</v>
      </c>
      <c r="AT449" s="170" t="s">
        <v>136</v>
      </c>
      <c r="AU449" s="170" t="s">
        <v>141</v>
      </c>
      <c r="AY449" s="17" t="s">
        <v>133</v>
      </c>
      <c r="BE449" s="171">
        <f>IF(N449="základní",J449,0)</f>
        <v>0</v>
      </c>
      <c r="BF449" s="171">
        <f>IF(N449="snížená",J449,0)</f>
        <v>0</v>
      </c>
      <c r="BG449" s="171">
        <f>IF(N449="zákl. přenesená",J449,0)</f>
        <v>0</v>
      </c>
      <c r="BH449" s="171">
        <f>IF(N449="sníž. přenesená",J449,0)</f>
        <v>0</v>
      </c>
      <c r="BI449" s="171">
        <f>IF(N449="nulová",J449,0)</f>
        <v>0</v>
      </c>
      <c r="BJ449" s="17" t="s">
        <v>141</v>
      </c>
      <c r="BK449" s="171">
        <f>ROUND(I449*H449,2)</f>
        <v>0</v>
      </c>
      <c r="BL449" s="17" t="s">
        <v>736</v>
      </c>
      <c r="BM449" s="170" t="s">
        <v>741</v>
      </c>
    </row>
    <row r="450" spans="1:65" s="2" customFormat="1" ht="6.95" customHeight="1">
      <c r="A450" s="32"/>
      <c r="B450" s="47"/>
      <c r="C450" s="48"/>
      <c r="D450" s="48"/>
      <c r="E450" s="48"/>
      <c r="F450" s="48"/>
      <c r="G450" s="48"/>
      <c r="H450" s="48"/>
      <c r="I450" s="116"/>
      <c r="J450" s="48"/>
      <c r="K450" s="48"/>
      <c r="L450" s="33"/>
      <c r="M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</row>
  </sheetData>
  <autoFilter ref="C141:K449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2022-05-30T11:23:17Z</cp:lastPrinted>
  <dcterms:created xsi:type="dcterms:W3CDTF">2020-06-02T04:58:21Z</dcterms:created>
  <dcterms:modified xsi:type="dcterms:W3CDTF">2022-05-30T11:23:24Z</dcterms:modified>
</cp:coreProperties>
</file>