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PROJEKTY\havířov\Park za KD Radost, Obnova parku\__dotace\aktualizace 29.5.2022\zadání\"/>
    </mc:Choice>
  </mc:AlternateContent>
  <bookViews>
    <workbookView xWindow="0" yWindow="0" windowWidth="0" windowHeight="0"/>
  </bookViews>
  <sheets>
    <sheet name="Rekapitulace stavby" sheetId="1" r:id="rId1"/>
    <sheet name="000 - vedlejší rozpočtové..." sheetId="2" r:id="rId2"/>
    <sheet name="001 - SO 101 PARKOVIŠTĚ  " sheetId="3" r:id="rId3"/>
    <sheet name="002 - SO 301 DEŠŤOVÁ KANA..." sheetId="4" r:id="rId4"/>
    <sheet name="003 - SO 401 VEŘEJNÉ OSVĚ..." sheetId="5" r:id="rId5"/>
    <sheet name="004 - 5-LETÁ UDRŽOVACÍ PÉČE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'000 - vedlejší rozpočtové...'!$C$117:$K$149</definedName>
    <definedName name="_xlnm.Print_Area" localSheetId="1">'000 - vedlejší rozpočtové...'!$C$4:$J$76,'000 - vedlejší rozpočtové...'!$C$82:$J$99,'000 - vedlejší rozpočtové...'!$C$105:$J$149</definedName>
    <definedName name="_xlnm.Print_Titles" localSheetId="1">'000 - vedlejší rozpočtové...'!$117:$117</definedName>
    <definedName name="_xlnm._FilterDatabase" localSheetId="2" hidden="1">'001 - SO 101 PARKOVIŠTĚ  '!$C$125:$K$390</definedName>
    <definedName name="_xlnm.Print_Area" localSheetId="2">'001 - SO 101 PARKOVIŠTĚ  '!$C$4:$J$76,'001 - SO 101 PARKOVIŠTĚ  '!$C$82:$J$107,'001 - SO 101 PARKOVIŠTĚ  '!$C$113:$J$390</definedName>
    <definedName name="_xlnm.Print_Titles" localSheetId="2">'001 - SO 101 PARKOVIŠTĚ  '!$125:$125</definedName>
    <definedName name="_xlnm._FilterDatabase" localSheetId="3" hidden="1">'002 - SO 301 DEŠŤOVÁ KANA...'!$C$123:$K$227</definedName>
    <definedName name="_xlnm.Print_Area" localSheetId="3">'002 - SO 301 DEŠŤOVÁ KANA...'!$C$4:$J$76,'002 - SO 301 DEŠŤOVÁ KANA...'!$C$82:$J$105,'002 - SO 301 DEŠŤOVÁ KANA...'!$C$111:$J$227</definedName>
    <definedName name="_xlnm.Print_Titles" localSheetId="3">'002 - SO 301 DEŠŤOVÁ KANA...'!$123:$123</definedName>
    <definedName name="_xlnm._FilterDatabase" localSheetId="4" hidden="1">'003 - SO 401 VEŘEJNÉ OSVĚ...'!$C$123:$K$252</definedName>
    <definedName name="_xlnm.Print_Area" localSheetId="4">'003 - SO 401 VEŘEJNÉ OSVĚ...'!$C$4:$J$76,'003 - SO 401 VEŘEJNÉ OSVĚ...'!$C$82:$J$105,'003 - SO 401 VEŘEJNÉ OSVĚ...'!$C$111:$J$252</definedName>
    <definedName name="_xlnm.Print_Titles" localSheetId="4">'003 - SO 401 VEŘEJNÉ OSVĚ...'!$123:$123</definedName>
    <definedName name="_xlnm._FilterDatabase" localSheetId="5" hidden="1">'004 - 5-LETÁ UDRŽOVACÍ PÉČE'!$C$121:$K$202</definedName>
    <definedName name="_xlnm.Print_Area" localSheetId="5">'004 - 5-LETÁ UDRŽOVACÍ PÉČE'!$C$4:$J$76,'004 - 5-LETÁ UDRŽOVACÍ PÉČE'!$C$82:$J$103,'004 - 5-LETÁ UDRŽOVACÍ PÉČE'!$C$109:$J$202</definedName>
    <definedName name="_xlnm.Print_Titles" localSheetId="5">'004 - 5-LETÁ UDRŽOVACÍ PÉČE'!$121:$121</definedName>
    <definedName name="_xlnm.Print_Area" localSheetId="6">'Seznam figur'!$C$4:$G$381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5" r="J37"/>
  <c r="J36"/>
  <c i="1" r="AY98"/>
  <c i="5" r="J35"/>
  <c i="1" r="AX98"/>
  <c i="5"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4" r="J37"/>
  <c r="J36"/>
  <c i="1" r="AY97"/>
  <c i="4" r="J35"/>
  <c i="1" r="AX97"/>
  <c i="4" r="BI227"/>
  <c r="BH227"/>
  <c r="BG227"/>
  <c r="BF227"/>
  <c r="T227"/>
  <c r="T226"/>
  <c r="R227"/>
  <c r="R226"/>
  <c r="P227"/>
  <c r="P226"/>
  <c r="BI222"/>
  <c r="BH222"/>
  <c r="BG222"/>
  <c r="BF222"/>
  <c r="T222"/>
  <c r="T221"/>
  <c r="R222"/>
  <c r="R221"/>
  <c r="P222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T201"/>
  <c r="R202"/>
  <c r="R201"/>
  <c r="P202"/>
  <c r="P201"/>
  <c r="BI198"/>
  <c r="BH198"/>
  <c r="BG198"/>
  <c r="BF198"/>
  <c r="T198"/>
  <c r="T197"/>
  <c r="R198"/>
  <c r="R197"/>
  <c r="P198"/>
  <c r="P197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3" r="J37"/>
  <c r="J36"/>
  <c i="1" r="AY96"/>
  <c i="3" r="J35"/>
  <c i="1" r="AX96"/>
  <c i="3" r="BI386"/>
  <c r="BH386"/>
  <c r="BG386"/>
  <c r="BF386"/>
  <c r="T386"/>
  <c r="R386"/>
  <c r="P386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T372"/>
  <c r="R373"/>
  <c r="R372"/>
  <c r="P373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2"/>
  <c r="BH342"/>
  <c r="BG342"/>
  <c r="BF342"/>
  <c r="T342"/>
  <c r="R342"/>
  <c r="P342"/>
  <c r="BI338"/>
  <c r="BH338"/>
  <c r="BG338"/>
  <c r="BF338"/>
  <c r="T338"/>
  <c r="R338"/>
  <c r="P338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08"/>
  <c r="BH308"/>
  <c r="BG308"/>
  <c r="BF308"/>
  <c r="T308"/>
  <c r="R308"/>
  <c r="P308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T271"/>
  <c r="R272"/>
  <c r="R271"/>
  <c r="P272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2" r="J37"/>
  <c r="J36"/>
  <c i="1" r="AY95"/>
  <c i="2" r="J35"/>
  <c i="1" r="AX95"/>
  <c i="2"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1" r="L90"/>
  <c r="AM90"/>
  <c r="AM89"/>
  <c r="L89"/>
  <c r="AM87"/>
  <c r="L87"/>
  <c r="L85"/>
  <c r="L84"/>
  <c i="2" r="J147"/>
  <c r="J140"/>
  <c r="J129"/>
  <c r="BK147"/>
  <c r="J124"/>
  <c r="J126"/>
  <c i="3" r="J328"/>
  <c r="BK292"/>
  <c r="J245"/>
  <c r="BK161"/>
  <c r="J315"/>
  <c r="J236"/>
  <c r="J129"/>
  <c r="BK342"/>
  <c r="J260"/>
  <c r="BK146"/>
  <c r="J376"/>
  <c r="J209"/>
  <c r="BK134"/>
  <c r="J349"/>
  <c r="BK279"/>
  <c r="BK203"/>
  <c r="J146"/>
  <c r="BK316"/>
  <c r="J207"/>
  <c r="J321"/>
  <c r="BK285"/>
  <c r="BK196"/>
  <c r="BK386"/>
  <c r="BK338"/>
  <c r="J277"/>
  <c r="J221"/>
  <c r="J171"/>
  <c i="4" r="BK218"/>
  <c r="BK154"/>
  <c r="J179"/>
  <c r="BK190"/>
  <c r="BK127"/>
  <c r="BK206"/>
  <c r="BK175"/>
  <c i="5" r="BK145"/>
  <c r="BK214"/>
  <c r="BK164"/>
  <c r="BK135"/>
  <c r="BK177"/>
  <c r="J144"/>
  <c r="J217"/>
  <c r="J135"/>
  <c r="J188"/>
  <c r="BK163"/>
  <c r="BK133"/>
  <c r="J177"/>
  <c r="J247"/>
  <c r="J165"/>
  <c i="6" r="BK191"/>
  <c r="J191"/>
  <c r="BK178"/>
  <c r="J127"/>
  <c r="J161"/>
  <c r="J188"/>
  <c r="BK132"/>
  <c r="BK157"/>
  <c r="J128"/>
  <c r="J172"/>
  <c r="BK126"/>
  <c r="J125"/>
  <c i="2" r="BK134"/>
  <c r="J135"/>
  <c r="J137"/>
  <c r="BK135"/>
  <c r="BK133"/>
  <c r="J128"/>
  <c i="3" r="J366"/>
  <c r="BK287"/>
  <c r="J225"/>
  <c r="J158"/>
  <c r="BK277"/>
  <c r="BK207"/>
  <c r="BK132"/>
  <c r="J355"/>
  <c r="J239"/>
  <c r="BK179"/>
  <c r="BK301"/>
  <c r="BK185"/>
  <c r="J370"/>
  <c r="J272"/>
  <c r="J252"/>
  <c r="BK177"/>
  <c r="BK362"/>
  <c r="BK260"/>
  <c r="J196"/>
  <c r="BK272"/>
  <c r="BK192"/>
  <c r="J386"/>
  <c r="J331"/>
  <c r="J261"/>
  <c r="J217"/>
  <c r="BK140"/>
  <c i="4" r="BK222"/>
  <c r="BK159"/>
  <c r="J198"/>
  <c r="BK198"/>
  <c r="J163"/>
  <c r="J187"/>
  <c r="BK161"/>
  <c i="5" r="BK153"/>
  <c r="BK249"/>
  <c r="J170"/>
  <c r="BK242"/>
  <c r="J183"/>
  <c r="BK228"/>
  <c r="BK162"/>
  <c r="BK217"/>
  <c r="J173"/>
  <c r="BK143"/>
  <c r="BK197"/>
  <c r="BK161"/>
  <c r="J167"/>
  <c i="6" r="BK193"/>
  <c r="J176"/>
  <c r="J198"/>
  <c r="J154"/>
  <c r="J183"/>
  <c r="J202"/>
  <c r="BK202"/>
  <c r="J163"/>
  <c r="J138"/>
  <c r="J200"/>
  <c r="BK166"/>
  <c r="J186"/>
  <c r="BK143"/>
  <c i="2" r="J131"/>
  <c r="J130"/>
  <c r="BK127"/>
  <c r="J122"/>
  <c r="BK124"/>
  <c r="BK128"/>
  <c r="BK125"/>
  <c i="3" r="J368"/>
  <c r="J296"/>
  <c r="J219"/>
  <c r="J181"/>
  <c r="BK314"/>
  <c r="BK254"/>
  <c r="J198"/>
  <c r="J361"/>
  <c r="J319"/>
  <c r="BK221"/>
  <c r="BK137"/>
  <c r="BK275"/>
  <c r="BK182"/>
  <c r="BK373"/>
  <c r="BK326"/>
  <c r="J275"/>
  <c r="BK249"/>
  <c r="BK181"/>
  <c r="BK368"/>
  <c r="BK269"/>
  <c r="BK225"/>
  <c r="BK319"/>
  <c r="J215"/>
  <c r="BK171"/>
  <c r="J357"/>
  <c r="J283"/>
  <c r="J223"/>
  <c i="4" r="J218"/>
  <c r="BK215"/>
  <c r="BK150"/>
  <c r="J192"/>
  <c r="BK169"/>
  <c r="J150"/>
  <c r="BK163"/>
  <c r="J165"/>
  <c i="5" r="J152"/>
  <c r="BK221"/>
  <c r="J162"/>
  <c r="BK201"/>
  <c r="BK147"/>
  <c r="BK179"/>
  <c r="BK238"/>
  <c r="BK183"/>
  <c r="BK158"/>
  <c r="BK247"/>
  <c r="BK187"/>
  <c r="BK251"/>
  <c r="J179"/>
  <c r="J143"/>
  <c i="6" r="BK173"/>
  <c r="BK200"/>
  <c r="J135"/>
  <c r="BK163"/>
  <c r="J170"/>
  <c r="BK144"/>
  <c r="J146"/>
  <c r="J169"/>
  <c r="J137"/>
  <c r="BK174"/>
  <c r="J142"/>
  <c r="BK176"/>
  <c i="2" r="BK142"/>
  <c r="J144"/>
  <c r="J125"/>
  <c r="BK129"/>
  <c r="BK130"/>
  <c r="BK140"/>
  <c r="J133"/>
  <c i="3" r="BK357"/>
  <c r="BK281"/>
  <c r="BK242"/>
  <c r="J192"/>
  <c r="BK333"/>
  <c r="BK257"/>
  <c r="J203"/>
  <c r="BK360"/>
  <c r="BK315"/>
  <c r="BK194"/>
  <c r="J360"/>
  <c r="J228"/>
  <c r="J164"/>
  <c r="BK366"/>
  <c r="J281"/>
  <c r="J254"/>
  <c r="BK198"/>
  <c r="J144"/>
  <c r="BK321"/>
  <c r="BK239"/>
  <c r="J333"/>
  <c r="J258"/>
  <c r="J184"/>
  <c r="J373"/>
  <c r="J285"/>
  <c r="BK245"/>
  <c r="BK164"/>
  <c i="4" r="J227"/>
  <c r="J206"/>
  <c r="J130"/>
  <c r="BK147"/>
  <c r="BK192"/>
  <c r="BK130"/>
  <c r="BK138"/>
  <c r="J136"/>
  <c i="5" r="BK127"/>
  <c r="J163"/>
  <c r="J127"/>
  <c r="J195"/>
  <c r="BK152"/>
  <c r="BK188"/>
  <c r="BK233"/>
  <c r="J178"/>
  <c r="J156"/>
  <c r="J229"/>
  <c r="BK195"/>
  <c r="BK156"/>
  <c r="J214"/>
  <c r="J158"/>
  <c i="6" r="BK146"/>
  <c r="J175"/>
  <c r="BK127"/>
  <c r="J141"/>
  <c r="BK128"/>
  <c r="BK141"/>
  <c r="J174"/>
  <c r="J143"/>
  <c r="J201"/>
  <c r="BK148"/>
  <c r="BK183"/>
  <c r="BK156"/>
  <c i="2" r="J136"/>
  <c r="BK136"/>
  <c r="BK149"/>
  <c r="BK121"/>
  <c r="BK123"/>
  <c r="J138"/>
  <c r="J123"/>
  <c i="3" r="BK320"/>
  <c r="J269"/>
  <c r="BK223"/>
  <c r="J182"/>
  <c r="BK352"/>
  <c r="BK267"/>
  <c r="J194"/>
  <c r="BK347"/>
  <c r="BK248"/>
  <c r="J205"/>
  <c r="BK139"/>
  <c r="J338"/>
  <c r="J141"/>
  <c r="J364"/>
  <c r="J318"/>
  <c r="BK228"/>
  <c r="BK180"/>
  <c r="J140"/>
  <c r="J301"/>
  <c r="J242"/>
  <c r="BK200"/>
  <c r="J200"/>
  <c r="J132"/>
  <c r="BK349"/>
  <c r="J248"/>
  <c r="J173"/>
  <c i="4" r="J190"/>
  <c r="J212"/>
  <c r="BK133"/>
  <c r="BK172"/>
  <c r="BK184"/>
  <c r="BK182"/>
  <c r="J222"/>
  <c r="J156"/>
  <c i="5" r="BK144"/>
  <c r="BK176"/>
  <c r="J157"/>
  <c r="J233"/>
  <c r="BK170"/>
  <c r="J249"/>
  <c r="J166"/>
  <c r="BK191"/>
  <c r="J153"/>
  <c r="J206"/>
  <c r="BK173"/>
  <c r="BK218"/>
  <c i="6" r="J144"/>
  <c r="BK170"/>
  <c r="J166"/>
  <c r="J185"/>
  <c r="BK154"/>
  <c r="J148"/>
  <c r="J159"/>
  <c r="BK130"/>
  <c r="BK169"/>
  <c r="BK201"/>
  <c r="J168"/>
  <c i="2" r="BK137"/>
  <c r="J149"/>
  <c r="BK144"/>
  <c r="BK138"/>
  <c r="BK122"/>
  <c r="J139"/>
  <c r="BK126"/>
  <c i="3" r="J314"/>
  <c r="BK256"/>
  <c r="BK211"/>
  <c r="J137"/>
  <c r="BK308"/>
  <c r="BK219"/>
  <c r="BK149"/>
  <c r="BK328"/>
  <c r="BK231"/>
  <c r="BK138"/>
  <c r="BK355"/>
  <c r="J190"/>
  <c r="J138"/>
  <c r="J347"/>
  <c r="BK264"/>
  <c r="BK209"/>
  <c r="BK141"/>
  <c r="BK324"/>
  <c r="J267"/>
  <c r="BK190"/>
  <c r="J185"/>
  <c r="BK184"/>
  <c r="J183"/>
  <c r="J139"/>
  <c r="J134"/>
  <c r="BK364"/>
  <c r="J362"/>
  <c r="BK358"/>
  <c r="J342"/>
  <c r="J326"/>
  <c r="J306"/>
  <c r="J187"/>
  <c r="BK382"/>
  <c r="BK296"/>
  <c r="BK236"/>
  <c r="J179"/>
  <c i="4" r="J182"/>
  <c r="BK202"/>
  <c r="BK227"/>
  <c r="J138"/>
  <c r="J161"/>
  <c r="J147"/>
  <c r="J159"/>
  <c i="5" r="BK139"/>
  <c r="BK175"/>
  <c r="J145"/>
  <c r="J221"/>
  <c r="J161"/>
  <c r="J242"/>
  <c r="J174"/>
  <c r="BK206"/>
  <c r="BK167"/>
  <c r="J139"/>
  <c r="J209"/>
  <c r="J228"/>
  <c r="BK150"/>
  <c i="6" r="J190"/>
  <c r="J130"/>
  <c r="J153"/>
  <c r="J173"/>
  <c r="BK137"/>
  <c r="J157"/>
  <c r="BK172"/>
  <c r="J193"/>
  <c r="BK135"/>
  <c r="J189"/>
  <c r="BK153"/>
  <c r="BK185"/>
  <c i="2" r="BK139"/>
  <c r="J142"/>
  <c r="J132"/>
  <c r="BK131"/>
  <c r="BK141"/>
  <c r="J141"/>
  <c r="J127"/>
  <c i="3" r="BK331"/>
  <c r="BK306"/>
  <c r="J249"/>
  <c r="J213"/>
  <c r="J149"/>
  <c r="BK283"/>
  <c r="BK205"/>
  <c r="BK379"/>
  <c r="BK318"/>
  <c r="BK233"/>
  <c r="BK129"/>
  <c r="J259"/>
  <c r="J155"/>
  <c r="J320"/>
  <c r="J262"/>
  <c r="J211"/>
  <c r="BK158"/>
  <c r="J358"/>
  <c r="BK261"/>
  <c r="BK215"/>
  <c r="J316"/>
  <c r="J256"/>
  <c r="J161"/>
  <c r="BK361"/>
  <c r="J257"/>
  <c r="BK183"/>
  <c i="4" r="BK212"/>
  <c r="J172"/>
  <c r="J175"/>
  <c r="BK165"/>
  <c r="J202"/>
  <c r="BK187"/>
  <c r="J169"/>
  <c i="5" r="BK142"/>
  <c r="BK224"/>
  <c r="J150"/>
  <c r="BK208"/>
  <c r="J175"/>
  <c r="J142"/>
  <c r="J187"/>
  <c r="J251"/>
  <c r="J197"/>
  <c r="BK166"/>
  <c r="J224"/>
  <c r="J164"/>
  <c r="J191"/>
  <c i="6" r="BK195"/>
  <c r="J140"/>
  <c r="J151"/>
  <c r="BK168"/>
  <c r="BK125"/>
  <c r="BK159"/>
  <c r="J195"/>
  <c r="BK140"/>
  <c r="J178"/>
  <c r="J132"/>
  <c r="BK180"/>
  <c r="BK138"/>
  <c r="BK175"/>
  <c i="2" r="J121"/>
  <c r="BK132"/>
  <c r="J134"/>
  <c r="J143"/>
  <c r="BK143"/>
  <c i="1" r="AS94"/>
  <c i="3" r="J324"/>
  <c r="BK262"/>
  <c r="BK217"/>
  <c r="BK144"/>
  <c r="J279"/>
  <c r="BK252"/>
  <c r="J382"/>
  <c r="J264"/>
  <c r="BK155"/>
  <c r="J379"/>
  <c r="J233"/>
  <c r="BK173"/>
  <c r="J352"/>
  <c r="J287"/>
  <c r="BK259"/>
  <c r="BK187"/>
  <c r="BK376"/>
  <c r="J292"/>
  <c r="BK213"/>
  <c r="J308"/>
  <c r="J231"/>
  <c r="J177"/>
  <c r="BK370"/>
  <c r="BK258"/>
  <c r="J180"/>
  <c i="4" r="BK136"/>
  <c r="BK156"/>
  <c r="J184"/>
  <c r="BK179"/>
  <c r="J215"/>
  <c r="J133"/>
  <c r="J154"/>
  <c r="J127"/>
  <c i="5" r="BK229"/>
  <c r="BK174"/>
  <c r="BK209"/>
  <c r="BK157"/>
  <c r="J201"/>
  <c r="J147"/>
  <c r="J208"/>
  <c r="BK165"/>
  <c r="J218"/>
  <c r="J176"/>
  <c r="J238"/>
  <c r="BK178"/>
  <c r="J133"/>
  <c i="6" r="J158"/>
  <c r="BK198"/>
  <c r="BK188"/>
  <c r="BK142"/>
  <c r="BK190"/>
  <c r="J156"/>
  <c r="J180"/>
  <c r="BK186"/>
  <c r="BK151"/>
  <c r="J126"/>
  <c r="BK158"/>
  <c r="BK189"/>
  <c r="BK161"/>
  <c i="2" l="1" r="BK120"/>
  <c r="J120"/>
  <c r="J98"/>
  <c i="3" r="R263"/>
  <c r="T274"/>
  <c r="R359"/>
  <c i="4" r="P186"/>
  <c i="2" r="R120"/>
  <c r="R119"/>
  <c r="R118"/>
  <c i="3" r="T263"/>
  <c r="P274"/>
  <c r="P359"/>
  <c i="4" r="P126"/>
  <c r="R205"/>
  <c i="5" r="BK132"/>
  <c r="J132"/>
  <c r="J100"/>
  <c r="T149"/>
  <c i="6" r="R139"/>
  <c i="3" r="T128"/>
  <c r="BK313"/>
  <c r="J313"/>
  <c r="J102"/>
  <c r="BK375"/>
  <c r="J375"/>
  <c r="J106"/>
  <c i="4" r="T126"/>
  <c r="BK205"/>
  <c r="J205"/>
  <c r="J102"/>
  <c i="5" r="T132"/>
  <c r="T131"/>
  <c r="R149"/>
  <c i="6" r="BK139"/>
  <c r="J139"/>
  <c r="J99"/>
  <c r="BK171"/>
  <c r="J171"/>
  <c r="J101"/>
  <c i="3" r="P263"/>
  <c r="BK274"/>
  <c r="J274"/>
  <c r="J101"/>
  <c r="T359"/>
  <c i="4" r="BK126"/>
  <c i="5" r="P149"/>
  <c r="R205"/>
  <c i="6" r="R124"/>
  <c r="P155"/>
  <c r="T171"/>
  <c i="3" r="BK128"/>
  <c r="J128"/>
  <c r="J98"/>
  <c r="T313"/>
  <c r="P375"/>
  <c r="P374"/>
  <c i="4" r="R126"/>
  <c i="5" r="P132"/>
  <c r="P131"/>
  <c r="T205"/>
  <c i="6" r="BK124"/>
  <c r="J124"/>
  <c r="J98"/>
  <c r="P139"/>
  <c r="T155"/>
  <c r="BK187"/>
  <c r="J187"/>
  <c r="J102"/>
  <c i="3" r="BK263"/>
  <c r="J263"/>
  <c r="J99"/>
  <c r="R274"/>
  <c r="BK359"/>
  <c r="J359"/>
  <c r="J103"/>
  <c i="4" r="R186"/>
  <c r="P205"/>
  <c i="5" r="BK149"/>
  <c r="P205"/>
  <c i="6" r="T124"/>
  <c r="R155"/>
  <c r="R187"/>
  <c i="2" r="P120"/>
  <c r="P119"/>
  <c r="P118"/>
  <c i="1" r="AU95"/>
  <c i="3" r="R128"/>
  <c r="R127"/>
  <c r="R126"/>
  <c r="R313"/>
  <c r="R375"/>
  <c r="R374"/>
  <c i="4" r="BK186"/>
  <c r="J186"/>
  <c r="J99"/>
  <c r="T205"/>
  <c i="5" r="R132"/>
  <c r="R131"/>
  <c r="BK205"/>
  <c r="J205"/>
  <c r="J104"/>
  <c i="6" r="P124"/>
  <c r="BK155"/>
  <c r="J155"/>
  <c r="J100"/>
  <c r="P171"/>
  <c r="T187"/>
  <c i="2" r="T120"/>
  <c r="T119"/>
  <c r="T118"/>
  <c i="3" r="P128"/>
  <c r="P127"/>
  <c r="P126"/>
  <c i="1" r="AU96"/>
  <c i="3" r="P313"/>
  <c r="T375"/>
  <c r="T374"/>
  <c i="4" r="T186"/>
  <c i="6" r="T139"/>
  <c r="R171"/>
  <c r="P187"/>
  <c i="5" r="BK126"/>
  <c r="BK125"/>
  <c r="J125"/>
  <c r="J97"/>
  <c i="4" r="BK197"/>
  <c r="J197"/>
  <c r="J100"/>
  <c i="3" r="BK271"/>
  <c r="J271"/>
  <c r="J100"/>
  <c i="4" r="BK221"/>
  <c r="J221"/>
  <c r="J103"/>
  <c i="5" r="BK146"/>
  <c r="J146"/>
  <c r="J101"/>
  <c i="3" r="BK372"/>
  <c r="J372"/>
  <c r="J104"/>
  <c i="4" r="BK226"/>
  <c r="J226"/>
  <c r="J104"/>
  <c r="BK201"/>
  <c r="J201"/>
  <c r="J101"/>
  <c i="5" r="J126"/>
  <c r="J98"/>
  <c r="J149"/>
  <c r="J103"/>
  <c i="6" r="F92"/>
  <c r="BE128"/>
  <c r="BE130"/>
  <c r="BE132"/>
  <c r="BE135"/>
  <c r="BE153"/>
  <c r="BE157"/>
  <c r="BE169"/>
  <c r="BE173"/>
  <c r="BE174"/>
  <c r="BE180"/>
  <c r="BE156"/>
  <c r="BE198"/>
  <c r="E112"/>
  <c r="BE125"/>
  <c r="BE144"/>
  <c r="BE172"/>
  <c r="BE137"/>
  <c r="BE143"/>
  <c r="BE154"/>
  <c r="BE163"/>
  <c r="BE166"/>
  <c r="BE185"/>
  <c r="BE191"/>
  <c r="J89"/>
  <c r="BE126"/>
  <c r="BE140"/>
  <c r="BE141"/>
  <c r="BE175"/>
  <c r="BE176"/>
  <c r="BE193"/>
  <c r="BE195"/>
  <c r="BE200"/>
  <c i="5" r="BK131"/>
  <c r="J131"/>
  <c r="J99"/>
  <c i="6" r="BE138"/>
  <c r="BE151"/>
  <c r="BE158"/>
  <c r="BE170"/>
  <c r="BE190"/>
  <c r="BE201"/>
  <c r="BE146"/>
  <c r="BE159"/>
  <c r="BE161"/>
  <c r="BE178"/>
  <c r="BE183"/>
  <c r="BE186"/>
  <c r="BE188"/>
  <c r="BE189"/>
  <c r="BE127"/>
  <c r="BE142"/>
  <c r="BE148"/>
  <c r="BE168"/>
  <c r="BE202"/>
  <c i="5" r="J89"/>
  <c r="BE163"/>
  <c r="BE177"/>
  <c r="BE188"/>
  <c r="BE208"/>
  <c r="BE209"/>
  <c r="BE217"/>
  <c r="BE233"/>
  <c r="BE242"/>
  <c r="BE249"/>
  <c r="E85"/>
  <c r="F121"/>
  <c r="BE142"/>
  <c r="BE145"/>
  <c r="BE158"/>
  <c r="BE175"/>
  <c r="BE183"/>
  <c r="BE191"/>
  <c r="BE162"/>
  <c r="BE164"/>
  <c r="BE170"/>
  <c r="BE176"/>
  <c r="BE179"/>
  <c r="BE187"/>
  <c r="BE195"/>
  <c r="BE214"/>
  <c r="BE221"/>
  <c r="BE229"/>
  <c i="4" r="J126"/>
  <c r="J98"/>
  <c i="5" r="BE139"/>
  <c r="BE144"/>
  <c r="BE152"/>
  <c r="BE157"/>
  <c r="BE161"/>
  <c r="BE165"/>
  <c r="BE178"/>
  <c r="BE224"/>
  <c r="BE247"/>
  <c r="BE251"/>
  <c r="BE135"/>
  <c r="BE166"/>
  <c r="BE167"/>
  <c r="BE174"/>
  <c r="BE206"/>
  <c r="BE147"/>
  <c r="BE153"/>
  <c r="BE173"/>
  <c r="BE197"/>
  <c r="BE201"/>
  <c r="BE218"/>
  <c r="BE228"/>
  <c r="BE238"/>
  <c r="BE143"/>
  <c r="BE127"/>
  <c r="BE133"/>
  <c r="BE150"/>
  <c r="BE156"/>
  <c i="4" r="J89"/>
  <c r="BE147"/>
  <c r="BE150"/>
  <c r="BE154"/>
  <c r="BE206"/>
  <c r="E85"/>
  <c r="BE136"/>
  <c r="BE169"/>
  <c r="BE182"/>
  <c r="BE184"/>
  <c r="BE202"/>
  <c r="BE212"/>
  <c i="3" r="BK374"/>
  <c r="J374"/>
  <c r="J105"/>
  <c i="4" r="F121"/>
  <c r="BE138"/>
  <c r="BE179"/>
  <c r="BE156"/>
  <c r="BE159"/>
  <c r="BE172"/>
  <c r="BE175"/>
  <c r="BE215"/>
  <c r="BE127"/>
  <c r="BE161"/>
  <c r="BE163"/>
  <c r="BE218"/>
  <c r="BE222"/>
  <c r="BE187"/>
  <c r="BE190"/>
  <c r="BE192"/>
  <c r="BE198"/>
  <c i="3" r="BK127"/>
  <c r="J127"/>
  <c r="J97"/>
  <c i="4" r="BE130"/>
  <c r="BE133"/>
  <c r="BE165"/>
  <c r="BE227"/>
  <c i="3" r="F92"/>
  <c r="BE129"/>
  <c r="BE137"/>
  <c r="BE155"/>
  <c r="BE185"/>
  <c r="BE192"/>
  <c r="BE194"/>
  <c r="BE198"/>
  <c r="BE205"/>
  <c r="BE207"/>
  <c r="BE213"/>
  <c r="BE225"/>
  <c r="BE228"/>
  <c r="BE231"/>
  <c r="BE308"/>
  <c r="BE314"/>
  <c r="BE315"/>
  <c r="BE316"/>
  <c r="BE324"/>
  <c r="BE358"/>
  <c r="BE360"/>
  <c r="BE382"/>
  <c r="BE386"/>
  <c r="BE149"/>
  <c r="BE203"/>
  <c r="BE209"/>
  <c r="BE211"/>
  <c r="BE221"/>
  <c r="BE275"/>
  <c r="BE352"/>
  <c r="BE158"/>
  <c r="BE161"/>
  <c r="BE164"/>
  <c r="BE171"/>
  <c r="BE173"/>
  <c r="BE180"/>
  <c r="BE254"/>
  <c r="BE256"/>
  <c r="BE333"/>
  <c r="BE355"/>
  <c r="BE361"/>
  <c r="BE373"/>
  <c r="J89"/>
  <c r="BE183"/>
  <c r="BE184"/>
  <c r="BE190"/>
  <c r="BE236"/>
  <c r="BE242"/>
  <c r="BE248"/>
  <c r="BE257"/>
  <c r="BE260"/>
  <c r="BE267"/>
  <c r="BE296"/>
  <c r="BE306"/>
  <c r="BE331"/>
  <c r="BE338"/>
  <c r="BE357"/>
  <c r="E85"/>
  <c r="BE132"/>
  <c r="BE139"/>
  <c r="BE144"/>
  <c r="BE196"/>
  <c r="BE219"/>
  <c r="BE223"/>
  <c r="BE245"/>
  <c r="BE249"/>
  <c r="BE262"/>
  <c r="BE264"/>
  <c r="BE269"/>
  <c r="BE319"/>
  <c r="BE320"/>
  <c r="BE321"/>
  <c r="BE326"/>
  <c r="BE328"/>
  <c r="BE347"/>
  <c r="BE349"/>
  <c r="BE362"/>
  <c r="BE364"/>
  <c r="BE366"/>
  <c r="BE370"/>
  <c r="BE140"/>
  <c r="BE200"/>
  <c r="BE217"/>
  <c r="BE258"/>
  <c r="BE277"/>
  <c r="BE279"/>
  <c r="BE281"/>
  <c r="BE285"/>
  <c r="BE301"/>
  <c r="BE134"/>
  <c r="BE138"/>
  <c r="BE141"/>
  <c r="BE146"/>
  <c r="BE177"/>
  <c r="BE179"/>
  <c r="BE181"/>
  <c r="BE182"/>
  <c r="BE215"/>
  <c r="BE259"/>
  <c r="BE272"/>
  <c r="BE287"/>
  <c r="BE292"/>
  <c r="BE318"/>
  <c r="BE342"/>
  <c r="BE368"/>
  <c i="2" r="BK119"/>
  <c r="J119"/>
  <c r="J97"/>
  <c i="3" r="BE187"/>
  <c r="BE233"/>
  <c r="BE239"/>
  <c r="BE252"/>
  <c r="BE261"/>
  <c r="BE283"/>
  <c r="BE376"/>
  <c r="BE379"/>
  <c i="2" r="F115"/>
  <c r="BE131"/>
  <c r="BE135"/>
  <c r="BE121"/>
  <c r="BE129"/>
  <c r="BE126"/>
  <c r="BE139"/>
  <c r="BE140"/>
  <c r="BE127"/>
  <c r="BE134"/>
  <c r="E108"/>
  <c r="BE142"/>
  <c r="BE143"/>
  <c r="J89"/>
  <c r="BE124"/>
  <c r="BE125"/>
  <c r="BE128"/>
  <c r="BE130"/>
  <c r="BE132"/>
  <c r="BE133"/>
  <c r="BE136"/>
  <c r="BE141"/>
  <c r="BE149"/>
  <c r="BE122"/>
  <c r="BE137"/>
  <c r="BE144"/>
  <c r="BE123"/>
  <c r="BE138"/>
  <c r="BE147"/>
  <c r="F37"/>
  <c i="1" r="BD95"/>
  <c i="3" r="F37"/>
  <c i="1" r="BD96"/>
  <c i="6" r="F37"/>
  <c i="1" r="BD99"/>
  <c i="2" r="F35"/>
  <c i="1" r="BB95"/>
  <c i="4" r="F34"/>
  <c i="1" r="BA97"/>
  <c i="4" r="F35"/>
  <c i="1" r="BB97"/>
  <c i="5" r="J34"/>
  <c i="1" r="AW98"/>
  <c i="6" r="F35"/>
  <c i="1" r="BB99"/>
  <c i="3" r="F34"/>
  <c i="1" r="BA96"/>
  <c i="5" r="F35"/>
  <c i="1" r="BB98"/>
  <c i="2" r="F36"/>
  <c i="1" r="BC95"/>
  <c i="4" r="J34"/>
  <c i="1" r="AW97"/>
  <c i="5" r="F34"/>
  <c i="1" r="BA98"/>
  <c i="6" r="F34"/>
  <c i="1" r="BA99"/>
  <c i="6" r="F36"/>
  <c i="1" r="BC99"/>
  <c i="3" r="J34"/>
  <c i="1" r="AW96"/>
  <c i="5" r="F36"/>
  <c i="1" r="BC98"/>
  <c i="2" r="F34"/>
  <c i="1" r="BA95"/>
  <c i="3" r="F36"/>
  <c i="1" r="BC96"/>
  <c i="2" r="J34"/>
  <c i="1" r="AW95"/>
  <c i="4" r="F36"/>
  <c i="1" r="BC97"/>
  <c i="4" r="F37"/>
  <c i="1" r="BD97"/>
  <c i="6" r="J34"/>
  <c i="1" r="AW99"/>
  <c i="3" r="F35"/>
  <c i="1" r="BB96"/>
  <c i="5" r="F37"/>
  <c i="1" r="BD98"/>
  <c i="5" l="1" r="P148"/>
  <c r="P124"/>
  <c i="1" r="AU98"/>
  <c i="4" r="R125"/>
  <c r="R124"/>
  <c i="5" r="R148"/>
  <c r="R124"/>
  <c i="3" r="T127"/>
  <c r="T126"/>
  <c i="6" r="P123"/>
  <c r="P122"/>
  <c i="1" r="AU99"/>
  <c i="6" r="T123"/>
  <c r="T122"/>
  <c i="5" r="T148"/>
  <c r="T124"/>
  <c r="BK148"/>
  <c r="J148"/>
  <c r="J102"/>
  <c i="4" r="BK125"/>
  <c r="BK124"/>
  <c r="J124"/>
  <c r="J96"/>
  <c r="T125"/>
  <c r="T124"/>
  <c i="6" r="R123"/>
  <c r="R122"/>
  <c i="4" r="P125"/>
  <c r="P124"/>
  <c i="1" r="AU97"/>
  <c i="6" r="BK123"/>
  <c r="BK122"/>
  <c r="J122"/>
  <c i="5" r="BK124"/>
  <c r="J124"/>
  <c i="3" r="BK126"/>
  <c r="J126"/>
  <c r="J96"/>
  <c i="2" r="BK118"/>
  <c r="J118"/>
  <c i="6" r="J30"/>
  <c i="1" r="AG99"/>
  <c i="3" r="J33"/>
  <c i="1" r="AV96"/>
  <c r="AT96"/>
  <c i="2" r="J30"/>
  <c i="1" r="AG95"/>
  <c i="4" r="F33"/>
  <c i="1" r="AZ97"/>
  <c r="BB94"/>
  <c r="W31"/>
  <c r="BD94"/>
  <c r="W33"/>
  <c r="BA94"/>
  <c r="W30"/>
  <c i="2" r="J33"/>
  <c i="1" r="AV95"/>
  <c r="AT95"/>
  <c i="5" r="F33"/>
  <c i="1" r="AZ98"/>
  <c i="4" r="J33"/>
  <c i="1" r="AV97"/>
  <c r="AT97"/>
  <c r="BC94"/>
  <c r="W32"/>
  <c i="2" r="F33"/>
  <c i="1" r="AZ95"/>
  <c i="5" r="J30"/>
  <c i="1" r="AG98"/>
  <c i="6" r="F33"/>
  <c i="1" r="AZ99"/>
  <c i="3" r="F33"/>
  <c i="1" r="AZ96"/>
  <c i="5" r="J33"/>
  <c i="1" r="AV98"/>
  <c r="AT98"/>
  <c i="6" r="J33"/>
  <c i="1" r="AV99"/>
  <c r="AT99"/>
  <c r="AN99"/>
  <c i="6" l="1" r="J96"/>
  <c r="J123"/>
  <c r="J97"/>
  <c i="4" r="J125"/>
  <c r="J97"/>
  <c i="1" r="AN98"/>
  <c i="6" r="J39"/>
  <c i="5" r="J96"/>
  <c r="J39"/>
  <c i="1" r="AN95"/>
  <c i="2" r="J96"/>
  <c r="J39"/>
  <c i="1" r="AU94"/>
  <c i="4" r="J30"/>
  <c i="1" r="AG97"/>
  <c r="AZ94"/>
  <c r="W29"/>
  <c i="3" r="J30"/>
  <c i="1" r="AG96"/>
  <c r="AN96"/>
  <c r="AW94"/>
  <c r="AK30"/>
  <c r="AX94"/>
  <c r="AY94"/>
  <c i="4" l="1" r="J39"/>
  <c i="3" r="J39"/>
  <c i="1" r="AN97"/>
  <c r="AV94"/>
  <c r="AK29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<sst xmlns="http://schemas.openxmlformats.org/spreadsheetml/2006/main">
  <si>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</si>
  <si>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</si>
  <si>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</si>
  <si>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</si>
  <si>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</si>
  <si>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{4bf130f7-7b22-4d0d-b10f-06e442bbc2c1}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</si>
  <si>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</si>
  <si>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</si>
  <si>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</si>
  <si>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</si>
  <si>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</si>
  <si>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</si>
  <si>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</si>
  <si>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</si>
  <si>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20180528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</si>
  <si>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</si>
  <si>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</si>
  <si>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parkovacích stání na ul. Čujkovova 43 - 47, p. p. č. 654/46, k. ú. Zábřeh nad Odrou</t>
  </si>
  <si>
    <t>KSO:</t>
  </si>
  <si>
    <t>CC-CZ:</t>
  </si>
  <si>
    <t>Místo:</t>
  </si>
  <si>
    <t>ul. Čujkovova</t>
  </si>
  <si>
    <t>Datum:</t>
  </si>
  <si>
    <t>28. 5. 2018</t>
  </si>
  <si>
    <t>Zadavatel:</t>
  </si>
  <si>
    <t>IČ:</t>
  </si>
  <si>
    <t>Městský obvod Ostrava - Jih</t>
  </si>
  <si>
    <t>DIČ:</t>
  </si>
  <si>
    <t>Uchazeč:</t>
  </si>
  <si>
    <t>Vyplň údaj</t>
  </si>
  <si>
    <t>Projektant:</t>
  </si>
  <si>
    <t>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</si>
  <si>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</si>
  <si>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</si>
  <si>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</si>
  <si>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</si>
  <si>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</si>
  <si>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</si>
  <si>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</si>
  <si>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</si>
  <si>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</si>
  <si>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</si>
  <si>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</si>
  <si>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</si>
  <si>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</si>
  <si>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</si>
  <si>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</si>
  <si>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</si>
  <si>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</si>
  <si>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</si>
  <si>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</si>
  <si>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</si>
  <si>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</si>
  <si>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</si>
  <si>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</si>
  <si>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</si>
  <si>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</si>
  <si>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</si>
  <si>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</si>
  <si>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</si>
  <si>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</si>
  <si>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</si>
  <si>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</si>
  <si>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</si>
  <si>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</si>
  <si>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</si>
  <si>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</si>
  <si>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</si>
  <si>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</si>
  <si>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</si>
  <si>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</si>
  <si>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</si>
  <si>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</si>
  <si>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</si>
  <si>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</si>
  <si>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</si>
  <si>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</si>
  <si>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</si>
  <si>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</si>
  <si>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</si>
  <si>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</si>
  <si>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</si>
  <si>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</si>
  <si>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</si>
  <si>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{1717b828-a55e-4000-8907-508615ae0a75}</t>
  </si>
  <si>
    <t>2</t>
  </si>
  <si>
    <t>001</t>
  </si>
  <si>
    <t xml:space="preserve">SO 101 PARKOVIŠTĚ  </t>
  </si>
  <si>
    <t>{0d74090d-4e04-4544-bfac-b0f2712b4eef}</t>
  </si>
  <si>
    <t>002</t>
  </si>
  <si>
    <t xml:space="preserve">SO 301 DEŠŤOVÁ KANALIZACE </t>
  </si>
  <si>
    <t>{88472358-dddf-4ed3-807a-4f08ae575268}</t>
  </si>
  <si>
    <t>003</t>
  </si>
  <si>
    <t xml:space="preserve">SO 401 VEŘEJNÉ OSVĚTLENÍ </t>
  </si>
  <si>
    <t>{a63c8539-25fe-416a-bf3b-de27623aa2e3}</t>
  </si>
  <si>
    <t>004</t>
  </si>
  <si>
    <t>5-LETÁ UDRŽOVACÍ PÉČE</t>
  </si>
  <si>
    <t>{cd725185-b94c-4019-bf38-fb12df0a8846}</t>
  </si>
  <si>
    <t>plot</t>
  </si>
  <si>
    <t>m</t>
  </si>
  <si>
    <t>106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</si>
  <si>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</si>
  <si>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</si>
  <si>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</si>
  <si>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</si>
  <si>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</si>
  <si>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</si>
  <si>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</si>
  <si>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</si>
  <si>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</si>
  <si>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</si>
  <si>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</si>
  <si>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</si>
  <si>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</si>
  <si>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</si>
  <si>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</si>
  <si>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</si>
  <si>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</si>
  <si>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</si>
  <si>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</si>
  <si>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</si>
  <si>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</si>
  <si>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</si>
  <si>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</si>
  <si>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</si>
  <si>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</si>
  <si>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</si>
  <si>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</si>
  <si>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</si>
  <si>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</si>
  <si>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</si>
  <si>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</si>
  <si>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</si>
  <si>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</si>
  <si>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-2346068</t>
  </si>
  <si>
    <t>Administrativní činnost pro zajištění záborů pozemků, uzavírek komunikací a dopravních opatření</t>
  </si>
  <si>
    <t>-265767497</t>
  </si>
  <si>
    <t>3</t>
  </si>
  <si>
    <t>022</t>
  </si>
  <si>
    <t xml:space="preserve">aktualizace dokladových částí  projektové  dokumentace</t>
  </si>
  <si>
    <t>714490325</t>
  </si>
  <si>
    <t>Koordinační a kompletační činnost dodavatele</t>
  </si>
  <si>
    <t>1166589496</t>
  </si>
  <si>
    <t>Náklady na veškeré energie související s realizací akce</t>
  </si>
  <si>
    <t>-1833242385</t>
  </si>
  <si>
    <t>6</t>
  </si>
  <si>
    <t>005</t>
  </si>
  <si>
    <t>Zábory cizích pozemků (veřejných i soukromých)</t>
  </si>
  <si>
    <t>-2111935059</t>
  </si>
  <si>
    <t>7</t>
  </si>
  <si>
    <t>006</t>
  </si>
  <si>
    <t>Geodetické zaměření realizovaných objektů</t>
  </si>
  <si>
    <t>-35231405</t>
  </si>
  <si>
    <t>007</t>
  </si>
  <si>
    <t xml:space="preserve">Zpracování dokumentace skutečného provedení stavby </t>
  </si>
  <si>
    <t>1718398499</t>
  </si>
  <si>
    <t>9</t>
  </si>
  <si>
    <t>008</t>
  </si>
  <si>
    <t>Vyhotovení geometrických plánů pro vklad do KN</t>
  </si>
  <si>
    <t>1769668846</t>
  </si>
  <si>
    <t>10</t>
  </si>
  <si>
    <t>009</t>
  </si>
  <si>
    <t>Statické zatěžovací zkoušky zhutnění</t>
  </si>
  <si>
    <t>kus</t>
  </si>
  <si>
    <t>-2084315276</t>
  </si>
  <si>
    <t>11</t>
  </si>
  <si>
    <t>010</t>
  </si>
  <si>
    <t>Dočasné dopravní značení a čištění tohoto značení po dobu realizace akce</t>
  </si>
  <si>
    <t>1799999976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</si>
  <si>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</si>
  <si>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</si>
  <si>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</si>
  <si>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323366412</t>
  </si>
  <si>
    <t>13</t>
  </si>
  <si>
    <t>012</t>
  </si>
  <si>
    <t xml:space="preserve">Informační tabule s údaji o stavbě (velikost cca 1,5 x 1 m – dle grafického návrhu investora) </t>
  </si>
  <si>
    <t>119709440</t>
  </si>
  <si>
    <t>14</t>
  </si>
  <si>
    <t>013</t>
  </si>
  <si>
    <t xml:space="preserve">zařízení staveniště zhotovitele - chemické WC </t>
  </si>
  <si>
    <t>782721407</t>
  </si>
  <si>
    <t>014</t>
  </si>
  <si>
    <t>Náklady za vypouštění čerpané podzemní vody do veřejné kanalizace</t>
  </si>
  <si>
    <t>1597265630</t>
  </si>
  <si>
    <t>16</t>
  </si>
  <si>
    <t>015</t>
  </si>
  <si>
    <t xml:space="preserve">dočasné zajištění podzemních sítí  proti poškození</t>
  </si>
  <si>
    <t>1672563087</t>
  </si>
  <si>
    <t>17</t>
  </si>
  <si>
    <t>016</t>
  </si>
  <si>
    <t>Čistění komunikací</t>
  </si>
  <si>
    <t>887819878</t>
  </si>
  <si>
    <t>18</t>
  </si>
  <si>
    <t>017</t>
  </si>
  <si>
    <t xml:space="preserve">Náklady na vytýčení stavby </t>
  </si>
  <si>
    <t>-455897827</t>
  </si>
  <si>
    <t>19</t>
  </si>
  <si>
    <t>018</t>
  </si>
  <si>
    <t>Náklady na projektovou (dílenskou) dokumentaci zhotovitele</t>
  </si>
  <si>
    <t>1783573013</t>
  </si>
  <si>
    <t>20</t>
  </si>
  <si>
    <t>019</t>
  </si>
  <si>
    <t xml:space="preserve">Pasportizace území před zahájením stavby  dle požadavku odboru dopravy</t>
  </si>
  <si>
    <t>201094125</t>
  </si>
  <si>
    <t>020</t>
  </si>
  <si>
    <t xml:space="preserve">dozor pracovníka odborného bezpečnostního dohledu – měření metanu. </t>
  </si>
  <si>
    <t>-1539538328</t>
  </si>
  <si>
    <t>22</t>
  </si>
  <si>
    <t>020.1</t>
  </si>
  <si>
    <t>kompletní dokumentace ke kolaudaci stavby - provozní řády, revize a ostatní nutné doklady</t>
  </si>
  <si>
    <t>-1076799704</t>
  </si>
  <si>
    <t>23</t>
  </si>
  <si>
    <t>021</t>
  </si>
  <si>
    <t>botanický a ornitologický průzkum</t>
  </si>
  <si>
    <t>-678460125</t>
  </si>
  <si>
    <t>24</t>
  </si>
  <si>
    <t>K</t>
  </si>
  <si>
    <t>119003227</t>
  </si>
  <si>
    <t>Mobilní plotová zábrana vyplněná dráty výšky do 2,2 m pro zabezpečení výkopu zřízení</t>
  </si>
  <si>
    <t>1581599652</t>
  </si>
  <si>
    <t>VV</t>
  </si>
  <si>
    <t>dle E2.b</t>
  </si>
  <si>
    <t>25</t>
  </si>
  <si>
    <t>119003228</t>
  </si>
  <si>
    <t>Mobilní plotová zábrana vyplněná dráty výšky do 2,2 m pro zabezpečení výkopu odstranění</t>
  </si>
  <si>
    <t>-154331835</t>
  </si>
  <si>
    <t>26</t>
  </si>
  <si>
    <t>R001N</t>
  </si>
  <si>
    <t>náklady za pronájem mobilního oplocení po dobu 2 měsíců</t>
  </si>
  <si>
    <t>-54721625</t>
  </si>
  <si>
    <t>asfalt</t>
  </si>
  <si>
    <t>m2</t>
  </si>
  <si>
    <t>56,5</t>
  </si>
  <si>
    <t>bo1025</t>
  </si>
  <si>
    <t>5,5</t>
  </si>
  <si>
    <t>bo1530</t>
  </si>
  <si>
    <t>65,9</t>
  </si>
  <si>
    <t>drenáž</t>
  </si>
  <si>
    <t>44,1</t>
  </si>
  <si>
    <t>fréza</t>
  </si>
  <si>
    <t>72,85</t>
  </si>
  <si>
    <t>chráničky</t>
  </si>
  <si>
    <t>36,5</t>
  </si>
  <si>
    <t>keře</t>
  </si>
  <si>
    <t>128</t>
  </si>
  <si>
    <t xml:space="preserve">001 - SO 101 PARKOVIŠTĚ  </t>
  </si>
  <si>
    <t>kostky</t>
  </si>
  <si>
    <t>35,75</t>
  </si>
  <si>
    <t>napojení</t>
  </si>
  <si>
    <t>22,85</t>
  </si>
  <si>
    <t>odkopávky</t>
  </si>
  <si>
    <t>m3</t>
  </si>
  <si>
    <t>152,25</t>
  </si>
  <si>
    <t>odvoz</t>
  </si>
  <si>
    <t>216,98</t>
  </si>
  <si>
    <t>parking</t>
  </si>
  <si>
    <t>163</t>
  </si>
  <si>
    <t>pěší</t>
  </si>
  <si>
    <t>rýhy</t>
  </si>
  <si>
    <t>13,23</t>
  </si>
  <si>
    <t>sadovky</t>
  </si>
  <si>
    <t>60</t>
  </si>
  <si>
    <t>skrývka</t>
  </si>
  <si>
    <t>60,5</t>
  </si>
  <si>
    <t>slepci</t>
  </si>
  <si>
    <t>2,5</t>
  </si>
  <si>
    <t>vdz</t>
  </si>
  <si>
    <t>50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</si>
  <si>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</si>
  <si>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</si>
  <si>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</si>
  <si>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</si>
  <si>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</si>
  <si>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</si>
  <si>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</si>
  <si>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</si>
  <si>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</si>
  <si>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</si>
  <si>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</si>
  <si>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z celkové plochy do 0,1 ha</t>
  </si>
  <si>
    <t>ha</t>
  </si>
  <si>
    <t>332747141</t>
  </si>
  <si>
    <t>dle B1.2.1</t>
  </si>
  <si>
    <t>275/10000</t>
  </si>
  <si>
    <t>111151111</t>
  </si>
  <si>
    <t>Pokosení trávníku parterového plochy do 1000 m2 s odvozem do 20 km v rovině a svahu do 1:5</t>
  </si>
  <si>
    <t>-1659801481</t>
  </si>
  <si>
    <t>28*3</t>
  </si>
  <si>
    <t>111212351</t>
  </si>
  <si>
    <t>Odstranění nevhodných dřevin do 100 m2 výšky nad 1m s odstraněním pařezů v rovině nebo svahu 1:5</t>
  </si>
  <si>
    <t>-1358161754</t>
  </si>
  <si>
    <t>1,5*1,5+4*4</t>
  </si>
  <si>
    <t>112101101</t>
  </si>
  <si>
    <t>Odstranění stromů listnatých průměru kmene do 300 mm</t>
  </si>
  <si>
    <t>-451131377</t>
  </si>
  <si>
    <t>112101102</t>
  </si>
  <si>
    <t>Odstranění stromů listnatých průměru kmene do 500 mm</t>
  </si>
  <si>
    <t>-221389366</t>
  </si>
  <si>
    <t>112201112</t>
  </si>
  <si>
    <t>Odstranění pařezů D do 0,3 m v rovině a svahu 1:5 s odklizením do 20 m a zasypáním jámy</t>
  </si>
  <si>
    <t>1026026489</t>
  </si>
  <si>
    <t>112201113</t>
  </si>
  <si>
    <t>Odstranění pařezů D do 0,4 m v rovině a svahu 1:5 s odklizením do 20 m a zasypáním jámy</t>
  </si>
  <si>
    <t>-1088798831</t>
  </si>
  <si>
    <t>113106121</t>
  </si>
  <si>
    <t>Rozebrání dlažeb z betonových nebo kamenných dlaždic komunikací pro pěší ručně</t>
  </si>
  <si>
    <t>-605776760</t>
  </si>
  <si>
    <t>dle E2.b; B1.2.1</t>
  </si>
  <si>
    <t>51+6+2,5</t>
  </si>
  <si>
    <t>113107531</t>
  </si>
  <si>
    <t>Odstranění podkladu z betonu prostého tl 150 mm při překopech strojně pl přes 15 m2</t>
  </si>
  <si>
    <t>1298973226</t>
  </si>
  <si>
    <t>113152112</t>
  </si>
  <si>
    <t>Odstranění podkladů zpevněných ploch z kameniva drceného</t>
  </si>
  <si>
    <t>1579213406</t>
  </si>
  <si>
    <t>dle E2.b stáv.chodníky</t>
  </si>
  <si>
    <t>(6+51+50)*0,3</t>
  </si>
  <si>
    <t>113154264</t>
  </si>
  <si>
    <t>Frézování živičného krytu tl 100 mm pruh š 2 m pl do 1000 m2 s překážkami v trase</t>
  </si>
  <si>
    <t>125323461</t>
  </si>
  <si>
    <t>dle B1.2.1; E2.b</t>
  </si>
  <si>
    <t>napojení na vozovku</t>
  </si>
  <si>
    <t>0,5*(8,35+26,51+9,24+1,6)</t>
  </si>
  <si>
    <t>Součet</t>
  </si>
  <si>
    <t>113202111</t>
  </si>
  <si>
    <t>Vytrhání obrub krajníků obrubníků stojatých</t>
  </si>
  <si>
    <t>1717854609</t>
  </si>
  <si>
    <t>dle B1.2.1 - stávající obruby chodníku</t>
  </si>
  <si>
    <t>8,35+26,51+9,24+4+3+4+2</t>
  </si>
  <si>
    <t>120001101</t>
  </si>
  <si>
    <t>Příplatek za ztížení vykopávky v blízkosti podzemního vedení</t>
  </si>
  <si>
    <t>-830699711</t>
  </si>
  <si>
    <t>dle A2 - gas, cetin, upc, ostravské komunikace, čez</t>
  </si>
  <si>
    <t>2*0,71*(11*3+1+2)</t>
  </si>
  <si>
    <t>121101102</t>
  </si>
  <si>
    <t>Sejmutí ornice s přemístěním na vzdálenost do 100 m</t>
  </si>
  <si>
    <t>-299734214</t>
  </si>
  <si>
    <t>dle A4</t>
  </si>
  <si>
    <t>122201102</t>
  </si>
  <si>
    <t>Odkopávky a prokopávky nezapažené v hornině tř. 3 objem do 1000 m3</t>
  </si>
  <si>
    <t>95929077</t>
  </si>
  <si>
    <t>dle B1.2.3, B1.2.1</t>
  </si>
  <si>
    <t>asfalt*0,71</t>
  </si>
  <si>
    <t>pěší*0,39</t>
  </si>
  <si>
    <t>slepci*0,39</t>
  </si>
  <si>
    <t>parking*0,67</t>
  </si>
  <si>
    <t>122201109</t>
  </si>
  <si>
    <t>Příplatek za lepivost u odkopávek v hornině tř. 1 až 3</t>
  </si>
  <si>
    <t>-1378777880</t>
  </si>
  <si>
    <t>132201101</t>
  </si>
  <si>
    <t>Hloubení rýh š do 600 mm v hornině tř. 3 objemu do 100 m3</t>
  </si>
  <si>
    <t>1419416499</t>
  </si>
  <si>
    <t>dle B1.2.3, B1.2.1, B1.2.4</t>
  </si>
  <si>
    <t>drenáž pláně</t>
  </si>
  <si>
    <t>0,5*0,6*(8,35+26,51+9,24)</t>
  </si>
  <si>
    <t>132201109</t>
  </si>
  <si>
    <t>Příplatek za lepivost k hloubení rýh š do 600 mm v hornině tř. 3</t>
  </si>
  <si>
    <t>-1988715534</t>
  </si>
  <si>
    <t>162301401</t>
  </si>
  <si>
    <t>Vodorovné přemístění větví stromů listnatých do 5 km D kmene do 300 mm</t>
  </si>
  <si>
    <t>-2034920870</t>
  </si>
  <si>
    <t>162301402</t>
  </si>
  <si>
    <t>Vodorovné přemístění větví stromů listnatých do 5 km D kmene do 500 mm</t>
  </si>
  <si>
    <t>2071301487</t>
  </si>
  <si>
    <t>162301411</t>
  </si>
  <si>
    <t>Vodorovné přemístění kmenů stromů listnatých do 5 km D kmene do 300 mm</t>
  </si>
  <si>
    <t>467453367</t>
  </si>
  <si>
    <t>162301412</t>
  </si>
  <si>
    <t>Vodorovné přemístění kmenů stromů listnatých do 5 km D kmene do 500 mm</t>
  </si>
  <si>
    <t>2053586142</t>
  </si>
  <si>
    <t>162301421</t>
  </si>
  <si>
    <t>Vodorovné přemístění pařezů do 5 km D do 300 mm</t>
  </si>
  <si>
    <t>-1770509387</t>
  </si>
  <si>
    <t>162301422</t>
  </si>
  <si>
    <t>Vodorovné přemístění pařezů do 5 km D do 500 mm</t>
  </si>
  <si>
    <t>-1281451334</t>
  </si>
  <si>
    <t>162701105</t>
  </si>
  <si>
    <t>Vodorovné přemístění do 10000 m výkopku/sypaniny z horniny tř. 1 až 4</t>
  </si>
  <si>
    <t>-1875772043</t>
  </si>
  <si>
    <t>odkopávky+rýhy+skrývka-sadovky*0,15</t>
  </si>
  <si>
    <t>162701109</t>
  </si>
  <si>
    <t>Příplatek k vodorovnému přemístění výkopku/sypaniny z horniny tř. 1 až 4 ZKD 1000 m přes 10000 m</t>
  </si>
  <si>
    <t>1348654803</t>
  </si>
  <si>
    <t>dalších 15km</t>
  </si>
  <si>
    <t>odvoz*15</t>
  </si>
  <si>
    <t>27</t>
  </si>
  <si>
    <t>167101102</t>
  </si>
  <si>
    <t>Nakládání výkopku z hornin tř. 1 až 4 přes 100 m3</t>
  </si>
  <si>
    <t>-185866378</t>
  </si>
  <si>
    <t>28</t>
  </si>
  <si>
    <t>171201201</t>
  </si>
  <si>
    <t>Uložení sypaniny na skládky</t>
  </si>
  <si>
    <t>-1247714847</t>
  </si>
  <si>
    <t>29</t>
  </si>
  <si>
    <t>171201211</t>
  </si>
  <si>
    <t>Poplatek za uložení odpadu ze sypaniny na skládce (skládkovné)</t>
  </si>
  <si>
    <t>t</t>
  </si>
  <si>
    <t>-1632016852</t>
  </si>
  <si>
    <t>odvoz*1,7</t>
  </si>
  <si>
    <t>30</t>
  </si>
  <si>
    <t>174101101</t>
  </si>
  <si>
    <t>Zásyp jam, šachet rýh nebo kolem objektů sypaninou se zhutněním</t>
  </si>
  <si>
    <t>-139201968</t>
  </si>
  <si>
    <t>31</t>
  </si>
  <si>
    <t>583442000</t>
  </si>
  <si>
    <t>štěrkodrť frakce 0-63 třída C</t>
  </si>
  <si>
    <t>-1158572593</t>
  </si>
  <si>
    <t>rýhy*1,9</t>
  </si>
  <si>
    <t>32</t>
  </si>
  <si>
    <t>181301102</t>
  </si>
  <si>
    <t>Rozprostření ornice tl vrstvy do 150 mm pl do 500 m2 v rovině nebo ve svahu do 1:5</t>
  </si>
  <si>
    <t>1364567009</t>
  </si>
  <si>
    <t>28+32</t>
  </si>
  <si>
    <t>33</t>
  </si>
  <si>
    <t>25234001</t>
  </si>
  <si>
    <t>herbicid totální systémový neselektivní</t>
  </si>
  <si>
    <t>litr</t>
  </si>
  <si>
    <t>-187038109</t>
  </si>
  <si>
    <t>(sadovky*8)/10000</t>
  </si>
  <si>
    <t>34</t>
  </si>
  <si>
    <t>181411131</t>
  </si>
  <si>
    <t>Založení parkového trávníku výsevem plochy do 1000 m2 v rovině a ve svahu do 1:5</t>
  </si>
  <si>
    <t>417859574</t>
  </si>
  <si>
    <t>35</t>
  </si>
  <si>
    <t>005724200</t>
  </si>
  <si>
    <t>osivo směs travní parková okrasná</t>
  </si>
  <si>
    <t>kg</t>
  </si>
  <si>
    <t>-1086822897</t>
  </si>
  <si>
    <t>0,025*28</t>
  </si>
  <si>
    <t>36</t>
  </si>
  <si>
    <t>181951102</t>
  </si>
  <si>
    <t>Úprava pláně v hornině tř. 1 až 4 se zhutněním</t>
  </si>
  <si>
    <t>1819062372</t>
  </si>
  <si>
    <t>pěší+slepci+parking+asfalt</t>
  </si>
  <si>
    <t>37</t>
  </si>
  <si>
    <t>183101313</t>
  </si>
  <si>
    <t>Jamky pro výsadbu s výměnou 100 % půdy zeminy tř 1 až 4 objem do 0,05 m3 v rovině a svahu do 1:5</t>
  </si>
  <si>
    <t>1134966392</t>
  </si>
  <si>
    <t>38</t>
  </si>
  <si>
    <t>251911550</t>
  </si>
  <si>
    <t>hnojivo průmyslové Cererit (bal. 5 kg)</t>
  </si>
  <si>
    <t>788597230</t>
  </si>
  <si>
    <t>2*0,005*keře</t>
  </si>
  <si>
    <t>39</t>
  </si>
  <si>
    <t>183403114</t>
  </si>
  <si>
    <t>Obdělání půdy kultivátorováním v rovině a svahu do 1:5</t>
  </si>
  <si>
    <t>1156572607</t>
  </si>
  <si>
    <t>40</t>
  </si>
  <si>
    <t>183403153</t>
  </si>
  <si>
    <t>Obdělání půdy hrabáním v rovině a svahu do 1:5</t>
  </si>
  <si>
    <t>2020248049</t>
  </si>
  <si>
    <t>41</t>
  </si>
  <si>
    <t>183403161</t>
  </si>
  <si>
    <t>Obdělání půdy válením v rovině a svahu do 1:5</t>
  </si>
  <si>
    <t>174227737</t>
  </si>
  <si>
    <t>42</t>
  </si>
  <si>
    <t>183552431</t>
  </si>
  <si>
    <t>Hnojení tekutými hnojivy se zapravením do půdy v množství do 2 t/ha ploch do 5 ha sklonu do 5°</t>
  </si>
  <si>
    <t>1212137022</t>
  </si>
  <si>
    <t>28/10000</t>
  </si>
  <si>
    <t>43</t>
  </si>
  <si>
    <t>184102113</t>
  </si>
  <si>
    <t>Výsadba dřeviny s balem D do 0,4 m do jamky se zalitím v rovině a svahu do 1:5</t>
  </si>
  <si>
    <t>1796823939</t>
  </si>
  <si>
    <t>44</t>
  </si>
  <si>
    <t>R801</t>
  </si>
  <si>
    <t>Mochna křovitá (Potentilla fruticosa 'Red Robin') 20-30cm, kontejner 1,5L</t>
  </si>
  <si>
    <t>738977967</t>
  </si>
  <si>
    <t>dle B1.1</t>
  </si>
  <si>
    <t>45</t>
  </si>
  <si>
    <t>184801131</t>
  </si>
  <si>
    <t>Ošetřování vysazených dřevin ve skupinách v rovině a svahu do 1:5</t>
  </si>
  <si>
    <t>-1904601571</t>
  </si>
  <si>
    <t>46</t>
  </si>
  <si>
    <t>184802111</t>
  </si>
  <si>
    <t>Chemické odplevelení před založením kultury nad 20 m2 postřikem na široko v rovině a svahu do 1:5</t>
  </si>
  <si>
    <t>-386090768</t>
  </si>
  <si>
    <t>47</t>
  </si>
  <si>
    <t>184911421</t>
  </si>
  <si>
    <t>Mulčování rostlin kůrou tl. do 0,1 m v rovině a svahu do 1:5</t>
  </si>
  <si>
    <t>552266999</t>
  </si>
  <si>
    <t>48</t>
  </si>
  <si>
    <t>185802124</t>
  </si>
  <si>
    <t>Hnojení půdy umělým hnojivem k jednotlivým rostlinám ve svahu do 1:2</t>
  </si>
  <si>
    <t>-2082243385</t>
  </si>
  <si>
    <t>(2*0,05*keře)/1000</t>
  </si>
  <si>
    <t>49</t>
  </si>
  <si>
    <t>10391100</t>
  </si>
  <si>
    <t>kůra mulčovací VL</t>
  </si>
  <si>
    <t>328876686</t>
  </si>
  <si>
    <t>0,15*32</t>
  </si>
  <si>
    <t>R101</t>
  </si>
  <si>
    <t xml:space="preserve">Trávníkový substrát  </t>
  </si>
  <si>
    <t>898659918</t>
  </si>
  <si>
    <t>(28*0,15)/2,5</t>
  </si>
  <si>
    <t>51</t>
  </si>
  <si>
    <t>R102</t>
  </si>
  <si>
    <t>ochrana kmene bedněním - zřízení</t>
  </si>
  <si>
    <t>-1909966150</t>
  </si>
  <si>
    <t>2*0,5*4*6</t>
  </si>
  <si>
    <t>52</t>
  </si>
  <si>
    <t>R103</t>
  </si>
  <si>
    <t>ochrana kmene bedněním - odstranění</t>
  </si>
  <si>
    <t>-1067792397</t>
  </si>
  <si>
    <t>53</t>
  </si>
  <si>
    <t>185804312</t>
  </si>
  <si>
    <t>Zalití rostlin vodou plocha přes 20 m2</t>
  </si>
  <si>
    <t>926708723</t>
  </si>
  <si>
    <t>28*0,015+32*0,04</t>
  </si>
  <si>
    <t>54</t>
  </si>
  <si>
    <t>185851121</t>
  </si>
  <si>
    <t>Dovoz vody pro zálivku rostlin za vzdálenost do 1000 m</t>
  </si>
  <si>
    <t>2116951242</t>
  </si>
  <si>
    <t>1,7</t>
  </si>
  <si>
    <t>55</t>
  </si>
  <si>
    <t>185851129</t>
  </si>
  <si>
    <t>Příplatek k dovozu vody pro zálivku rostlin do 1000 m ZKD 1000 m</t>
  </si>
  <si>
    <t>811189489</t>
  </si>
  <si>
    <t>1,7*24</t>
  </si>
  <si>
    <t>56</t>
  </si>
  <si>
    <t>R80113</t>
  </si>
  <si>
    <t>provedení náhradní výsadby - Aesculus x carnea "Briotti" ok=14-16cm, sadovnicky zapěstované dřeviny s balem</t>
  </si>
  <si>
    <t>1763830833</t>
  </si>
  <si>
    <t>57</t>
  </si>
  <si>
    <t>R80114</t>
  </si>
  <si>
    <t>provedení náhradní výsadby - Acer pensylvanicum, ok=14-16cm, sadovnicky zapěstované dřeviny s balem</t>
  </si>
  <si>
    <t>-917508193</t>
  </si>
  <si>
    <t>58</t>
  </si>
  <si>
    <t>R80115</t>
  </si>
  <si>
    <t>provedení náhradní výsadby - Malus x scarlet, ok=14-16cm, sadovnicky zapěstované dřeviny s balem</t>
  </si>
  <si>
    <t>357980388</t>
  </si>
  <si>
    <t>59</t>
  </si>
  <si>
    <t>R80116</t>
  </si>
  <si>
    <t>provedení náhradní výsadby - Tilia cordata "Roelvo" ok=14-16cm, sadovnicky zapěstované dřeviny s balem</t>
  </si>
  <si>
    <t>-990605447</t>
  </si>
  <si>
    <t>R80117</t>
  </si>
  <si>
    <t>provedení náhradní výsadby - Robinia viscosa "Vik" ok=14-16cm, sadovnicky zapěstované dřeviny s balem</t>
  </si>
  <si>
    <t>478451408</t>
  </si>
  <si>
    <t>61</t>
  </si>
  <si>
    <t>R80118</t>
  </si>
  <si>
    <t>provedení náhradní výsadby - Malus ´Mokum´ ok=14-16cm, sadovnicky zapěstované dřeviny s balem</t>
  </si>
  <si>
    <t>-1677502370</t>
  </si>
  <si>
    <t>62</t>
  </si>
  <si>
    <t>R80119</t>
  </si>
  <si>
    <t>provedení náhradní výsadby - Acer rubrum ´Red Sunset´ ok=14-16cm, sadovnicky zapěstované dřeviny s balem</t>
  </si>
  <si>
    <t>-1881638415</t>
  </si>
  <si>
    <t>Zakládání</t>
  </si>
  <si>
    <t>63</t>
  </si>
  <si>
    <t>212755214</t>
  </si>
  <si>
    <t>Trativody z drenážních trubek plastových flexibilních D 100 mm bez lože</t>
  </si>
  <si>
    <t>256904866</t>
  </si>
  <si>
    <t>8,35+26,51+9,24</t>
  </si>
  <si>
    <t>64</t>
  </si>
  <si>
    <t>213141111</t>
  </si>
  <si>
    <t>Zřízení vrstvy z geotextilie v rovině nebo ve sklonu do 1:5 š do 3 m</t>
  </si>
  <si>
    <t>655633373</t>
  </si>
  <si>
    <t>drenáž*3,14*0,1+drenáž*0,5*4</t>
  </si>
  <si>
    <t>65</t>
  </si>
  <si>
    <t>693110620R</t>
  </si>
  <si>
    <t>geotextilie netkaná 300 g/m2, šíře 200 cm</t>
  </si>
  <si>
    <t>1500797061</t>
  </si>
  <si>
    <t>drenáž*3,14*0,1*1,5+drenáž*0,5*4*1,5</t>
  </si>
  <si>
    <t>Vodorovné konstrukce</t>
  </si>
  <si>
    <t>66</t>
  </si>
  <si>
    <t>451573111</t>
  </si>
  <si>
    <t>Lože pod potrubí otevřený výkop ze štěrkopísku</t>
  </si>
  <si>
    <t>-980172452</t>
  </si>
  <si>
    <t>drenáž*0,3*0,1</t>
  </si>
  <si>
    <t>Komunikace pozemní</t>
  </si>
  <si>
    <t>67</t>
  </si>
  <si>
    <t>564851111</t>
  </si>
  <si>
    <t>Podklad ze štěrkodrtě ŠD tl 150 mm</t>
  </si>
  <si>
    <t>-457268207</t>
  </si>
  <si>
    <t>pěší+slepci+2*asfalt</t>
  </si>
  <si>
    <t>68</t>
  </si>
  <si>
    <t>564871111</t>
  </si>
  <si>
    <t>Podklad ze štěrkodrtě ŠD tl 250 mm</t>
  </si>
  <si>
    <t>-816061048</t>
  </si>
  <si>
    <t>69</t>
  </si>
  <si>
    <t>564871116</t>
  </si>
  <si>
    <t>Podklad ze štěrkodrtě ŠD tl. 300 mm</t>
  </si>
  <si>
    <t>1350088551</t>
  </si>
  <si>
    <t>pěší+slepci+parking+asfalt+0,3*(bo1530+bo1025)</t>
  </si>
  <si>
    <t>70</t>
  </si>
  <si>
    <t>565155121</t>
  </si>
  <si>
    <t>Asfaltový beton vrstva podkladní ACP 16 (obalované kamenivo OKS) tl 70 mm š přes 3 m</t>
  </si>
  <si>
    <t>-236242045</t>
  </si>
  <si>
    <t>asfalt+napojení*0,5</t>
  </si>
  <si>
    <t>71</t>
  </si>
  <si>
    <t>573111112</t>
  </si>
  <si>
    <t>Postřik živičný infiltrační s posypem z asfaltu množství 1 kg/m2</t>
  </si>
  <si>
    <t>1197539306</t>
  </si>
  <si>
    <t>72</t>
  </si>
  <si>
    <t>573211112</t>
  </si>
  <si>
    <t>Postřik živičný spojovací z asfaltu v množství 0,70 kg/m2</t>
  </si>
  <si>
    <t>-1472857403</t>
  </si>
  <si>
    <t>asfalt+napojení</t>
  </si>
  <si>
    <t>73</t>
  </si>
  <si>
    <t>577134121</t>
  </si>
  <si>
    <t>Asfaltový beton vrstva obrusná ACO 11 (ABS) tř. I tl 40 mm š přes 3 m z nemodifikovaného asfaltu</t>
  </si>
  <si>
    <t>824991671</t>
  </si>
  <si>
    <t>74</t>
  </si>
  <si>
    <t>596211110</t>
  </si>
  <si>
    <t>Kladení zámkové dlažby komunikací pro pěší tl 60 mm skupiny A pl do 50 m2</t>
  </si>
  <si>
    <t>-1366059538</t>
  </si>
  <si>
    <t>úprava</t>
  </si>
  <si>
    <t>6+2,5</t>
  </si>
  <si>
    <t>pěší+slepci</t>
  </si>
  <si>
    <t>75</t>
  </si>
  <si>
    <t>592452670RR</t>
  </si>
  <si>
    <t>dlažba pro nevidomé 20 x 10 x 6 cm šedá</t>
  </si>
  <si>
    <t>-1581282176</t>
  </si>
  <si>
    <t>Přepočteno koeficientem 1,05 (pro prořez 5%)</t>
  </si>
  <si>
    <t>2,5*1,05 'Přepočtené koeficientem množství</t>
  </si>
  <si>
    <t>76</t>
  </si>
  <si>
    <t>R0077</t>
  </si>
  <si>
    <t xml:space="preserve">dlažba zámková betonová  červená tl.60mm</t>
  </si>
  <si>
    <t>-365835553</t>
  </si>
  <si>
    <t>5*1,05 'Přepočtené koeficientem množství</t>
  </si>
  <si>
    <t>77</t>
  </si>
  <si>
    <t>596211212</t>
  </si>
  <si>
    <t>Kladení zámkové dlažby komunikací pro pěší tl 80 mm skupiny A pl do 300 m2</t>
  </si>
  <si>
    <t>1852767498</t>
  </si>
  <si>
    <t>78</t>
  </si>
  <si>
    <t>59245213R</t>
  </si>
  <si>
    <t>dlažba zámková tl.80mm přírodní ostrohranná</t>
  </si>
  <si>
    <t>-2057521145</t>
  </si>
  <si>
    <t>163*1,05 'Přepočtené koeficientem množství</t>
  </si>
  <si>
    <t>Ostatní konstrukce a práce, bourání</t>
  </si>
  <si>
    <t>79</t>
  </si>
  <si>
    <t>914111111</t>
  </si>
  <si>
    <t>Montáž svislé dopravní značky do velikosti 1 m2 objímkami na sloupek nebo konzolu</t>
  </si>
  <si>
    <t>-16718155</t>
  </si>
  <si>
    <t>80</t>
  </si>
  <si>
    <t>404454040</t>
  </si>
  <si>
    <t>značka dopravní svislá nereflexní FeZn prolis, 500 x 700 mm</t>
  </si>
  <si>
    <t>-758817318</t>
  </si>
  <si>
    <t>81</t>
  </si>
  <si>
    <t>40445415</t>
  </si>
  <si>
    <t>značka dopravní svislá nereflexní FeZn prolis 300x200mm</t>
  </si>
  <si>
    <t>-1508108779</t>
  </si>
  <si>
    <t>0,5*2 'Přepočtené koeficientem množství</t>
  </si>
  <si>
    <t>82</t>
  </si>
  <si>
    <t>404452250</t>
  </si>
  <si>
    <t>sloupek Zn 60 - 350</t>
  </si>
  <si>
    <t>-1355076680</t>
  </si>
  <si>
    <t>83</t>
  </si>
  <si>
    <t>404452400</t>
  </si>
  <si>
    <t>patka hliníková HP 60</t>
  </si>
  <si>
    <t>1483957155</t>
  </si>
  <si>
    <t>84</t>
  </si>
  <si>
    <t>404452530</t>
  </si>
  <si>
    <t>víčko plastové na sloupek 60</t>
  </si>
  <si>
    <t>221427289</t>
  </si>
  <si>
    <t>85</t>
  </si>
  <si>
    <t>915211111</t>
  </si>
  <si>
    <t>Vodorovné dopravní značení dělící čáry souvislé š 125 mm bílý plast</t>
  </si>
  <si>
    <t>-1530984823</t>
  </si>
  <si>
    <t>dle B1.2.7</t>
  </si>
  <si>
    <t>4,5*10+5*1</t>
  </si>
  <si>
    <t>86</t>
  </si>
  <si>
    <t>915231111</t>
  </si>
  <si>
    <t>Vodorovné dopravní značení přechody pro chodce, šipky, symboly bílý plast</t>
  </si>
  <si>
    <t>-957340446</t>
  </si>
  <si>
    <t>87</t>
  </si>
  <si>
    <t>915611111</t>
  </si>
  <si>
    <t>Předznačení vodorovného liniového značení</t>
  </si>
  <si>
    <t>1111260464</t>
  </si>
  <si>
    <t>88</t>
  </si>
  <si>
    <t>916111122</t>
  </si>
  <si>
    <t>Osazení obruby z drobných kostek bez boční opěry do lože z betonu prostého</t>
  </si>
  <si>
    <t>-1406339443</t>
  </si>
  <si>
    <t>dle B1.2.1, B1.2.3 - dvojřádek</t>
  </si>
  <si>
    <t>26,51+9,24</t>
  </si>
  <si>
    <t>89</t>
  </si>
  <si>
    <t>583801100</t>
  </si>
  <si>
    <t>kostka dlažební drobná, žula, I.jakost, velikost 10 cm</t>
  </si>
  <si>
    <t>1912526382</t>
  </si>
  <si>
    <t>kostky*0,1*0,2*2</t>
  </si>
  <si>
    <t>90</t>
  </si>
  <si>
    <t>916131213</t>
  </si>
  <si>
    <t>Osazení silničního obrubníku betonového stojatého s boční opěrou do lože z betonu prostého</t>
  </si>
  <si>
    <t>1960511346</t>
  </si>
  <si>
    <t>8,55+4,5+26,51+9,24+2*4,5+0,5+5+1,6+1</t>
  </si>
  <si>
    <t>91</t>
  </si>
  <si>
    <t>592175030R</t>
  </si>
  <si>
    <t xml:space="preserve">obrubník  100x15/12x30 cm, přírodní</t>
  </si>
  <si>
    <t>1800822055</t>
  </si>
  <si>
    <t>65,9*1,05 'Přepočtené koeficientem množství</t>
  </si>
  <si>
    <t>92</t>
  </si>
  <si>
    <t>592174170</t>
  </si>
  <si>
    <t>obrubník betonový chodníkový Standard 100x10x25 cm</t>
  </si>
  <si>
    <t>410183154</t>
  </si>
  <si>
    <t>4,5+1</t>
  </si>
  <si>
    <t>5,5*1,05 'Přepočtené koeficientem množství</t>
  </si>
  <si>
    <t>93</t>
  </si>
  <si>
    <t>916991121</t>
  </si>
  <si>
    <t>Lože pod obrubníky, krajníky nebo obruby z dlažebních kostek z betonu prostého</t>
  </si>
  <si>
    <t>-2018022011</t>
  </si>
  <si>
    <t>0,1*0,3*(bo1530+bo1025+kostky)</t>
  </si>
  <si>
    <t>94</t>
  </si>
  <si>
    <t>919731123R</t>
  </si>
  <si>
    <t>Zarovnání styčné plochy podkladu nebo krytu živičného tl do 200 mm modifikovanou zálivkou</t>
  </si>
  <si>
    <t>-1489206194</t>
  </si>
  <si>
    <t>napojení*2</t>
  </si>
  <si>
    <t>95</t>
  </si>
  <si>
    <t>919735113</t>
  </si>
  <si>
    <t>Řezání stávajícího živičného krytu hl do 150 mm</t>
  </si>
  <si>
    <t>1360384224</t>
  </si>
  <si>
    <t>96</t>
  </si>
  <si>
    <t>938908411</t>
  </si>
  <si>
    <t>Čištění vozovek splachováním vodou</t>
  </si>
  <si>
    <t>-1836472734</t>
  </si>
  <si>
    <t>97</t>
  </si>
  <si>
    <t>R981</t>
  </si>
  <si>
    <t>vybourání uliční betonové vpusti vč.likvidace, utěsnění potrubí a odvozu</t>
  </si>
  <si>
    <t>-182741858</t>
  </si>
  <si>
    <t>98</t>
  </si>
  <si>
    <t>40445420</t>
  </si>
  <si>
    <t>značka dopravní svislá nereflexní FeZn prolis 500x150mm</t>
  </si>
  <si>
    <t>1884810870</t>
  </si>
  <si>
    <t>997</t>
  </si>
  <si>
    <t>Přesun sutě</t>
  </si>
  <si>
    <t>99</t>
  </si>
  <si>
    <t>997002611</t>
  </si>
  <si>
    <t>Nakládání suti a vybouraných hmot</t>
  </si>
  <si>
    <t>633647702</t>
  </si>
  <si>
    <t>100</t>
  </si>
  <si>
    <t>997006512</t>
  </si>
  <si>
    <t>Vodorovné doprava suti s naložením a složením na skládku do 1 km</t>
  </si>
  <si>
    <t>-1027459362</t>
  </si>
  <si>
    <t>101</t>
  </si>
  <si>
    <t>997006519</t>
  </si>
  <si>
    <t>Příplatek k vodorovnému přemístění suti na skládku ZKD 1 km přes 1 km</t>
  </si>
  <si>
    <t>-2058102989</t>
  </si>
  <si>
    <t>115,474*24 'Přepočtené koeficientem množství</t>
  </si>
  <si>
    <t>102</t>
  </si>
  <si>
    <t>997221645RR</t>
  </si>
  <si>
    <t>Poplatek za uložení na skládce odpadu asfaltového s vysokým obsahem dehtu - nebezpečný odpad</t>
  </si>
  <si>
    <t>-215692001</t>
  </si>
  <si>
    <t>18,65*0,6</t>
  </si>
  <si>
    <t>103</t>
  </si>
  <si>
    <t>997221815</t>
  </si>
  <si>
    <t>Poplatek za uložení na skládce (skládkovné) stavebního odpadu betonového kód odpadu 170 101</t>
  </si>
  <si>
    <t>1797563412</t>
  </si>
  <si>
    <t>23,676</t>
  </si>
  <si>
    <t>104</t>
  </si>
  <si>
    <t>997221845</t>
  </si>
  <si>
    <t>Poplatek za uložení asfaltového odpadu bez obsahu dehtu na skládce (skládkovné)</t>
  </si>
  <si>
    <t>-1192199439</t>
  </si>
  <si>
    <t>18,65*0,4</t>
  </si>
  <si>
    <t>105</t>
  </si>
  <si>
    <t>997221855R</t>
  </si>
  <si>
    <t>Poplatek za uložení stavebního odpadu na skládce (skládkovné) zeminy a kameniva</t>
  </si>
  <si>
    <t>-2091754993</t>
  </si>
  <si>
    <t>115,474-18,65-23,676</t>
  </si>
  <si>
    <t>998</t>
  </si>
  <si>
    <t>Přesun hmot</t>
  </si>
  <si>
    <t>998223011</t>
  </si>
  <si>
    <t>Přesun hmot pro pozemní komunikace s krytem dlážděným</t>
  </si>
  <si>
    <t>1937607667</t>
  </si>
  <si>
    <t>Práce a dodávky M</t>
  </si>
  <si>
    <t>46-M</t>
  </si>
  <si>
    <t>Zemní práce při extr.mont.pracích</t>
  </si>
  <si>
    <t>107</t>
  </si>
  <si>
    <t>460070753</t>
  </si>
  <si>
    <t>Hloubení nezapažených jam pro ostatní konstrukce ručně v hornině tř 3</t>
  </si>
  <si>
    <t>1525748754</t>
  </si>
  <si>
    <t>dle A2 - sondy</t>
  </si>
  <si>
    <t>8*2</t>
  </si>
  <si>
    <t>108</t>
  </si>
  <si>
    <t>460520174</t>
  </si>
  <si>
    <t>Montáž trubek ochranných plastových ohebných do 110 mm uložených do rýhy</t>
  </si>
  <si>
    <t>-238264736</t>
  </si>
  <si>
    <t>dle A2 - upc+cetin+čez</t>
  </si>
  <si>
    <t>chráničky*2</t>
  </si>
  <si>
    <t>109</t>
  </si>
  <si>
    <t>345713550R</t>
  </si>
  <si>
    <t>trubka elektroinstalační d110mm</t>
  </si>
  <si>
    <t>-2128375148</t>
  </si>
  <si>
    <t>36,5*1,05 'Přepočtené koeficientem množství</t>
  </si>
  <si>
    <t>110</t>
  </si>
  <si>
    <t>R46001</t>
  </si>
  <si>
    <t>dělená chránička z plastu D110mm</t>
  </si>
  <si>
    <t>17979444</t>
  </si>
  <si>
    <t>dle A2</t>
  </si>
  <si>
    <t>6*2+11+11+2,5</t>
  </si>
  <si>
    <t>fr032</t>
  </si>
  <si>
    <t>fr1632</t>
  </si>
  <si>
    <t>3,8</t>
  </si>
  <si>
    <t>fr3263</t>
  </si>
  <si>
    <t>31,996</t>
  </si>
  <si>
    <t>jáma</t>
  </si>
  <si>
    <t>jáma vsaku</t>
  </si>
  <si>
    <t>lože</t>
  </si>
  <si>
    <t>6,05</t>
  </si>
  <si>
    <t>obsyp</t>
  </si>
  <si>
    <t>18,149</t>
  </si>
  <si>
    <t xml:space="preserve">002 - SO 301 DEŠŤOVÁ KANALIZACE </t>
  </si>
  <si>
    <t>pažení_celk</t>
  </si>
  <si>
    <t>pažení celkem</t>
  </si>
  <si>
    <t>163,592</t>
  </si>
  <si>
    <t>paženír</t>
  </si>
  <si>
    <t>106,152</t>
  </si>
  <si>
    <t>potrubí</t>
  </si>
  <si>
    <t>38,41</t>
  </si>
  <si>
    <t>výkop rýh</t>
  </si>
  <si>
    <t>55,73</t>
  </si>
  <si>
    <t>textilie</t>
  </si>
  <si>
    <t>55,564</t>
  </si>
  <si>
    <t>zásyp</t>
  </si>
  <si>
    <t>53,531</t>
  </si>
  <si>
    <t xml:space="preserve">    3 - Svislé a kompletní konstrukce</t>
  </si>
  <si>
    <t xml:space="preserve">    8 - Trubní vedení</t>
  </si>
  <si>
    <t>131201201</t>
  </si>
  <si>
    <t>Hloubení jam zapažených v hornině tř. 3 objemu do 100 m3</t>
  </si>
  <si>
    <t>-773762533</t>
  </si>
  <si>
    <t>dle D1.1.b.1</t>
  </si>
  <si>
    <t>2*2*5,5</t>
  </si>
  <si>
    <t>131201209</t>
  </si>
  <si>
    <t>Příplatek za lepivost u hloubení jam zapažených v hornině tř. 3</t>
  </si>
  <si>
    <t>650008387</t>
  </si>
  <si>
    <t>132201201</t>
  </si>
  <si>
    <t>Hloubení rýh š do 2000 mm v hornině tř. 3 objemu do 100 m3</t>
  </si>
  <si>
    <t>2107825788</t>
  </si>
  <si>
    <t>dle D1.1.b.2; D1.1.b.5</t>
  </si>
  <si>
    <t>(paženír/2)*1,05</t>
  </si>
  <si>
    <t>132201209</t>
  </si>
  <si>
    <t>Příplatek za lepivost k hloubení rýh š do 2000 mm v hornině tř. 3</t>
  </si>
  <si>
    <t>-1002780771</t>
  </si>
  <si>
    <t>151101102</t>
  </si>
  <si>
    <t>Zřízení příložného pažení a rozepření stěn rýh hl do 4 m</t>
  </si>
  <si>
    <t>-176797799</t>
  </si>
  <si>
    <t>dle D1.1.b.1; dle D1.1.b.4</t>
  </si>
  <si>
    <t>potrubí dešť</t>
  </si>
  <si>
    <t>2*(9,69*2+18,72*1,8)</t>
  </si>
  <si>
    <t>2*5,5*(2+2)</t>
  </si>
  <si>
    <t>vpusti</t>
  </si>
  <si>
    <t>(1,2+0,9)*2*1,6*2</t>
  </si>
  <si>
    <t>151101112</t>
  </si>
  <si>
    <t>Odstranění příložného pažení a rozepření stěn rýh hl do 4 m</t>
  </si>
  <si>
    <t>1056702605</t>
  </si>
  <si>
    <t>161101102</t>
  </si>
  <si>
    <t>Svislé přemístění výkopku z horniny tř. 1 až 4 hl výkopu do 4 m</t>
  </si>
  <si>
    <t>-129063017</t>
  </si>
  <si>
    <t>498681840</t>
  </si>
  <si>
    <t>rýhy+jáma</t>
  </si>
  <si>
    <t>1795403012</t>
  </si>
  <si>
    <t>15*(rýhy+jáma)</t>
  </si>
  <si>
    <t>684002551</t>
  </si>
  <si>
    <t>456140613</t>
  </si>
  <si>
    <t>1247907316</t>
  </si>
  <si>
    <t>1,7*(rýhy+jáma)</t>
  </si>
  <si>
    <t>583441720</t>
  </si>
  <si>
    <t>štěrkodrť frakce 0-32 třída C</t>
  </si>
  <si>
    <t>-1874832931</t>
  </si>
  <si>
    <t>2*2*0,5*2</t>
  </si>
  <si>
    <t>583439320</t>
  </si>
  <si>
    <t>kamenivo drcené hrubé (Hrabůvka) frakce 16-32</t>
  </si>
  <si>
    <t>163153656</t>
  </si>
  <si>
    <t>2*2*0,5*1,9</t>
  </si>
  <si>
    <t>583439630R</t>
  </si>
  <si>
    <t>kamenivo drcené hrubé prané frakce 32-63 praná</t>
  </si>
  <si>
    <t>632217123</t>
  </si>
  <si>
    <t>2*2*4,21*1,9</t>
  </si>
  <si>
    <t>675860142</t>
  </si>
  <si>
    <t>rýhy-lože-obsyp</t>
  </si>
  <si>
    <t>175151101</t>
  </si>
  <si>
    <t>Obsypání potrubí strojně sypaninou bez prohození, uloženou do 3 m</t>
  </si>
  <si>
    <t>-1313754946</t>
  </si>
  <si>
    <t>dle D1.1.b.2</t>
  </si>
  <si>
    <t>0,45*1,05*potrubí</t>
  </si>
  <si>
    <t>-741419943</t>
  </si>
  <si>
    <t>zásyp*1,9-fr032-fr1632-fr3263</t>
  </si>
  <si>
    <t>583373310R</t>
  </si>
  <si>
    <t>štěrkopísek frakce 0-22</t>
  </si>
  <si>
    <t>67020094</t>
  </si>
  <si>
    <t>obsyp*2</t>
  </si>
  <si>
    <t>212755216</t>
  </si>
  <si>
    <t>Trativody z drenážních trubek plastových flexibilních D 160 mm bez lože</t>
  </si>
  <si>
    <t>1134595717</t>
  </si>
  <si>
    <t>3*1+1</t>
  </si>
  <si>
    <t>-487532947</t>
  </si>
  <si>
    <t>textilie*1,5</t>
  </si>
  <si>
    <t>213141132</t>
  </si>
  <si>
    <t>Zřízení vrstvy z geotextilie ve sklonu do 1:1 š do 6 m</t>
  </si>
  <si>
    <t>1993919511</t>
  </si>
  <si>
    <t>2*5,21*(2+2)+2*2*3</t>
  </si>
  <si>
    <t>3,14*0,15*drenáž</t>
  </si>
  <si>
    <t>Svislé a kompletní konstrukce</t>
  </si>
  <si>
    <t>359901211</t>
  </si>
  <si>
    <t>Monitoring stoky jakékoli výšky na nové kanalizaci</t>
  </si>
  <si>
    <t>-1154807107</t>
  </si>
  <si>
    <t>dle D1.1.b.4</t>
  </si>
  <si>
    <t>649637890</t>
  </si>
  <si>
    <t>0,15*1,05*potrubí</t>
  </si>
  <si>
    <t>Trubní vedení</t>
  </si>
  <si>
    <t>871313121</t>
  </si>
  <si>
    <t>Montáž kanalizačního potrubí z PVC těsněné gumovým kroužkem otevřený výkop sklon do 20 % DN 160</t>
  </si>
  <si>
    <t>-247297580</t>
  </si>
  <si>
    <t>9,69+18,72</t>
  </si>
  <si>
    <t>vsak</t>
  </si>
  <si>
    <t>1+4,5*2</t>
  </si>
  <si>
    <t>dodání a osazení kompletní sorpční vpusti vč.obetonování 1m3 C30/37</t>
  </si>
  <si>
    <t>-2087162684</t>
  </si>
  <si>
    <t>dle C2; D1.1.b.3</t>
  </si>
  <si>
    <t>286114600</t>
  </si>
  <si>
    <t>trubka kanalizace plastová KGEM-160x1000 mm SN8</t>
  </si>
  <si>
    <t>-1953602418</t>
  </si>
  <si>
    <t>38,41*1,1 'Přepočtené koeficientem množství</t>
  </si>
  <si>
    <t>892312121</t>
  </si>
  <si>
    <t>Tlaková zkouška vzduchem potrubí DN 150 těsnícím vakem ucpávkovým</t>
  </si>
  <si>
    <t>úsek</t>
  </si>
  <si>
    <t>648292345</t>
  </si>
  <si>
    <t>dle D1.1.b.5</t>
  </si>
  <si>
    <t>938906143R</t>
  </si>
  <si>
    <t>Pročištění potrubí DN 130-160</t>
  </si>
  <si>
    <t>-1587583688</t>
  </si>
  <si>
    <t>čištění před kamerovou revizí</t>
  </si>
  <si>
    <t>998276201R</t>
  </si>
  <si>
    <t>Přesun hmot, trub.vedení plast. obsypaná kamenivem</t>
  </si>
  <si>
    <t>-1900745833</t>
  </si>
  <si>
    <t>ayky425</t>
  </si>
  <si>
    <t>ayky435</t>
  </si>
  <si>
    <t>ayky4x16</t>
  </si>
  <si>
    <t>53,3</t>
  </si>
  <si>
    <t>dvk110</t>
  </si>
  <si>
    <t>dvr75</t>
  </si>
  <si>
    <t>kabel_1</t>
  </si>
  <si>
    <t>kabel</t>
  </si>
  <si>
    <t>kabel10</t>
  </si>
  <si>
    <t xml:space="preserve">003 - SO 401 VEŘEJNÉ OSVĚTLENÍ </t>
  </si>
  <si>
    <t>rýha1</t>
  </si>
  <si>
    <t>rýha2</t>
  </si>
  <si>
    <t>svody</t>
  </si>
  <si>
    <t>zemnič</t>
  </si>
  <si>
    <t>66,3</t>
  </si>
  <si>
    <t>PSV - Práce a dodávky PSV</t>
  </si>
  <si>
    <t xml:space="preserve">    741 - Elektroinstalace - silnoproud</t>
  </si>
  <si>
    <t xml:space="preserve">    784 - Dokončovací práce - malby a tapety</t>
  </si>
  <si>
    <t xml:space="preserve">    21-M - Elektromontáže</t>
  </si>
  <si>
    <t>899623161R</t>
  </si>
  <si>
    <t>Obetonování chrániček betonem prostým tř. C 20/25 v otevřeném výkopu</t>
  </si>
  <si>
    <t>609592981</t>
  </si>
  <si>
    <t>dle C4.2.b</t>
  </si>
  <si>
    <t>chráničky pod vozovkou</t>
  </si>
  <si>
    <t>6*0,5*0,25</t>
  </si>
  <si>
    <t>PSV</t>
  </si>
  <si>
    <t>Práce a dodávky PSV</t>
  </si>
  <si>
    <t>741</t>
  </si>
  <si>
    <t>Elektroinstalace - silnoproud</t>
  </si>
  <si>
    <t>741128021</t>
  </si>
  <si>
    <t>Příplatek k montáži kabelů za zatažení vodiče a kabelu do 0,75 kg</t>
  </si>
  <si>
    <t>173442091</t>
  </si>
  <si>
    <t>ayky4x16+2*13+svody</t>
  </si>
  <si>
    <t>741130025</t>
  </si>
  <si>
    <t>Ukončení vodič izolovaný do 16 mm2 na svorkovnici</t>
  </si>
  <si>
    <t>2094034153</t>
  </si>
  <si>
    <t>dle C4.2.d</t>
  </si>
  <si>
    <t>741420021</t>
  </si>
  <si>
    <t>Montáž svorka hromosvodná se 2 šrouby</t>
  </si>
  <si>
    <t>-539281638</t>
  </si>
  <si>
    <t>2+1</t>
  </si>
  <si>
    <t>354420130</t>
  </si>
  <si>
    <t xml:space="preserve">svorka uzemnění  SS Cu spojovací</t>
  </si>
  <si>
    <t>1611079449</t>
  </si>
  <si>
    <t>354420160</t>
  </si>
  <si>
    <t xml:space="preserve">svorka uzemnění  SP Cu  připojovací</t>
  </si>
  <si>
    <t>-232304747</t>
  </si>
  <si>
    <t>741810002</t>
  </si>
  <si>
    <t>Celková prohlídka elektrického rozvodu a zařízení do 500 000,- Kč</t>
  </si>
  <si>
    <t>-728108979</t>
  </si>
  <si>
    <t>741820102</t>
  </si>
  <si>
    <t>Měření intenzity osvětlení</t>
  </si>
  <si>
    <t>soubor</t>
  </si>
  <si>
    <t>2140070486</t>
  </si>
  <si>
    <t>784</t>
  </si>
  <si>
    <t>Dokončovací práce - malby a tapety</t>
  </si>
  <si>
    <t>784672011R</t>
  </si>
  <si>
    <t xml:space="preserve">Písmomalířské práce výšky písmen nebo číslic do 100 mm  </t>
  </si>
  <si>
    <t>-1607215589</t>
  </si>
  <si>
    <t>21-M</t>
  </si>
  <si>
    <t>Elektromontáže</t>
  </si>
  <si>
    <t>210021063</t>
  </si>
  <si>
    <t>Osazení výstražné fólie z PVC</t>
  </si>
  <si>
    <t>1661478041</t>
  </si>
  <si>
    <t>ayky4x16+13</t>
  </si>
  <si>
    <t>354360230RR</t>
  </si>
  <si>
    <t>spojka kabelová SVCZ-S4-1 4x10-4x35 AL+Cu - dodání a montáž</t>
  </si>
  <si>
    <t>256</t>
  </si>
  <si>
    <t>720480357</t>
  </si>
  <si>
    <t>693113110R</t>
  </si>
  <si>
    <t>výstražná fólie z polyethylenu šíře 33 cm s potiskem</t>
  </si>
  <si>
    <t>1190205291</t>
  </si>
  <si>
    <t>kabel_1+13</t>
  </si>
  <si>
    <t>66,3*1,1 'Přepočtené koeficientem množství</t>
  </si>
  <si>
    <t>210202013RR</t>
  </si>
  <si>
    <t>Montáž svítidlo na výložník</t>
  </si>
  <si>
    <t>857151410</t>
  </si>
  <si>
    <t>M003</t>
  </si>
  <si>
    <t>dodání LED svítidla výložníkového 28W</t>
  </si>
  <si>
    <t>-739649713</t>
  </si>
  <si>
    <t>M006</t>
  </si>
  <si>
    <t>demontáž stáv.rozvodu vč.odvozu a likvidace</t>
  </si>
  <si>
    <t>1577469795</t>
  </si>
  <si>
    <t>26+3*(5+4)</t>
  </si>
  <si>
    <t>M007</t>
  </si>
  <si>
    <t>demontáž stáv. stožárů vč. svítidel, odvozu a likvidace</t>
  </si>
  <si>
    <t>-395909976</t>
  </si>
  <si>
    <t>210204011</t>
  </si>
  <si>
    <t>Montáž stožárů osvětlení ocelových samostatně stojících délky do 12 m</t>
  </si>
  <si>
    <t>-446664649</t>
  </si>
  <si>
    <t>M001</t>
  </si>
  <si>
    <t xml:space="preserve">stožár osvětlovací BM8 žárově zinkovaný  </t>
  </si>
  <si>
    <t>-1730399615</t>
  </si>
  <si>
    <t>210204103</t>
  </si>
  <si>
    <t>Montáž výložníků osvětlení jednoramenných sloupových hmotnosti do 35 kg</t>
  </si>
  <si>
    <t>-352310302</t>
  </si>
  <si>
    <t>210204203</t>
  </si>
  <si>
    <t>Montáž elektrovýzbroje stožárů osvětlení 3 okruhy</t>
  </si>
  <si>
    <t>115152341</t>
  </si>
  <si>
    <t>M004</t>
  </si>
  <si>
    <t>Dodávka výzbroje stožáru osvětlení se třemi obvody, chráněné pojistkami</t>
  </si>
  <si>
    <t>sada</t>
  </si>
  <si>
    <t>1948865107</t>
  </si>
  <si>
    <t>210220002</t>
  </si>
  <si>
    <t>Montáž uzemňovacích vedení vodičů FeZn pomocí svorek na povrchu drátem nebo lanem do 10 mm</t>
  </si>
  <si>
    <t>-1098144220</t>
  </si>
  <si>
    <t>354410730</t>
  </si>
  <si>
    <t>drát průměr 10 mm FeZn</t>
  </si>
  <si>
    <t>164323637</t>
  </si>
  <si>
    <t>0,62*zemnič</t>
  </si>
  <si>
    <t>41,106*1,1 'Přepočtené koeficientem množství</t>
  </si>
  <si>
    <t>210280211</t>
  </si>
  <si>
    <t>Měření zemních odporů zemniče prvního nebo samostatného</t>
  </si>
  <si>
    <t>-2141036087</t>
  </si>
  <si>
    <t>210280215</t>
  </si>
  <si>
    <t>Připlatek k měření zemních odporů prvního zemniče za každý další zemnič v síti</t>
  </si>
  <si>
    <t>-1397529523</t>
  </si>
  <si>
    <t>210280351</t>
  </si>
  <si>
    <t>Zkoušky kabelů silových do 1 kV, počtu a průřezu žil do 4x25 mm2</t>
  </si>
  <si>
    <t>313234433</t>
  </si>
  <si>
    <t>210280352</t>
  </si>
  <si>
    <t>Zkoušky kabelů silových do 1 kV počtu a průřezu žil do 4x35 až 50 mm2</t>
  </si>
  <si>
    <t>-1695930477</t>
  </si>
  <si>
    <t>210290891</t>
  </si>
  <si>
    <t>Doplnění orientačních štítků na kabel (při revizi)</t>
  </si>
  <si>
    <t>-448182592</t>
  </si>
  <si>
    <t>M005</t>
  </si>
  <si>
    <t>kabelový štítek</t>
  </si>
  <si>
    <t>2015460513</t>
  </si>
  <si>
    <t>210810005</t>
  </si>
  <si>
    <t>Montáž měděných kabelů CYKY, CYKYD, CYKYDY, NYM, NYY, YSLY 750 V 3x1,5 mm2 uložených volně</t>
  </si>
  <si>
    <t>1538243300</t>
  </si>
  <si>
    <t>dle C4.2.d; C4.2.c</t>
  </si>
  <si>
    <t>2*(8+2,5+2+1)</t>
  </si>
  <si>
    <t>341110300</t>
  </si>
  <si>
    <t>kabel silový s Cu jádrem CYKY 3x1,5 mm2</t>
  </si>
  <si>
    <t>-1222114181</t>
  </si>
  <si>
    <t>Přepočteno koeficientem 1,1 (pro prořez 10%)</t>
  </si>
  <si>
    <t>27*1,1 'Přepočtené koeficientem množství</t>
  </si>
  <si>
    <t>M002</t>
  </si>
  <si>
    <t>Dodávka jednoram. výložníku dl. 2,5m</t>
  </si>
  <si>
    <t>-1584824617</t>
  </si>
  <si>
    <t>210812033</t>
  </si>
  <si>
    <t>Montáž kabel Cu plný kulatý do 1 kV 4x6 až 10 mm2 uložený volně nebo v liště (CYKY)</t>
  </si>
  <si>
    <t>970542374</t>
  </si>
  <si>
    <t>17,8+10,2+4*1</t>
  </si>
  <si>
    <t>34111076</t>
  </si>
  <si>
    <t>kabel silový s Cu jádrem 1 kV 4x10mm2</t>
  </si>
  <si>
    <t>1741783416</t>
  </si>
  <si>
    <t>32*1,05 'Přepočtené koeficientem množství</t>
  </si>
  <si>
    <t>210812037</t>
  </si>
  <si>
    <t>Montáž kabel Cu plný kulatý do 1 kV 4x25 až 35 mm2 uložený volně nebo v liště (CYKY)</t>
  </si>
  <si>
    <t>432444510</t>
  </si>
  <si>
    <t>ayky425+ayky435</t>
  </si>
  <si>
    <t>34111610</t>
  </si>
  <si>
    <t>kabel silový s Cu jádrem 1 kV 4x25mm2</t>
  </si>
  <si>
    <t>-580951008</t>
  </si>
  <si>
    <t>6,2+4,8</t>
  </si>
  <si>
    <t>11*1,1 'Přepočtené koeficientem množství</t>
  </si>
  <si>
    <t>34111620</t>
  </si>
  <si>
    <t>kabel silový s Cu jádrem 1 kV 4x35mm2</t>
  </si>
  <si>
    <t>903228657</t>
  </si>
  <si>
    <t>460010024</t>
  </si>
  <si>
    <t>Vytyčení trasy vedení kabelového podzemního v zastavěném prostoru</t>
  </si>
  <si>
    <t>km</t>
  </si>
  <si>
    <t>165921797</t>
  </si>
  <si>
    <t>(rýha1+rýha2)*0,001</t>
  </si>
  <si>
    <t>460050303</t>
  </si>
  <si>
    <t>Hloubení nezapažených jam pro stožáry jednoduché s patkou na rovině ručně v hornině tř 3</t>
  </si>
  <si>
    <t>1525375570</t>
  </si>
  <si>
    <t>460080035</t>
  </si>
  <si>
    <t>Základové konstrukce ze ŽB tř. C 25/30</t>
  </si>
  <si>
    <t>1166091274</t>
  </si>
  <si>
    <t>dle C4.2.c</t>
  </si>
  <si>
    <t>0,7*0,7*0,3*2</t>
  </si>
  <si>
    <t>0,5*0,5*0,3*2</t>
  </si>
  <si>
    <t>460080202</t>
  </si>
  <si>
    <t>Zřízení zabudovaného bednění základových konstrukcí</t>
  </si>
  <si>
    <t>-1916381206</t>
  </si>
  <si>
    <t>0,4*3,14*1,5*2</t>
  </si>
  <si>
    <t>286111230</t>
  </si>
  <si>
    <t>trubka kanalizační hladká hrdlovaná D 400 x 9,8 x 5000 mm</t>
  </si>
  <si>
    <t>1342036548</t>
  </si>
  <si>
    <t>460150163</t>
  </si>
  <si>
    <t>Hloubení kabelových zapažených i nezapažených rýh ručně š 35 cm, hl 80 cm, v hornině tř 3</t>
  </si>
  <si>
    <t>-438556056</t>
  </si>
  <si>
    <t>ayky425+kabel10-rýha1-4*1</t>
  </si>
  <si>
    <t>460150303</t>
  </si>
  <si>
    <t>Hloubení kabelových zapažených i nezapažených rýh ručně š 50 cm, hl 120 cm, v hornině tř 3</t>
  </si>
  <si>
    <t>-721224812</t>
  </si>
  <si>
    <t>dle C4.2.b, C4.2.a</t>
  </si>
  <si>
    <t>460421101</t>
  </si>
  <si>
    <t>Lože kabelů z písku nebo štěrkopísku tl 10 cm nad kabel, bez zakrytí, šířky lože do 65 cm</t>
  </si>
  <si>
    <t>-726100992</t>
  </si>
  <si>
    <t>dle C4.2.b; C4.2.d</t>
  </si>
  <si>
    <t>460470011</t>
  </si>
  <si>
    <t>Provizorní zajištění kabelů ve výkopech při jejich křížení</t>
  </si>
  <si>
    <t>-1037601261</t>
  </si>
  <si>
    <t>460520173</t>
  </si>
  <si>
    <t>Montáž trubek ochranných plastových ohebných do 90 mm uložených do rýhy</t>
  </si>
  <si>
    <t>-2132154775</t>
  </si>
  <si>
    <t>345713530R</t>
  </si>
  <si>
    <t>trubka elektroinstalační ohebná d75mm</t>
  </si>
  <si>
    <t>-2142402136</t>
  </si>
  <si>
    <t>32*1,1 'Přepočtené koeficientem množství</t>
  </si>
  <si>
    <t>2048771520</t>
  </si>
  <si>
    <t>dle D4.2.b; D4.2.d</t>
  </si>
  <si>
    <t>2*(6,2+4,8)</t>
  </si>
  <si>
    <t>-1324343775</t>
  </si>
  <si>
    <t>22*1,1 'Přepočtené koeficientem množství</t>
  </si>
  <si>
    <t>460560163</t>
  </si>
  <si>
    <t>Zásyp rýh ručně šířky 35 cm, hloubky 80 cm, z horniny třídy 3</t>
  </si>
  <si>
    <t>970628948</t>
  </si>
  <si>
    <t>460560303</t>
  </si>
  <si>
    <t>Zásyp rýh ručně šířky 50 cm, hloubky 120 cm, z horniny třídy 3</t>
  </si>
  <si>
    <t>-904531498</t>
  </si>
  <si>
    <t>460620013</t>
  </si>
  <si>
    <t>Provizorní úprava terénu se zhutněním, v hornině tř 3</t>
  </si>
  <si>
    <t>-448395157</t>
  </si>
  <si>
    <t>rýha1+rýha2</t>
  </si>
  <si>
    <t>004 - 5-LETÁ UDRŽOVACÍ PÉČE</t>
  </si>
  <si>
    <t xml:space="preserve">    RP1 - 1 rok</t>
  </si>
  <si>
    <t xml:space="preserve">    RP2 - 2 rok</t>
  </si>
  <si>
    <t xml:space="preserve">    RP3 - 3 rok</t>
  </si>
  <si>
    <t xml:space="preserve">    RP4 - 4 rok</t>
  </si>
  <si>
    <t xml:space="preserve">    RP5 - 5 rok</t>
  </si>
  <si>
    <t>RP1</t>
  </si>
  <si>
    <t>1 rok</t>
  </si>
  <si>
    <t>184215133</t>
  </si>
  <si>
    <t>Ukotvení kmene dřevin třemi kůly D do 0,1 m délky do 3 m</t>
  </si>
  <si>
    <t>-613612528</t>
  </si>
  <si>
    <t>184801121</t>
  </si>
  <si>
    <t>Ošetřování vysazených dřevin soliterních v rovině a svahu do 1:5</t>
  </si>
  <si>
    <t>-473066167</t>
  </si>
  <si>
    <t>184911111</t>
  </si>
  <si>
    <t>Znovuuvázání dřeviny ke kůlům</t>
  </si>
  <si>
    <t>1431843340</t>
  </si>
  <si>
    <t>Mulčování rostlin kůrou tl do 0,1 m v rovině a svahu do 1:5</t>
  </si>
  <si>
    <t>-1074957605</t>
  </si>
  <si>
    <t>pi*0,75*0,75*0,1*10</t>
  </si>
  <si>
    <t>-769595469</t>
  </si>
  <si>
    <t>0,15*pi*0,75*0,75*0,1*10</t>
  </si>
  <si>
    <t>1229090127</t>
  </si>
  <si>
    <t>7*0,03*10</t>
  </si>
  <si>
    <t>185804513</t>
  </si>
  <si>
    <t>Odplevelení dřevin soliterních v rovině a svahu do 1:5</t>
  </si>
  <si>
    <t>229890557</t>
  </si>
  <si>
    <t>10*pi*0,75*0,75</t>
  </si>
  <si>
    <t>-785528827</t>
  </si>
  <si>
    <t>R801obkm</t>
  </si>
  <si>
    <t>odstranění obrostu kmene</t>
  </si>
  <si>
    <t>-1344998350</t>
  </si>
  <si>
    <t>RP2</t>
  </si>
  <si>
    <t>2 rok</t>
  </si>
  <si>
    <t>1476184547</t>
  </si>
  <si>
    <t>-1915497830</t>
  </si>
  <si>
    <t>184852322</t>
  </si>
  <si>
    <t>Řez stromu výchovný alejových stromů výšky přes 4 do 6 m</t>
  </si>
  <si>
    <t>305175232</t>
  </si>
  <si>
    <t>-2124534948</t>
  </si>
  <si>
    <t>1691390207</t>
  </si>
  <si>
    <t>-1898700627</t>
  </si>
  <si>
    <t>-1305040928</t>
  </si>
  <si>
    <t>-1037864229</t>
  </si>
  <si>
    <t>-1207399668</t>
  </si>
  <si>
    <t>-122726514</t>
  </si>
  <si>
    <t>RP3</t>
  </si>
  <si>
    <t>3 rok</t>
  </si>
  <si>
    <t>236447995</t>
  </si>
  <si>
    <t>1362086635</t>
  </si>
  <si>
    <t>795795863</t>
  </si>
  <si>
    <t>708087787</t>
  </si>
  <si>
    <t>-798390947</t>
  </si>
  <si>
    <t>-746212480</t>
  </si>
  <si>
    <t>5*0,03*10</t>
  </si>
  <si>
    <t>-1833591241</t>
  </si>
  <si>
    <t>691847883</t>
  </si>
  <si>
    <t>1959214297</t>
  </si>
  <si>
    <t>R801odstjt</t>
  </si>
  <si>
    <t>odstranění jutového obalu</t>
  </si>
  <si>
    <t>150728196</t>
  </si>
  <si>
    <t>RP4</t>
  </si>
  <si>
    <t>4 rok</t>
  </si>
  <si>
    <t>-1774041114</t>
  </si>
  <si>
    <t>1965372900</t>
  </si>
  <si>
    <t>-1726591117</t>
  </si>
  <si>
    <t>1811785420</t>
  </si>
  <si>
    <t>-2019579724</t>
  </si>
  <si>
    <t>1027949839</t>
  </si>
  <si>
    <t>1134621487</t>
  </si>
  <si>
    <t>-1247436179</t>
  </si>
  <si>
    <t>-1859934968</t>
  </si>
  <si>
    <t>-1689196887</t>
  </si>
  <si>
    <t>RP5</t>
  </si>
  <si>
    <t>5 rok</t>
  </si>
  <si>
    <t>-1541531936</t>
  </si>
  <si>
    <t>-1121448706</t>
  </si>
  <si>
    <t>1506037925</t>
  </si>
  <si>
    <t>-92224355</t>
  </si>
  <si>
    <t>-714913808</t>
  </si>
  <si>
    <t>-1072464420</t>
  </si>
  <si>
    <t>2130042896</t>
  </si>
  <si>
    <t>-1503695945</t>
  </si>
  <si>
    <t>-318591417</t>
  </si>
  <si>
    <t>R801odstk</t>
  </si>
  <si>
    <t xml:space="preserve">odstranění kotvení </t>
  </si>
  <si>
    <t>-922652788</t>
  </si>
  <si>
    <t>SEZNAM FIGUR</t>
  </si>
  <si>
    <t>Výměra</t>
  </si>
  <si>
    <t xml:space="preserve"> 000</t>
  </si>
  <si>
    <t>Použití figury:</t>
  </si>
  <si>
    <t xml:space="preserve"> 001</t>
  </si>
  <si>
    <t>ornice</t>
  </si>
  <si>
    <t>řez</t>
  </si>
  <si>
    <t xml:space="preserve"> 002</t>
  </si>
  <si>
    <t xml:space="preserve"> 003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</si>
</sst>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20180528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Vybudování parkovacích stání na ul. Čujkovova 43 - 47, p. p. č. 654/46, k. ú. Zábřeh nad Odrou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ul. Čujkovova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28. 5. 2018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obvod Ostrava - Jih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Roman Fildán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Roman Fildán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'000 - vedlejší rozpočtové...'!J30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'000 - vedlejší rozpočtové...'!P118</f>
        <v>0</v>
      </c>
      <c r="AV95" s="128">
        <f>'000 - vedlejší rozpočtové...'!J33</f>
        <v>0</v>
      </c>
      <c r="AW95" s="128">
        <f>'000 - vedlejší rozpočtové...'!J34</f>
        <v>0</v>
      </c>
      <c r="AX95" s="128">
        <f>'000 - vedlejší rozpočtové...'!J35</f>
        <v>0</v>
      </c>
      <c r="AY95" s="128">
        <f>'000 - vedlejší rozpočtové...'!J36</f>
        <v>0</v>
      </c>
      <c r="AZ95" s="128">
        <f>'000 - vedlejší rozpočtové...'!F33</f>
        <v>0</v>
      </c>
      <c r="BA95" s="128">
        <f>'000 - vedlejší rozpočtové...'!F34</f>
        <v>0</v>
      </c>
      <c r="BB95" s="128">
        <f>'000 - vedlejší rozpočtové...'!F35</f>
        <v>0</v>
      </c>
      <c r="BC95" s="128">
        <f>'000 - vedlejší rozpočtové...'!F36</f>
        <v>0</v>
      </c>
      <c r="BD95" s="130">
        <f>'000 - vedlejší rozpočtové...'!F37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'001 - SO 101 PARKOVIŠTĚ  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'001 - SO 101 PARKOVIŠTĚ  '!P126</f>
        <v>0</v>
      </c>
      <c r="AV96" s="128">
        <f>'001 - SO 101 PARKOVIŠTĚ  '!J33</f>
        <v>0</v>
      </c>
      <c r="AW96" s="128">
        <f>'001 - SO 101 PARKOVIŠTĚ  '!J34</f>
        <v>0</v>
      </c>
      <c r="AX96" s="128">
        <f>'001 - SO 101 PARKOVIŠTĚ  '!J35</f>
        <v>0</v>
      </c>
      <c r="AY96" s="128">
        <f>'001 - SO 101 PARKOVIŠTĚ  '!J36</f>
        <v>0</v>
      </c>
      <c r="AZ96" s="128">
        <f>'001 - SO 101 PARKOVIŠTĚ  '!F33</f>
        <v>0</v>
      </c>
      <c r="BA96" s="128">
        <f>'001 - SO 101 PARKOVIŠTĚ  '!F34</f>
        <v>0</v>
      </c>
      <c r="BB96" s="128">
        <f>'001 - SO 101 PARKOVIŠTĚ  '!F35</f>
        <v>0</v>
      </c>
      <c r="BC96" s="128">
        <f>'001 - SO 101 PARKOVIŠTĚ  '!F36</f>
        <v>0</v>
      </c>
      <c r="BD96" s="130">
        <f>'001 - SO 101 PARKOVIŠTĚ  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'002 - SO 301 DEŠŤOVÁ KANA...'!J30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'002 - SO 301 DEŠŤOVÁ KANA...'!P124</f>
        <v>0</v>
      </c>
      <c r="AV97" s="128">
        <f>'002 - SO 301 DEŠŤOVÁ KANA...'!J33</f>
        <v>0</v>
      </c>
      <c r="AW97" s="128">
        <f>'002 - SO 301 DEŠŤOVÁ KANA...'!J34</f>
        <v>0</v>
      </c>
      <c r="AX97" s="128">
        <f>'002 - SO 301 DEŠŤOVÁ KANA...'!J35</f>
        <v>0</v>
      </c>
      <c r="AY97" s="128">
        <f>'002 - SO 301 DEŠŤOVÁ KANA...'!J36</f>
        <v>0</v>
      </c>
      <c r="AZ97" s="128">
        <f>'002 - SO 301 DEŠŤOVÁ KANA...'!F33</f>
        <v>0</v>
      </c>
      <c r="BA97" s="128">
        <f>'002 - SO 301 DEŠŤOVÁ KANA...'!F34</f>
        <v>0</v>
      </c>
      <c r="BB97" s="128">
        <f>'002 - SO 301 DEŠŤOVÁ KANA...'!F35</f>
        <v>0</v>
      </c>
      <c r="BC97" s="128">
        <f>'002 - SO 301 DEŠŤOVÁ KANA...'!F36</f>
        <v>0</v>
      </c>
      <c r="BD97" s="130">
        <f>'002 - SO 301 DEŠŤOVÁ KANA...'!F37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'003 - SO 401 VEŘEJNÉ OSVĚ...'!J30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'003 - SO 401 VEŘEJNÉ OSVĚ...'!P124</f>
        <v>0</v>
      </c>
      <c r="AV98" s="128">
        <f>'003 - SO 401 VEŘEJNÉ OSVĚ...'!J33</f>
        <v>0</v>
      </c>
      <c r="AW98" s="128">
        <f>'003 - SO 401 VEŘEJNÉ OSVĚ...'!J34</f>
        <v>0</v>
      </c>
      <c r="AX98" s="128">
        <f>'003 - SO 401 VEŘEJNÉ OSVĚ...'!J35</f>
        <v>0</v>
      </c>
      <c r="AY98" s="128">
        <f>'003 - SO 401 VEŘEJNÉ OSVĚ...'!J36</f>
        <v>0</v>
      </c>
      <c r="AZ98" s="128">
        <f>'003 - SO 401 VEŘEJNÉ OSVĚ...'!F33</f>
        <v>0</v>
      </c>
      <c r="BA98" s="128">
        <f>'003 - SO 401 VEŘEJNÉ OSVĚ...'!F34</f>
        <v>0</v>
      </c>
      <c r="BB98" s="128">
        <f>'003 - SO 401 VEŘEJNÉ OSVĚ...'!F35</f>
        <v>0</v>
      </c>
      <c r="BC98" s="128">
        <f>'003 - SO 401 VEŘEJNÉ OSVĚ...'!F36</f>
        <v>0</v>
      </c>
      <c r="BD98" s="130">
        <f>'003 - SO 401 VEŘEJNÉ OSVĚ...'!F37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'004 - 5-LETÁ UDRŽOVACÍ PÉČE'!J30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32">
        <v>0</v>
      </c>
      <c r="AT99" s="133">
        <f>ROUND(SUM(AV99:AW99),2)</f>
        <v>0</v>
      </c>
      <c r="AU99" s="134">
        <f>'004 - 5-LETÁ UDRŽOVACÍ PÉČE'!P122</f>
        <v>0</v>
      </c>
      <c r="AV99" s="133">
        <f>'004 - 5-LETÁ UDRŽOVACÍ PÉČE'!J33</f>
        <v>0</v>
      </c>
      <c r="AW99" s="133">
        <f>'004 - 5-LETÁ UDRŽOVACÍ PÉČE'!J34</f>
        <v>0</v>
      </c>
      <c r="AX99" s="133">
        <f>'004 - 5-LETÁ UDRŽOVACÍ PÉČE'!J35</f>
        <v>0</v>
      </c>
      <c r="AY99" s="133">
        <f>'004 - 5-LETÁ UDRŽOVACÍ PÉČE'!J36</f>
        <v>0</v>
      </c>
      <c r="AZ99" s="133">
        <f>'004 - 5-LETÁ UDRŽOVACÍ PÉČE'!F33</f>
        <v>0</v>
      </c>
      <c r="BA99" s="133">
        <f>'004 - 5-LETÁ UDRŽOVACÍ PÉČE'!F34</f>
        <v>0</v>
      </c>
      <c r="BB99" s="133">
        <f>'004 - 5-LETÁ UDRŽOVACÍ PÉČE'!F35</f>
        <v>0</v>
      </c>
      <c r="BC99" s="133">
        <f>'004 - 5-LETÁ UDRŽOVACÍ PÉČE'!F36</f>
        <v>0</v>
      </c>
      <c r="BD99" s="135">
        <f>'004 - 5-LETÁ UDRŽOVACÍ PÉČE'!F37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7Fuf5VradTuGI6RShciRjiAFg+HuIH7fq1mCHtIR4OHEGugaC01+sg3VqkNTA4VUS9ftTzdqxiwsSVjG8dZpDQ==" hashValue="T+jm0vKwS6NE89MrA+A4DqJ7/rH5RXq6En/QnwIFvc5+fvtgrD1G/G6U+HyFUqc7FmBAfsHkstqMFQvbfDSOp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0 - vedlejší rozpočtové...'!C2" display="/"/>
    <hyperlink ref="A96" location="'001 - SO 101 PARKOVIŠTĚ  '!C2" display="/"/>
    <hyperlink ref="A97" location="'002 - SO 301 DEŠŤOVÁ KANA...'!C2" display="/"/>
    <hyperlink ref="A98" location="'003 - SO 401 VEŘEJNÉ OSVĚ...'!C2" display="/"/>
    <hyperlink ref="A99" location="'004 - 5-LETÁ UDRŽOVACÍ PÉČ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  <c r="AZ2" s="136" t="s">
        <v>98</v>
      </c>
      <c r="BA2" s="136" t="s">
        <v>98</v>
      </c>
      <c r="BB2" s="136" t="s">
        <v>99</v>
      </c>
      <c r="BC2" s="136" t="s">
        <v>100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Vybudování parkovacích stání na ul. Čujkovova 43 - 47, p. p. č. 654/46, k. ú. Zábřeh nad Odrou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28. 5. 2018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ROUND((SUM(BE118:BE149)),  2)</f>
        <v>0</v>
      </c>
      <c r="G33" s="38"/>
      <c r="H33" s="38"/>
      <c r="I33" s="156">
        <v>0.20999999999999999</v>
      </c>
      <c r="J33" s="155">
        <f>ROUND(((SUM(BE118:BE149))*I33),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ROUND((SUM(BF118:BF149)),  2)</f>
        <v>0</v>
      </c>
      <c r="G34" s="38"/>
      <c r="H34" s="38"/>
      <c r="I34" s="156">
        <v>0.14999999999999999</v>
      </c>
      <c r="J34" s="155">
        <f>ROUND(((SUM(BF118:BF149))*I34),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ROUND((SUM(BG118:BG149)),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ROUND((SUM(BH118:BH149)),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ROUND((SUM(BI118:BI149)),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Vybudování parkovacích stání na ul. Čujkovova 43 - 47, p. p. č. 654/46, k. ú. Zábřeh nad Odrou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000 -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Čujkovova</v>
      </c>
      <c r="G89" s="40"/>
      <c r="H89" s="40"/>
      <c r="I89" s="32" t="s">
        <v>22</v>
      </c>
      <c r="J89" s="79" t="str">
        <f>IF(J12="","",J12)</f>
        <v>28. 5. 2018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-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5" t="str">
        <f>E7</f>
        <v>Vybudování parkovacích stání na ul. Čujkovova 43 - 47, p. p. č. 654/46, k. ú. Zábřeh nad Odrou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000 -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ul. Čujkovova</v>
      </c>
      <c r="G112" s="40"/>
      <c r="H112" s="40"/>
      <c r="I112" s="32" t="s">
        <v>22</v>
      </c>
      <c r="J112" s="79" t="str">
        <f>IF(J12="","",J12)</f>
        <v>28. 5. 2018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Městský obvod Ostrava - Jih</v>
      </c>
      <c r="G114" s="40"/>
      <c r="H114" s="40"/>
      <c r="I114" s="32" t="s">
        <v>30</v>
      </c>
      <c r="J114" s="36" t="str">
        <f>E21</f>
        <v>Roman Fildán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Roman Fildán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2"/>
      <c r="B117" s="193"/>
      <c r="C117" s="194" t="s">
        <v>112</v>
      </c>
      <c r="D117" s="195" t="s">
        <v>60</v>
      </c>
      <c r="E117" s="195" t="s">
        <v>56</v>
      </c>
      <c r="F117" s="195" t="s">
        <v>57</v>
      </c>
      <c r="G117" s="195" t="s">
        <v>113</v>
      </c>
      <c r="H117" s="195" t="s">
        <v>114</v>
      </c>
      <c r="I117" s="195" t="s">
        <v>115</v>
      </c>
      <c r="J117" s="196" t="s">
        <v>106</v>
      </c>
      <c r="K117" s="197" t="s">
        <v>116</v>
      </c>
      <c r="L117" s="198"/>
      <c r="M117" s="100" t="s">
        <v>1</v>
      </c>
      <c r="N117" s="101" t="s">
        <v>39</v>
      </c>
      <c r="O117" s="101" t="s">
        <v>117</v>
      </c>
      <c r="P117" s="101" t="s">
        <v>118</v>
      </c>
      <c r="Q117" s="101" t="s">
        <v>119</v>
      </c>
      <c r="R117" s="101" t="s">
        <v>120</v>
      </c>
      <c r="S117" s="101" t="s">
        <v>121</v>
      </c>
      <c r="T117" s="102" t="s">
        <v>122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8"/>
      <c r="B118" s="39"/>
      <c r="C118" s="107" t="s">
        <v>123</v>
      </c>
      <c r="D118" s="40"/>
      <c r="E118" s="40"/>
      <c r="F118" s="40"/>
      <c r="G118" s="40"/>
      <c r="H118" s="40"/>
      <c r="I118" s="40"/>
      <c r="J118" s="199">
        <f>BK118</f>
        <v>0</v>
      </c>
      <c r="K118" s="40"/>
      <c r="L118" s="44"/>
      <c r="M118" s="103"/>
      <c r="N118" s="200"/>
      <c r="O118" s="104"/>
      <c r="P118" s="201">
        <f>P119</f>
        <v>0</v>
      </c>
      <c r="Q118" s="104"/>
      <c r="R118" s="201">
        <f>R119</f>
        <v>0.015899999999999997</v>
      </c>
      <c r="S118" s="104"/>
      <c r="T118" s="202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108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74</v>
      </c>
      <c r="E119" s="207" t="s">
        <v>124</v>
      </c>
      <c r="F119" s="207" t="s">
        <v>125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0.015899999999999997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126</v>
      </c>
      <c r="AT119" s="216" t="s">
        <v>74</v>
      </c>
      <c r="AU119" s="216" t="s">
        <v>75</v>
      </c>
      <c r="AY119" s="215" t="s">
        <v>127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74</v>
      </c>
      <c r="E120" s="218" t="s">
        <v>83</v>
      </c>
      <c r="F120" s="218" t="s">
        <v>128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SUM(P121:P149)</f>
        <v>0</v>
      </c>
      <c r="Q120" s="212"/>
      <c r="R120" s="213">
        <f>SUM(R121:R149)</f>
        <v>0.015899999999999997</v>
      </c>
      <c r="S120" s="212"/>
      <c r="T120" s="214">
        <f>SUM(T121:T149)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126</v>
      </c>
      <c r="AT120" s="216" t="s">
        <v>74</v>
      </c>
      <c r="AU120" s="216" t="s">
        <v>83</v>
      </c>
      <c r="AY120" s="215" t="s">
        <v>127</v>
      </c>
      <c r="BK120" s="217">
        <f>SUM(BK121:BK149)</f>
        <v>0</v>
      </c>
    </row>
    <row r="121" s="2" customFormat="1" ht="16.5" customHeight="1">
      <c r="A121" s="38"/>
      <c r="B121" s="39"/>
      <c r="C121" s="220" t="s">
        <v>83</v>
      </c>
      <c r="D121" s="220" t="s">
        <v>129</v>
      </c>
      <c r="E121" s="221" t="s">
        <v>86</v>
      </c>
      <c r="F121" s="222" t="s">
        <v>130</v>
      </c>
      <c r="G121" s="223" t="s">
        <v>131</v>
      </c>
      <c r="H121" s="224">
        <v>1</v>
      </c>
      <c r="I121" s="225"/>
      <c r="J121" s="226">
        <f>ROUND(I121*H121,2)</f>
        <v>0</v>
      </c>
      <c r="K121" s="227"/>
      <c r="L121" s="228"/>
      <c r="M121" s="229" t="s">
        <v>1</v>
      </c>
      <c r="N121" s="230" t="s">
        <v>40</v>
      </c>
      <c r="O121" s="91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3" t="s">
        <v>132</v>
      </c>
      <c r="AT121" s="233" t="s">
        <v>129</v>
      </c>
      <c r="AU121" s="233" t="s">
        <v>85</v>
      </c>
      <c r="AY121" s="17" t="s">
        <v>127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7" t="s">
        <v>83</v>
      </c>
      <c r="BK121" s="234">
        <f>ROUND(I121*H121,2)</f>
        <v>0</v>
      </c>
      <c r="BL121" s="17" t="s">
        <v>133</v>
      </c>
      <c r="BM121" s="233" t="s">
        <v>134</v>
      </c>
    </row>
    <row r="122" s="2" customFormat="1" ht="33" customHeight="1">
      <c r="A122" s="38"/>
      <c r="B122" s="39"/>
      <c r="C122" s="220" t="s">
        <v>85</v>
      </c>
      <c r="D122" s="220" t="s">
        <v>129</v>
      </c>
      <c r="E122" s="221" t="s">
        <v>89</v>
      </c>
      <c r="F122" s="222" t="s">
        <v>135</v>
      </c>
      <c r="G122" s="223" t="s">
        <v>131</v>
      </c>
      <c r="H122" s="224">
        <v>1</v>
      </c>
      <c r="I122" s="225"/>
      <c r="J122" s="226">
        <f>ROUND(I122*H122,2)</f>
        <v>0</v>
      </c>
      <c r="K122" s="227"/>
      <c r="L122" s="228"/>
      <c r="M122" s="229" t="s">
        <v>1</v>
      </c>
      <c r="N122" s="230" t="s">
        <v>40</v>
      </c>
      <c r="O122" s="91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3" t="s">
        <v>132</v>
      </c>
      <c r="AT122" s="233" t="s">
        <v>129</v>
      </c>
      <c r="AU122" s="233" t="s">
        <v>85</v>
      </c>
      <c r="AY122" s="17" t="s">
        <v>127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7" t="s">
        <v>83</v>
      </c>
      <c r="BK122" s="234">
        <f>ROUND(I122*H122,2)</f>
        <v>0</v>
      </c>
      <c r="BL122" s="17" t="s">
        <v>133</v>
      </c>
      <c r="BM122" s="233" t="s">
        <v>136</v>
      </c>
    </row>
    <row r="123" s="2" customFormat="1" ht="24.15" customHeight="1">
      <c r="A123" s="38"/>
      <c r="B123" s="39"/>
      <c r="C123" s="220" t="s">
        <v>137</v>
      </c>
      <c r="D123" s="220" t="s">
        <v>129</v>
      </c>
      <c r="E123" s="221" t="s">
        <v>138</v>
      </c>
      <c r="F123" s="222" t="s">
        <v>139</v>
      </c>
      <c r="G123" s="223" t="s">
        <v>131</v>
      </c>
      <c r="H123" s="224">
        <v>1</v>
      </c>
      <c r="I123" s="225"/>
      <c r="J123" s="226">
        <f>ROUND(I123*H123,2)</f>
        <v>0</v>
      </c>
      <c r="K123" s="227"/>
      <c r="L123" s="228"/>
      <c r="M123" s="229" t="s">
        <v>1</v>
      </c>
      <c r="N123" s="230" t="s">
        <v>40</v>
      </c>
      <c r="O123" s="91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3" t="s">
        <v>132</v>
      </c>
      <c r="AT123" s="233" t="s">
        <v>129</v>
      </c>
      <c r="AU123" s="233" t="s">
        <v>85</v>
      </c>
      <c r="AY123" s="17" t="s">
        <v>127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7" t="s">
        <v>83</v>
      </c>
      <c r="BK123" s="234">
        <f>ROUND(I123*H123,2)</f>
        <v>0</v>
      </c>
      <c r="BL123" s="17" t="s">
        <v>133</v>
      </c>
      <c r="BM123" s="233" t="s">
        <v>140</v>
      </c>
    </row>
    <row r="124" s="2" customFormat="1" ht="16.5" customHeight="1">
      <c r="A124" s="38"/>
      <c r="B124" s="39"/>
      <c r="C124" s="220" t="s">
        <v>133</v>
      </c>
      <c r="D124" s="220" t="s">
        <v>129</v>
      </c>
      <c r="E124" s="221" t="s">
        <v>92</v>
      </c>
      <c r="F124" s="222" t="s">
        <v>141</v>
      </c>
      <c r="G124" s="223" t="s">
        <v>131</v>
      </c>
      <c r="H124" s="224">
        <v>1</v>
      </c>
      <c r="I124" s="225"/>
      <c r="J124" s="226">
        <f>ROUND(I124*H124,2)</f>
        <v>0</v>
      </c>
      <c r="K124" s="227"/>
      <c r="L124" s="228"/>
      <c r="M124" s="229" t="s">
        <v>1</v>
      </c>
      <c r="N124" s="230" t="s">
        <v>40</v>
      </c>
      <c r="O124" s="91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3" t="s">
        <v>132</v>
      </c>
      <c r="AT124" s="233" t="s">
        <v>129</v>
      </c>
      <c r="AU124" s="233" t="s">
        <v>85</v>
      </c>
      <c r="AY124" s="17" t="s">
        <v>127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7" t="s">
        <v>83</v>
      </c>
      <c r="BK124" s="234">
        <f>ROUND(I124*H124,2)</f>
        <v>0</v>
      </c>
      <c r="BL124" s="17" t="s">
        <v>133</v>
      </c>
      <c r="BM124" s="233" t="s">
        <v>142</v>
      </c>
    </row>
    <row r="125" s="2" customFormat="1" ht="21.75" customHeight="1">
      <c r="A125" s="38"/>
      <c r="B125" s="39"/>
      <c r="C125" s="220" t="s">
        <v>126</v>
      </c>
      <c r="D125" s="220" t="s">
        <v>129</v>
      </c>
      <c r="E125" s="221" t="s">
        <v>95</v>
      </c>
      <c r="F125" s="222" t="s">
        <v>143</v>
      </c>
      <c r="G125" s="223" t="s">
        <v>131</v>
      </c>
      <c r="H125" s="224">
        <v>1</v>
      </c>
      <c r="I125" s="225"/>
      <c r="J125" s="226">
        <f>ROUND(I125*H125,2)</f>
        <v>0</v>
      </c>
      <c r="K125" s="227"/>
      <c r="L125" s="228"/>
      <c r="M125" s="229" t="s">
        <v>1</v>
      </c>
      <c r="N125" s="230" t="s">
        <v>40</v>
      </c>
      <c r="O125" s="91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3" t="s">
        <v>132</v>
      </c>
      <c r="AT125" s="233" t="s">
        <v>129</v>
      </c>
      <c r="AU125" s="233" t="s">
        <v>85</v>
      </c>
      <c r="AY125" s="17" t="s">
        <v>127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7" t="s">
        <v>83</v>
      </c>
      <c r="BK125" s="234">
        <f>ROUND(I125*H125,2)</f>
        <v>0</v>
      </c>
      <c r="BL125" s="17" t="s">
        <v>133</v>
      </c>
      <c r="BM125" s="233" t="s">
        <v>144</v>
      </c>
    </row>
    <row r="126" s="2" customFormat="1" ht="16.5" customHeight="1">
      <c r="A126" s="38"/>
      <c r="B126" s="39"/>
      <c r="C126" s="220" t="s">
        <v>145</v>
      </c>
      <c r="D126" s="220" t="s">
        <v>129</v>
      </c>
      <c r="E126" s="221" t="s">
        <v>146</v>
      </c>
      <c r="F126" s="222" t="s">
        <v>147</v>
      </c>
      <c r="G126" s="223" t="s">
        <v>131</v>
      </c>
      <c r="H126" s="224">
        <v>1</v>
      </c>
      <c r="I126" s="225"/>
      <c r="J126" s="226">
        <f>ROUND(I126*H126,2)</f>
        <v>0</v>
      </c>
      <c r="K126" s="227"/>
      <c r="L126" s="228"/>
      <c r="M126" s="229" t="s">
        <v>1</v>
      </c>
      <c r="N126" s="230" t="s">
        <v>40</v>
      </c>
      <c r="O126" s="91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3" t="s">
        <v>132</v>
      </c>
      <c r="AT126" s="233" t="s">
        <v>129</v>
      </c>
      <c r="AU126" s="233" t="s">
        <v>85</v>
      </c>
      <c r="AY126" s="17" t="s">
        <v>127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7" t="s">
        <v>83</v>
      </c>
      <c r="BK126" s="234">
        <f>ROUND(I126*H126,2)</f>
        <v>0</v>
      </c>
      <c r="BL126" s="17" t="s">
        <v>133</v>
      </c>
      <c r="BM126" s="233" t="s">
        <v>148</v>
      </c>
    </row>
    <row r="127" s="2" customFormat="1" ht="16.5" customHeight="1">
      <c r="A127" s="38"/>
      <c r="B127" s="39"/>
      <c r="C127" s="220" t="s">
        <v>149</v>
      </c>
      <c r="D127" s="220" t="s">
        <v>129</v>
      </c>
      <c r="E127" s="221" t="s">
        <v>150</v>
      </c>
      <c r="F127" s="222" t="s">
        <v>151</v>
      </c>
      <c r="G127" s="223" t="s">
        <v>131</v>
      </c>
      <c r="H127" s="224">
        <v>1</v>
      </c>
      <c r="I127" s="225"/>
      <c r="J127" s="226">
        <f>ROUND(I127*H127,2)</f>
        <v>0</v>
      </c>
      <c r="K127" s="227"/>
      <c r="L127" s="228"/>
      <c r="M127" s="229" t="s">
        <v>1</v>
      </c>
      <c r="N127" s="230" t="s">
        <v>40</v>
      </c>
      <c r="O127" s="91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132</v>
      </c>
      <c r="AT127" s="233" t="s">
        <v>129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152</v>
      </c>
    </row>
    <row r="128" s="2" customFormat="1" ht="24.15" customHeight="1">
      <c r="A128" s="38"/>
      <c r="B128" s="39"/>
      <c r="C128" s="220" t="s">
        <v>132</v>
      </c>
      <c r="D128" s="220" t="s">
        <v>129</v>
      </c>
      <c r="E128" s="221" t="s">
        <v>153</v>
      </c>
      <c r="F128" s="222" t="s">
        <v>154</v>
      </c>
      <c r="G128" s="223" t="s">
        <v>131</v>
      </c>
      <c r="H128" s="224">
        <v>1</v>
      </c>
      <c r="I128" s="225"/>
      <c r="J128" s="226">
        <f>ROUND(I128*H128,2)</f>
        <v>0</v>
      </c>
      <c r="K128" s="227"/>
      <c r="L128" s="228"/>
      <c r="M128" s="229" t="s">
        <v>1</v>
      </c>
      <c r="N128" s="230" t="s">
        <v>40</v>
      </c>
      <c r="O128" s="91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3" t="s">
        <v>132</v>
      </c>
      <c r="AT128" s="233" t="s">
        <v>129</v>
      </c>
      <c r="AU128" s="233" t="s">
        <v>85</v>
      </c>
      <c r="AY128" s="17" t="s">
        <v>127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7" t="s">
        <v>83</v>
      </c>
      <c r="BK128" s="234">
        <f>ROUND(I128*H128,2)</f>
        <v>0</v>
      </c>
      <c r="BL128" s="17" t="s">
        <v>133</v>
      </c>
      <c r="BM128" s="233" t="s">
        <v>155</v>
      </c>
    </row>
    <row r="129" s="2" customFormat="1" ht="16.5" customHeight="1">
      <c r="A129" s="38"/>
      <c r="B129" s="39"/>
      <c r="C129" s="220" t="s">
        <v>156</v>
      </c>
      <c r="D129" s="220" t="s">
        <v>129</v>
      </c>
      <c r="E129" s="221" t="s">
        <v>157</v>
      </c>
      <c r="F129" s="222" t="s">
        <v>158</v>
      </c>
      <c r="G129" s="223" t="s">
        <v>131</v>
      </c>
      <c r="H129" s="224">
        <v>1</v>
      </c>
      <c r="I129" s="225"/>
      <c r="J129" s="226">
        <f>ROUND(I129*H129,2)</f>
        <v>0</v>
      </c>
      <c r="K129" s="227"/>
      <c r="L129" s="228"/>
      <c r="M129" s="229" t="s">
        <v>1</v>
      </c>
      <c r="N129" s="230" t="s">
        <v>40</v>
      </c>
      <c r="O129" s="91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3" t="s">
        <v>132</v>
      </c>
      <c r="AT129" s="233" t="s">
        <v>129</v>
      </c>
      <c r="AU129" s="233" t="s">
        <v>85</v>
      </c>
      <c r="AY129" s="17" t="s">
        <v>127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7" t="s">
        <v>83</v>
      </c>
      <c r="BK129" s="234">
        <f>ROUND(I129*H129,2)</f>
        <v>0</v>
      </c>
      <c r="BL129" s="17" t="s">
        <v>133</v>
      </c>
      <c r="BM129" s="233" t="s">
        <v>159</v>
      </c>
    </row>
    <row r="130" s="2" customFormat="1" ht="16.5" customHeight="1">
      <c r="A130" s="38"/>
      <c r="B130" s="39"/>
      <c r="C130" s="220" t="s">
        <v>160</v>
      </c>
      <c r="D130" s="220" t="s">
        <v>129</v>
      </c>
      <c r="E130" s="221" t="s">
        <v>161</v>
      </c>
      <c r="F130" s="222" t="s">
        <v>162</v>
      </c>
      <c r="G130" s="223" t="s">
        <v>163</v>
      </c>
      <c r="H130" s="224">
        <v>6</v>
      </c>
      <c r="I130" s="225"/>
      <c r="J130" s="226">
        <f>ROUND(I130*H130,2)</f>
        <v>0</v>
      </c>
      <c r="K130" s="227"/>
      <c r="L130" s="228"/>
      <c r="M130" s="229" t="s">
        <v>1</v>
      </c>
      <c r="N130" s="230" t="s">
        <v>40</v>
      </c>
      <c r="O130" s="91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3" t="s">
        <v>132</v>
      </c>
      <c r="AT130" s="233" t="s">
        <v>129</v>
      </c>
      <c r="AU130" s="233" t="s">
        <v>85</v>
      </c>
      <c r="AY130" s="17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7" t="s">
        <v>83</v>
      </c>
      <c r="BK130" s="234">
        <f>ROUND(I130*H130,2)</f>
        <v>0</v>
      </c>
      <c r="BL130" s="17" t="s">
        <v>133</v>
      </c>
      <c r="BM130" s="233" t="s">
        <v>164</v>
      </c>
    </row>
    <row r="131" s="2" customFormat="1" ht="24.15" customHeight="1">
      <c r="A131" s="38"/>
      <c r="B131" s="39"/>
      <c r="C131" s="220" t="s">
        <v>165</v>
      </c>
      <c r="D131" s="220" t="s">
        <v>129</v>
      </c>
      <c r="E131" s="221" t="s">
        <v>166</v>
      </c>
      <c r="F131" s="222" t="s">
        <v>167</v>
      </c>
      <c r="G131" s="223" t="s">
        <v>131</v>
      </c>
      <c r="H131" s="224">
        <v>1</v>
      </c>
      <c r="I131" s="225"/>
      <c r="J131" s="226">
        <f>ROUND(I131*H131,2)</f>
        <v>0</v>
      </c>
      <c r="K131" s="227"/>
      <c r="L131" s="228"/>
      <c r="M131" s="229" t="s">
        <v>1</v>
      </c>
      <c r="N131" s="230" t="s">
        <v>40</v>
      </c>
      <c r="O131" s="91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3" t="s">
        <v>132</v>
      </c>
      <c r="AT131" s="233" t="s">
        <v>129</v>
      </c>
      <c r="AU131" s="233" t="s">
        <v>85</v>
      </c>
      <c r="AY131" s="17" t="s">
        <v>127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7" t="s">
        <v>83</v>
      </c>
      <c r="BK131" s="234">
        <f>ROUND(I131*H131,2)</f>
        <v>0</v>
      </c>
      <c r="BL131" s="17" t="s">
        <v>133</v>
      </c>
      <c r="BM131" s="233" t="s">
        <v>168</v>
      </c>
    </row>
    <row r="132" s="2" customFormat="1" ht="55.5" customHeight="1">
      <c r="A132" s="38"/>
      <c r="B132" s="39"/>
      <c r="C132" s="220" t="s">
        <v>169</v>
      </c>
      <c r="D132" s="220" t="s">
        <v>129</v>
      </c>
      <c r="E132" s="221" t="s">
        <v>170</v>
      </c>
      <c r="F132" s="222" t="s">
        <v>171</v>
      </c>
      <c r="G132" s="223" t="s">
        <v>131</v>
      </c>
      <c r="H132" s="224">
        <v>1</v>
      </c>
      <c r="I132" s="225"/>
      <c r="J132" s="226">
        <f>ROUND(I132*H132,2)</f>
        <v>0</v>
      </c>
      <c r="K132" s="227"/>
      <c r="L132" s="228"/>
      <c r="M132" s="229" t="s">
        <v>1</v>
      </c>
      <c r="N132" s="230" t="s">
        <v>40</v>
      </c>
      <c r="O132" s="91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3" t="s">
        <v>132</v>
      </c>
      <c r="AT132" s="233" t="s">
        <v>129</v>
      </c>
      <c r="AU132" s="233" t="s">
        <v>85</v>
      </c>
      <c r="AY132" s="17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7" t="s">
        <v>83</v>
      </c>
      <c r="BK132" s="234">
        <f>ROUND(I132*H132,2)</f>
        <v>0</v>
      </c>
      <c r="BL132" s="17" t="s">
        <v>133</v>
      </c>
      <c r="BM132" s="233" t="s">
        <v>172</v>
      </c>
    </row>
    <row r="133" s="2" customFormat="1" ht="24.15" customHeight="1">
      <c r="A133" s="38"/>
      <c r="B133" s="39"/>
      <c r="C133" s="220" t="s">
        <v>173</v>
      </c>
      <c r="D133" s="220" t="s">
        <v>129</v>
      </c>
      <c r="E133" s="221" t="s">
        <v>174</v>
      </c>
      <c r="F133" s="222" t="s">
        <v>175</v>
      </c>
      <c r="G133" s="223" t="s">
        <v>163</v>
      </c>
      <c r="H133" s="224">
        <v>1</v>
      </c>
      <c r="I133" s="225"/>
      <c r="J133" s="226">
        <f>ROUND(I133*H133,2)</f>
        <v>0</v>
      </c>
      <c r="K133" s="227"/>
      <c r="L133" s="228"/>
      <c r="M133" s="229" t="s">
        <v>1</v>
      </c>
      <c r="N133" s="230" t="s">
        <v>40</v>
      </c>
      <c r="O133" s="91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3" t="s">
        <v>132</v>
      </c>
      <c r="AT133" s="233" t="s">
        <v>129</v>
      </c>
      <c r="AU133" s="233" t="s">
        <v>85</v>
      </c>
      <c r="AY133" s="17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7" t="s">
        <v>83</v>
      </c>
      <c r="BK133" s="234">
        <f>ROUND(I133*H133,2)</f>
        <v>0</v>
      </c>
      <c r="BL133" s="17" t="s">
        <v>133</v>
      </c>
      <c r="BM133" s="233" t="s">
        <v>176</v>
      </c>
    </row>
    <row r="134" s="2" customFormat="1" ht="16.5" customHeight="1">
      <c r="A134" s="38"/>
      <c r="B134" s="39"/>
      <c r="C134" s="220" t="s">
        <v>177</v>
      </c>
      <c r="D134" s="220" t="s">
        <v>129</v>
      </c>
      <c r="E134" s="221" t="s">
        <v>178</v>
      </c>
      <c r="F134" s="222" t="s">
        <v>179</v>
      </c>
      <c r="G134" s="223" t="s">
        <v>131</v>
      </c>
      <c r="H134" s="224">
        <v>1</v>
      </c>
      <c r="I134" s="225"/>
      <c r="J134" s="226">
        <f>ROUND(I134*H134,2)</f>
        <v>0</v>
      </c>
      <c r="K134" s="227"/>
      <c r="L134" s="228"/>
      <c r="M134" s="229" t="s">
        <v>1</v>
      </c>
      <c r="N134" s="230" t="s">
        <v>40</v>
      </c>
      <c r="O134" s="91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3" t="s">
        <v>132</v>
      </c>
      <c r="AT134" s="233" t="s">
        <v>129</v>
      </c>
      <c r="AU134" s="233" t="s">
        <v>85</v>
      </c>
      <c r="AY134" s="17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7" t="s">
        <v>83</v>
      </c>
      <c r="BK134" s="234">
        <f>ROUND(I134*H134,2)</f>
        <v>0</v>
      </c>
      <c r="BL134" s="17" t="s">
        <v>133</v>
      </c>
      <c r="BM134" s="233" t="s">
        <v>180</v>
      </c>
    </row>
    <row r="135" s="2" customFormat="1" ht="24.15" customHeight="1">
      <c r="A135" s="38"/>
      <c r="B135" s="39"/>
      <c r="C135" s="220" t="s">
        <v>8</v>
      </c>
      <c r="D135" s="220" t="s">
        <v>129</v>
      </c>
      <c r="E135" s="221" t="s">
        <v>181</v>
      </c>
      <c r="F135" s="222" t="s">
        <v>182</v>
      </c>
      <c r="G135" s="223" t="s">
        <v>131</v>
      </c>
      <c r="H135" s="224">
        <v>1</v>
      </c>
      <c r="I135" s="225"/>
      <c r="J135" s="226">
        <f>ROUND(I135*H135,2)</f>
        <v>0</v>
      </c>
      <c r="K135" s="227"/>
      <c r="L135" s="228"/>
      <c r="M135" s="229" t="s">
        <v>1</v>
      </c>
      <c r="N135" s="230" t="s">
        <v>40</v>
      </c>
      <c r="O135" s="91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3" t="s">
        <v>132</v>
      </c>
      <c r="AT135" s="233" t="s">
        <v>129</v>
      </c>
      <c r="AU135" s="233" t="s">
        <v>85</v>
      </c>
      <c r="AY135" s="17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7" t="s">
        <v>83</v>
      </c>
      <c r="BK135" s="234">
        <f>ROUND(I135*H135,2)</f>
        <v>0</v>
      </c>
      <c r="BL135" s="17" t="s">
        <v>133</v>
      </c>
      <c r="BM135" s="233" t="s">
        <v>183</v>
      </c>
    </row>
    <row r="136" s="2" customFormat="1" ht="21.75" customHeight="1">
      <c r="A136" s="38"/>
      <c r="B136" s="39"/>
      <c r="C136" s="220" t="s">
        <v>184</v>
      </c>
      <c r="D136" s="220" t="s">
        <v>129</v>
      </c>
      <c r="E136" s="221" t="s">
        <v>185</v>
      </c>
      <c r="F136" s="222" t="s">
        <v>186</v>
      </c>
      <c r="G136" s="223" t="s">
        <v>131</v>
      </c>
      <c r="H136" s="224">
        <v>1</v>
      </c>
      <c r="I136" s="225"/>
      <c r="J136" s="226">
        <f>ROUND(I136*H136,2)</f>
        <v>0</v>
      </c>
      <c r="K136" s="227"/>
      <c r="L136" s="228"/>
      <c r="M136" s="229" t="s">
        <v>1</v>
      </c>
      <c r="N136" s="230" t="s">
        <v>40</v>
      </c>
      <c r="O136" s="91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3" t="s">
        <v>132</v>
      </c>
      <c r="AT136" s="233" t="s">
        <v>129</v>
      </c>
      <c r="AU136" s="233" t="s">
        <v>85</v>
      </c>
      <c r="AY136" s="17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7" t="s">
        <v>83</v>
      </c>
      <c r="BK136" s="234">
        <f>ROUND(I136*H136,2)</f>
        <v>0</v>
      </c>
      <c r="BL136" s="17" t="s">
        <v>133</v>
      </c>
      <c r="BM136" s="233" t="s">
        <v>187</v>
      </c>
    </row>
    <row r="137" s="2" customFormat="1" ht="16.5" customHeight="1">
      <c r="A137" s="38"/>
      <c r="B137" s="39"/>
      <c r="C137" s="220" t="s">
        <v>188</v>
      </c>
      <c r="D137" s="220" t="s">
        <v>129</v>
      </c>
      <c r="E137" s="221" t="s">
        <v>189</v>
      </c>
      <c r="F137" s="222" t="s">
        <v>190</v>
      </c>
      <c r="G137" s="223" t="s">
        <v>131</v>
      </c>
      <c r="H137" s="224">
        <v>1</v>
      </c>
      <c r="I137" s="225"/>
      <c r="J137" s="226">
        <f>ROUND(I137*H137,2)</f>
        <v>0</v>
      </c>
      <c r="K137" s="227"/>
      <c r="L137" s="228"/>
      <c r="M137" s="229" t="s">
        <v>1</v>
      </c>
      <c r="N137" s="230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132</v>
      </c>
      <c r="AT137" s="233" t="s">
        <v>129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133</v>
      </c>
      <c r="BM137" s="233" t="s">
        <v>191</v>
      </c>
    </row>
    <row r="138" s="2" customFormat="1" ht="16.5" customHeight="1">
      <c r="A138" s="38"/>
      <c r="B138" s="39"/>
      <c r="C138" s="220" t="s">
        <v>192</v>
      </c>
      <c r="D138" s="220" t="s">
        <v>129</v>
      </c>
      <c r="E138" s="221" t="s">
        <v>193</v>
      </c>
      <c r="F138" s="222" t="s">
        <v>194</v>
      </c>
      <c r="G138" s="223" t="s">
        <v>131</v>
      </c>
      <c r="H138" s="224">
        <v>1</v>
      </c>
      <c r="I138" s="225"/>
      <c r="J138" s="226">
        <f>ROUND(I138*H138,2)</f>
        <v>0</v>
      </c>
      <c r="K138" s="227"/>
      <c r="L138" s="228"/>
      <c r="M138" s="229" t="s">
        <v>1</v>
      </c>
      <c r="N138" s="230" t="s">
        <v>40</v>
      </c>
      <c r="O138" s="91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132</v>
      </c>
      <c r="AT138" s="233" t="s">
        <v>129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195</v>
      </c>
    </row>
    <row r="139" s="2" customFormat="1" ht="24.15" customHeight="1">
      <c r="A139" s="38"/>
      <c r="B139" s="39"/>
      <c r="C139" s="220" t="s">
        <v>196</v>
      </c>
      <c r="D139" s="220" t="s">
        <v>129</v>
      </c>
      <c r="E139" s="221" t="s">
        <v>197</v>
      </c>
      <c r="F139" s="222" t="s">
        <v>198</v>
      </c>
      <c r="G139" s="223" t="s">
        <v>131</v>
      </c>
      <c r="H139" s="224">
        <v>1</v>
      </c>
      <c r="I139" s="225"/>
      <c r="J139" s="226">
        <f>ROUND(I139*H139,2)</f>
        <v>0</v>
      </c>
      <c r="K139" s="227"/>
      <c r="L139" s="228"/>
      <c r="M139" s="229" t="s">
        <v>1</v>
      </c>
      <c r="N139" s="230" t="s">
        <v>40</v>
      </c>
      <c r="O139" s="91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3" t="s">
        <v>132</v>
      </c>
      <c r="AT139" s="233" t="s">
        <v>129</v>
      </c>
      <c r="AU139" s="233" t="s">
        <v>85</v>
      </c>
      <c r="AY139" s="17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7" t="s">
        <v>83</v>
      </c>
      <c r="BK139" s="234">
        <f>ROUND(I139*H139,2)</f>
        <v>0</v>
      </c>
      <c r="BL139" s="17" t="s">
        <v>133</v>
      </c>
      <c r="BM139" s="233" t="s">
        <v>199</v>
      </c>
    </row>
    <row r="140" s="2" customFormat="1" ht="24.15" customHeight="1">
      <c r="A140" s="38"/>
      <c r="B140" s="39"/>
      <c r="C140" s="220" t="s">
        <v>200</v>
      </c>
      <c r="D140" s="220" t="s">
        <v>129</v>
      </c>
      <c r="E140" s="221" t="s">
        <v>201</v>
      </c>
      <c r="F140" s="222" t="s">
        <v>202</v>
      </c>
      <c r="G140" s="223" t="s">
        <v>131</v>
      </c>
      <c r="H140" s="224">
        <v>1</v>
      </c>
      <c r="I140" s="225"/>
      <c r="J140" s="226">
        <f>ROUND(I140*H140,2)</f>
        <v>0</v>
      </c>
      <c r="K140" s="227"/>
      <c r="L140" s="228"/>
      <c r="M140" s="229" t="s">
        <v>1</v>
      </c>
      <c r="N140" s="230" t="s">
        <v>40</v>
      </c>
      <c r="O140" s="91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3" t="s">
        <v>132</v>
      </c>
      <c r="AT140" s="233" t="s">
        <v>129</v>
      </c>
      <c r="AU140" s="233" t="s">
        <v>85</v>
      </c>
      <c r="AY140" s="17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7" t="s">
        <v>83</v>
      </c>
      <c r="BK140" s="234">
        <f>ROUND(I140*H140,2)</f>
        <v>0</v>
      </c>
      <c r="BL140" s="17" t="s">
        <v>133</v>
      </c>
      <c r="BM140" s="233" t="s">
        <v>203</v>
      </c>
    </row>
    <row r="141" s="2" customFormat="1" ht="24.15" customHeight="1">
      <c r="A141" s="38"/>
      <c r="B141" s="39"/>
      <c r="C141" s="220" t="s">
        <v>7</v>
      </c>
      <c r="D141" s="220" t="s">
        <v>129</v>
      </c>
      <c r="E141" s="221" t="s">
        <v>204</v>
      </c>
      <c r="F141" s="222" t="s">
        <v>205</v>
      </c>
      <c r="G141" s="223" t="s">
        <v>131</v>
      </c>
      <c r="H141" s="224">
        <v>1</v>
      </c>
      <c r="I141" s="225"/>
      <c r="J141" s="226">
        <f>ROUND(I141*H141,2)</f>
        <v>0</v>
      </c>
      <c r="K141" s="227"/>
      <c r="L141" s="228"/>
      <c r="M141" s="229" t="s">
        <v>1</v>
      </c>
      <c r="N141" s="230" t="s">
        <v>40</v>
      </c>
      <c r="O141" s="91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3" t="s">
        <v>132</v>
      </c>
      <c r="AT141" s="233" t="s">
        <v>129</v>
      </c>
      <c r="AU141" s="233" t="s">
        <v>85</v>
      </c>
      <c r="AY141" s="17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7" t="s">
        <v>83</v>
      </c>
      <c r="BK141" s="234">
        <f>ROUND(I141*H141,2)</f>
        <v>0</v>
      </c>
      <c r="BL141" s="17" t="s">
        <v>133</v>
      </c>
      <c r="BM141" s="233" t="s">
        <v>206</v>
      </c>
    </row>
    <row r="142" s="2" customFormat="1" ht="24.15" customHeight="1">
      <c r="A142" s="38"/>
      <c r="B142" s="39"/>
      <c r="C142" s="220" t="s">
        <v>207</v>
      </c>
      <c r="D142" s="220" t="s">
        <v>129</v>
      </c>
      <c r="E142" s="221" t="s">
        <v>208</v>
      </c>
      <c r="F142" s="222" t="s">
        <v>209</v>
      </c>
      <c r="G142" s="223" t="s">
        <v>99</v>
      </c>
      <c r="H142" s="224">
        <v>1</v>
      </c>
      <c r="I142" s="225"/>
      <c r="J142" s="226">
        <f>ROUND(I142*H142,2)</f>
        <v>0</v>
      </c>
      <c r="K142" s="227"/>
      <c r="L142" s="228"/>
      <c r="M142" s="229" t="s">
        <v>1</v>
      </c>
      <c r="N142" s="230" t="s">
        <v>40</v>
      </c>
      <c r="O142" s="91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3" t="s">
        <v>132</v>
      </c>
      <c r="AT142" s="233" t="s">
        <v>129</v>
      </c>
      <c r="AU142" s="233" t="s">
        <v>85</v>
      </c>
      <c r="AY142" s="17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7" t="s">
        <v>83</v>
      </c>
      <c r="BK142" s="234">
        <f>ROUND(I142*H142,2)</f>
        <v>0</v>
      </c>
      <c r="BL142" s="17" t="s">
        <v>133</v>
      </c>
      <c r="BM142" s="233" t="s">
        <v>210</v>
      </c>
    </row>
    <row r="143" s="2" customFormat="1" ht="16.5" customHeight="1">
      <c r="A143" s="38"/>
      <c r="B143" s="39"/>
      <c r="C143" s="220" t="s">
        <v>211</v>
      </c>
      <c r="D143" s="220" t="s">
        <v>129</v>
      </c>
      <c r="E143" s="221" t="s">
        <v>212</v>
      </c>
      <c r="F143" s="222" t="s">
        <v>213</v>
      </c>
      <c r="G143" s="223" t="s">
        <v>163</v>
      </c>
      <c r="H143" s="224">
        <v>1</v>
      </c>
      <c r="I143" s="225"/>
      <c r="J143" s="226">
        <f>ROUND(I143*H143,2)</f>
        <v>0</v>
      </c>
      <c r="K143" s="227"/>
      <c r="L143" s="228"/>
      <c r="M143" s="229" t="s">
        <v>1</v>
      </c>
      <c r="N143" s="230" t="s">
        <v>40</v>
      </c>
      <c r="O143" s="91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3" t="s">
        <v>132</v>
      </c>
      <c r="AT143" s="233" t="s">
        <v>129</v>
      </c>
      <c r="AU143" s="233" t="s">
        <v>85</v>
      </c>
      <c r="AY143" s="17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7" t="s">
        <v>83</v>
      </c>
      <c r="BK143" s="234">
        <f>ROUND(I143*H143,2)</f>
        <v>0</v>
      </c>
      <c r="BL143" s="17" t="s">
        <v>133</v>
      </c>
      <c r="BM143" s="233" t="s">
        <v>214</v>
      </c>
    </row>
    <row r="144" s="2" customFormat="1" ht="24.15" customHeight="1">
      <c r="A144" s="38"/>
      <c r="B144" s="39"/>
      <c r="C144" s="235" t="s">
        <v>215</v>
      </c>
      <c r="D144" s="235" t="s">
        <v>216</v>
      </c>
      <c r="E144" s="236" t="s">
        <v>217</v>
      </c>
      <c r="F144" s="237" t="s">
        <v>218</v>
      </c>
      <c r="G144" s="238" t="s">
        <v>99</v>
      </c>
      <c r="H144" s="239">
        <v>106</v>
      </c>
      <c r="I144" s="240"/>
      <c r="J144" s="241">
        <f>ROUND(I144*H144,2)</f>
        <v>0</v>
      </c>
      <c r="K144" s="242"/>
      <c r="L144" s="44"/>
      <c r="M144" s="243" t="s">
        <v>1</v>
      </c>
      <c r="N144" s="244" t="s">
        <v>40</v>
      </c>
      <c r="O144" s="91"/>
      <c r="P144" s="231">
        <f>O144*H144</f>
        <v>0</v>
      </c>
      <c r="Q144" s="231">
        <v>0.00014999999999999999</v>
      </c>
      <c r="R144" s="231">
        <f>Q144*H144</f>
        <v>0.015899999999999997</v>
      </c>
      <c r="S144" s="231">
        <v>0</v>
      </c>
      <c r="T144" s="23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3" t="s">
        <v>133</v>
      </c>
      <c r="AT144" s="233" t="s">
        <v>216</v>
      </c>
      <c r="AU144" s="233" t="s">
        <v>85</v>
      </c>
      <c r="AY144" s="17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7" t="s">
        <v>83</v>
      </c>
      <c r="BK144" s="234">
        <f>ROUND(I144*H144,2)</f>
        <v>0</v>
      </c>
      <c r="BL144" s="17" t="s">
        <v>133</v>
      </c>
      <c r="BM144" s="233" t="s">
        <v>219</v>
      </c>
    </row>
    <row r="145" s="13" customFormat="1">
      <c r="A145" s="13"/>
      <c r="B145" s="245"/>
      <c r="C145" s="246"/>
      <c r="D145" s="247" t="s">
        <v>220</v>
      </c>
      <c r="E145" s="248" t="s">
        <v>1</v>
      </c>
      <c r="F145" s="249" t="s">
        <v>221</v>
      </c>
      <c r="G145" s="246"/>
      <c r="H145" s="248" t="s">
        <v>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5" t="s">
        <v>220</v>
      </c>
      <c r="AU145" s="255" t="s">
        <v>85</v>
      </c>
      <c r="AV145" s="13" t="s">
        <v>83</v>
      </c>
      <c r="AW145" s="13" t="s">
        <v>32</v>
      </c>
      <c r="AX145" s="13" t="s">
        <v>75</v>
      </c>
      <c r="AY145" s="255" t="s">
        <v>127</v>
      </c>
    </row>
    <row r="146" s="14" customFormat="1">
      <c r="A146" s="14"/>
      <c r="B146" s="256"/>
      <c r="C146" s="257"/>
      <c r="D146" s="247" t="s">
        <v>220</v>
      </c>
      <c r="E146" s="258" t="s">
        <v>98</v>
      </c>
      <c r="F146" s="259" t="s">
        <v>100</v>
      </c>
      <c r="G146" s="257"/>
      <c r="H146" s="260">
        <v>106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6" t="s">
        <v>220</v>
      </c>
      <c r="AU146" s="266" t="s">
        <v>85</v>
      </c>
      <c r="AV146" s="14" t="s">
        <v>85</v>
      </c>
      <c r="AW146" s="14" t="s">
        <v>32</v>
      </c>
      <c r="AX146" s="14" t="s">
        <v>83</v>
      </c>
      <c r="AY146" s="266" t="s">
        <v>127</v>
      </c>
    </row>
    <row r="147" s="2" customFormat="1" ht="24.15" customHeight="1">
      <c r="A147" s="38"/>
      <c r="B147" s="39"/>
      <c r="C147" s="235" t="s">
        <v>222</v>
      </c>
      <c r="D147" s="235" t="s">
        <v>216</v>
      </c>
      <c r="E147" s="236" t="s">
        <v>223</v>
      </c>
      <c r="F147" s="237" t="s">
        <v>224</v>
      </c>
      <c r="G147" s="238" t="s">
        <v>99</v>
      </c>
      <c r="H147" s="239">
        <v>106</v>
      </c>
      <c r="I147" s="240"/>
      <c r="J147" s="241">
        <f>ROUND(I147*H147,2)</f>
        <v>0</v>
      </c>
      <c r="K147" s="242"/>
      <c r="L147" s="44"/>
      <c r="M147" s="243" t="s">
        <v>1</v>
      </c>
      <c r="N147" s="244" t="s">
        <v>40</v>
      </c>
      <c r="O147" s="91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3" t="s">
        <v>133</v>
      </c>
      <c r="AT147" s="233" t="s">
        <v>216</v>
      </c>
      <c r="AU147" s="233" t="s">
        <v>85</v>
      </c>
      <c r="AY147" s="17" t="s">
        <v>127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7" t="s">
        <v>83</v>
      </c>
      <c r="BK147" s="234">
        <f>ROUND(I147*H147,2)</f>
        <v>0</v>
      </c>
      <c r="BL147" s="17" t="s">
        <v>133</v>
      </c>
      <c r="BM147" s="233" t="s">
        <v>225</v>
      </c>
    </row>
    <row r="148" s="14" customFormat="1">
      <c r="A148" s="14"/>
      <c r="B148" s="256"/>
      <c r="C148" s="257"/>
      <c r="D148" s="247" t="s">
        <v>220</v>
      </c>
      <c r="E148" s="258" t="s">
        <v>1</v>
      </c>
      <c r="F148" s="259" t="s">
        <v>98</v>
      </c>
      <c r="G148" s="257"/>
      <c r="H148" s="260">
        <v>106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220</v>
      </c>
      <c r="AU148" s="266" t="s">
        <v>85</v>
      </c>
      <c r="AV148" s="14" t="s">
        <v>85</v>
      </c>
      <c r="AW148" s="14" t="s">
        <v>32</v>
      </c>
      <c r="AX148" s="14" t="s">
        <v>83</v>
      </c>
      <c r="AY148" s="266" t="s">
        <v>127</v>
      </c>
    </row>
    <row r="149" s="2" customFormat="1" ht="24.15" customHeight="1">
      <c r="A149" s="38"/>
      <c r="B149" s="39"/>
      <c r="C149" s="235" t="s">
        <v>226</v>
      </c>
      <c r="D149" s="235" t="s">
        <v>216</v>
      </c>
      <c r="E149" s="236" t="s">
        <v>227</v>
      </c>
      <c r="F149" s="237" t="s">
        <v>228</v>
      </c>
      <c r="G149" s="238" t="s">
        <v>131</v>
      </c>
      <c r="H149" s="239">
        <v>1</v>
      </c>
      <c r="I149" s="240"/>
      <c r="J149" s="241">
        <f>ROUND(I149*H149,2)</f>
        <v>0</v>
      </c>
      <c r="K149" s="242"/>
      <c r="L149" s="44"/>
      <c r="M149" s="267" t="s">
        <v>1</v>
      </c>
      <c r="N149" s="268" t="s">
        <v>40</v>
      </c>
      <c r="O149" s="269"/>
      <c r="P149" s="270">
        <f>O149*H149</f>
        <v>0</v>
      </c>
      <c r="Q149" s="270">
        <v>0</v>
      </c>
      <c r="R149" s="270">
        <f>Q149*H149</f>
        <v>0</v>
      </c>
      <c r="S149" s="270">
        <v>0</v>
      </c>
      <c r="T149" s="27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3" t="s">
        <v>133</v>
      </c>
      <c r="AT149" s="233" t="s">
        <v>216</v>
      </c>
      <c r="AU149" s="233" t="s">
        <v>85</v>
      </c>
      <c r="AY149" s="17" t="s">
        <v>127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7" t="s">
        <v>83</v>
      </c>
      <c r="BK149" s="234">
        <f>ROUND(I149*H149,2)</f>
        <v>0</v>
      </c>
      <c r="BL149" s="17" t="s">
        <v>133</v>
      </c>
      <c r="BM149" s="233" t="s">
        <v>229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U3q0qZaeXVmhYcOFXoC1Ee5CvExSUHRXD6cUWJqADPFRbGAZVhb0c8WKAsTcwatUbTPSKk4zVDYThTyvnfLvkA==" hashValue="E0AF4oJcCnMhvfwXkizdbTvW2fZpETAGyPd0hFovfLlTC4T96/zhmf3VYeN46mKYbRya6RH4W+UxEjF5xgCDRA==" algorithmName="SHA-512" password="CC35"/>
  <autoFilter ref="C117:K14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136" t="s">
        <v>230</v>
      </c>
      <c r="BA2" s="136" t="s">
        <v>230</v>
      </c>
      <c r="BB2" s="136" t="s">
        <v>231</v>
      </c>
      <c r="BC2" s="136" t="s">
        <v>232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233</v>
      </c>
      <c r="BA3" s="136" t="s">
        <v>233</v>
      </c>
      <c r="BB3" s="136" t="s">
        <v>99</v>
      </c>
      <c r="BC3" s="136" t="s">
        <v>234</v>
      </c>
      <c r="BD3" s="136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235</v>
      </c>
      <c r="BA4" s="136" t="s">
        <v>235</v>
      </c>
      <c r="BB4" s="136" t="s">
        <v>99</v>
      </c>
      <c r="BC4" s="136" t="s">
        <v>236</v>
      </c>
      <c r="BD4" s="136" t="s">
        <v>85</v>
      </c>
    </row>
    <row r="5" s="1" customFormat="1" ht="6.96" customHeight="1">
      <c r="B5" s="20"/>
      <c r="L5" s="20"/>
      <c r="AZ5" s="136" t="s">
        <v>237</v>
      </c>
      <c r="BA5" s="136" t="s">
        <v>237</v>
      </c>
      <c r="BB5" s="136" t="s">
        <v>99</v>
      </c>
      <c r="BC5" s="136" t="s">
        <v>238</v>
      </c>
      <c r="BD5" s="136" t="s">
        <v>85</v>
      </c>
    </row>
    <row r="6" s="1" customFormat="1" ht="12" customHeight="1">
      <c r="B6" s="20"/>
      <c r="D6" s="141" t="s">
        <v>16</v>
      </c>
      <c r="L6" s="20"/>
      <c r="AZ6" s="136" t="s">
        <v>239</v>
      </c>
      <c r="BA6" s="136" t="s">
        <v>239</v>
      </c>
      <c r="BB6" s="136" t="s">
        <v>231</v>
      </c>
      <c r="BC6" s="136" t="s">
        <v>240</v>
      </c>
      <c r="BD6" s="136" t="s">
        <v>85</v>
      </c>
    </row>
    <row r="7" s="1" customFormat="1" ht="26.25" customHeight="1">
      <c r="B7" s="20"/>
      <c r="E7" s="142" t="str">
        <f>'Rekapitulace stavby'!K6</f>
        <v>Vybudování parkovacích stání na ul. Čujkovova 43 - 47, p. p. č. 654/46, k. ú. Zábřeh nad Odrou</v>
      </c>
      <c r="F7" s="141"/>
      <c r="G7" s="141"/>
      <c r="H7" s="141"/>
      <c r="L7" s="20"/>
      <c r="AZ7" s="136" t="s">
        <v>241</v>
      </c>
      <c r="BA7" s="136" t="s">
        <v>241</v>
      </c>
      <c r="BB7" s="136" t="s">
        <v>99</v>
      </c>
      <c r="BC7" s="136" t="s">
        <v>242</v>
      </c>
      <c r="BD7" s="136" t="s">
        <v>85</v>
      </c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243</v>
      </c>
      <c r="BA8" s="136" t="s">
        <v>243</v>
      </c>
      <c r="BB8" s="136" t="s">
        <v>163</v>
      </c>
      <c r="BC8" s="136" t="s">
        <v>244</v>
      </c>
      <c r="BD8" s="136" t="s">
        <v>85</v>
      </c>
    </row>
    <row r="9" s="2" customFormat="1" ht="16.5" customHeight="1">
      <c r="A9" s="38"/>
      <c r="B9" s="44"/>
      <c r="C9" s="38"/>
      <c r="D9" s="38"/>
      <c r="E9" s="143" t="s">
        <v>245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246</v>
      </c>
      <c r="BA9" s="136" t="s">
        <v>246</v>
      </c>
      <c r="BB9" s="136" t="s">
        <v>99</v>
      </c>
      <c r="BC9" s="136" t="s">
        <v>247</v>
      </c>
      <c r="BD9" s="136" t="s">
        <v>85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248</v>
      </c>
      <c r="BA10" s="136" t="s">
        <v>248</v>
      </c>
      <c r="BB10" s="136" t="s">
        <v>231</v>
      </c>
      <c r="BC10" s="136" t="s">
        <v>249</v>
      </c>
      <c r="BD10" s="136" t="s">
        <v>85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250</v>
      </c>
      <c r="BA11" s="136" t="s">
        <v>250</v>
      </c>
      <c r="BB11" s="136" t="s">
        <v>251</v>
      </c>
      <c r="BC11" s="136" t="s">
        <v>252</v>
      </c>
      <c r="BD11" s="136" t="s">
        <v>85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28. 5. 2018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253</v>
      </c>
      <c r="BA12" s="136" t="s">
        <v>253</v>
      </c>
      <c r="BB12" s="136" t="s">
        <v>251</v>
      </c>
      <c r="BC12" s="136" t="s">
        <v>254</v>
      </c>
      <c r="BD12" s="136" t="s">
        <v>85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255</v>
      </c>
      <c r="BA13" s="136" t="s">
        <v>255</v>
      </c>
      <c r="BB13" s="136" t="s">
        <v>231</v>
      </c>
      <c r="BC13" s="136" t="s">
        <v>256</v>
      </c>
      <c r="BD13" s="136" t="s">
        <v>85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257</v>
      </c>
      <c r="BA14" s="136" t="s">
        <v>257</v>
      </c>
      <c r="BB14" s="136" t="s">
        <v>231</v>
      </c>
      <c r="BC14" s="136" t="s">
        <v>126</v>
      </c>
      <c r="BD14" s="136" t="s">
        <v>85</v>
      </c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36" t="s">
        <v>258</v>
      </c>
      <c r="BA15" s="136" t="s">
        <v>258</v>
      </c>
      <c r="BB15" s="136" t="s">
        <v>251</v>
      </c>
      <c r="BC15" s="136" t="s">
        <v>259</v>
      </c>
      <c r="BD15" s="136" t="s">
        <v>85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36" t="s">
        <v>260</v>
      </c>
      <c r="BA16" s="136" t="s">
        <v>260</v>
      </c>
      <c r="BB16" s="136" t="s">
        <v>231</v>
      </c>
      <c r="BC16" s="136" t="s">
        <v>261</v>
      </c>
      <c r="BD16" s="136" t="s">
        <v>85</v>
      </c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36" t="s">
        <v>262</v>
      </c>
      <c r="BA17" s="136" t="s">
        <v>262</v>
      </c>
      <c r="BB17" s="136" t="s">
        <v>251</v>
      </c>
      <c r="BC17" s="136" t="s">
        <v>263</v>
      </c>
      <c r="BD17" s="136" t="s">
        <v>85</v>
      </c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36" t="s">
        <v>264</v>
      </c>
      <c r="BA18" s="136" t="s">
        <v>264</v>
      </c>
      <c r="BB18" s="136" t="s">
        <v>231</v>
      </c>
      <c r="BC18" s="136" t="s">
        <v>265</v>
      </c>
      <c r="BD18" s="136" t="s">
        <v>85</v>
      </c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36" t="s">
        <v>266</v>
      </c>
      <c r="BA19" s="136" t="s">
        <v>266</v>
      </c>
      <c r="BB19" s="136" t="s">
        <v>99</v>
      </c>
      <c r="BC19" s="136" t="s">
        <v>267</v>
      </c>
      <c r="BD19" s="136" t="s">
        <v>85</v>
      </c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ROUND((SUM(BE126:BE390)),  2)</f>
        <v>0</v>
      </c>
      <c r="G33" s="38"/>
      <c r="H33" s="38"/>
      <c r="I33" s="156">
        <v>0.20999999999999999</v>
      </c>
      <c r="J33" s="155">
        <f>ROUND(((SUM(BE126:BE390))*I33),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ROUND((SUM(BF126:BF390)),  2)</f>
        <v>0</v>
      </c>
      <c r="G34" s="38"/>
      <c r="H34" s="38"/>
      <c r="I34" s="156">
        <v>0.14999999999999999</v>
      </c>
      <c r="J34" s="155">
        <f>ROUND(((SUM(BF126:BF390))*I34),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ROUND((SUM(BG126:BG390)),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ROUND((SUM(BH126:BH390)),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ROUND((SUM(BI126:BI390)),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Vybudování parkovacích stání na ul. Čujkovova 43 - 47, p. p. č. 654/46, k. ú. Zábřeh nad Odrou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001 - SO 101 PARKOVIŠTĚ 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Čujkovova</v>
      </c>
      <c r="G89" s="40"/>
      <c r="H89" s="40"/>
      <c r="I89" s="32" t="s">
        <v>22</v>
      </c>
      <c r="J89" s="79" t="str">
        <f>IF(J12="","",J12)</f>
        <v>28. 5. 2018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-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268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269</v>
      </c>
      <c r="E99" s="189"/>
      <c r="F99" s="189"/>
      <c r="G99" s="189"/>
      <c r="H99" s="189"/>
      <c r="I99" s="189"/>
      <c r="J99" s="190">
        <f>J263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270</v>
      </c>
      <c r="E100" s="189"/>
      <c r="F100" s="189"/>
      <c r="G100" s="189"/>
      <c r="H100" s="189"/>
      <c r="I100" s="189"/>
      <c r="J100" s="190">
        <f>J271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271</v>
      </c>
      <c r="E101" s="189"/>
      <c r="F101" s="189"/>
      <c r="G101" s="189"/>
      <c r="H101" s="189"/>
      <c r="I101" s="189"/>
      <c r="J101" s="190">
        <f>J274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272</v>
      </c>
      <c r="E102" s="189"/>
      <c r="F102" s="189"/>
      <c r="G102" s="189"/>
      <c r="H102" s="189"/>
      <c r="I102" s="189"/>
      <c r="J102" s="190">
        <f>J313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273</v>
      </c>
      <c r="E103" s="189"/>
      <c r="F103" s="189"/>
      <c r="G103" s="189"/>
      <c r="H103" s="189"/>
      <c r="I103" s="189"/>
      <c r="J103" s="190">
        <f>J359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274</v>
      </c>
      <c r="E104" s="189"/>
      <c r="F104" s="189"/>
      <c r="G104" s="189"/>
      <c r="H104" s="189"/>
      <c r="I104" s="189"/>
      <c r="J104" s="190">
        <f>J372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275</v>
      </c>
      <c r="E105" s="183"/>
      <c r="F105" s="183"/>
      <c r="G105" s="183"/>
      <c r="H105" s="183"/>
      <c r="I105" s="183"/>
      <c r="J105" s="184">
        <f>J374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276</v>
      </c>
      <c r="E106" s="189"/>
      <c r="F106" s="189"/>
      <c r="G106" s="189"/>
      <c r="H106" s="189"/>
      <c r="I106" s="189"/>
      <c r="J106" s="190">
        <f>J375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40"/>
      <c r="D116" s="40"/>
      <c r="E116" s="175" t="str">
        <f>E7</f>
        <v>Vybudování parkovacích stání na ul. Čujkovova 43 - 47, p. p. č. 654/46, k. ú. Zábřeh nad Odrou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 xml:space="preserve">001 - SO 101 PARKOVIŠTĚ  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ul. Čujkovova</v>
      </c>
      <c r="G120" s="40"/>
      <c r="H120" s="40"/>
      <c r="I120" s="32" t="s">
        <v>22</v>
      </c>
      <c r="J120" s="79" t="str">
        <f>IF(J12="","",J12)</f>
        <v>28. 5. 2018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Městský obvod Ostrava - Jih</v>
      </c>
      <c r="G122" s="40"/>
      <c r="H122" s="40"/>
      <c r="I122" s="32" t="s">
        <v>30</v>
      </c>
      <c r="J122" s="36" t="str">
        <f>E21</f>
        <v>Roman Fildán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Roman Fildán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2"/>
      <c r="B125" s="193"/>
      <c r="C125" s="194" t="s">
        <v>112</v>
      </c>
      <c r="D125" s="195" t="s">
        <v>60</v>
      </c>
      <c r="E125" s="195" t="s">
        <v>56</v>
      </c>
      <c r="F125" s="195" t="s">
        <v>57</v>
      </c>
      <c r="G125" s="195" t="s">
        <v>113</v>
      </c>
      <c r="H125" s="195" t="s">
        <v>114</v>
      </c>
      <c r="I125" s="195" t="s">
        <v>115</v>
      </c>
      <c r="J125" s="196" t="s">
        <v>106</v>
      </c>
      <c r="K125" s="197" t="s">
        <v>116</v>
      </c>
      <c r="L125" s="198"/>
      <c r="M125" s="100" t="s">
        <v>1</v>
      </c>
      <c r="N125" s="101" t="s">
        <v>39</v>
      </c>
      <c r="O125" s="101" t="s">
        <v>117</v>
      </c>
      <c r="P125" s="101" t="s">
        <v>118</v>
      </c>
      <c r="Q125" s="101" t="s">
        <v>119</v>
      </c>
      <c r="R125" s="101" t="s">
        <v>120</v>
      </c>
      <c r="S125" s="101" t="s">
        <v>121</v>
      </c>
      <c r="T125" s="102" t="s">
        <v>122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8"/>
      <c r="B126" s="39"/>
      <c r="C126" s="107" t="s">
        <v>123</v>
      </c>
      <c r="D126" s="40"/>
      <c r="E126" s="40"/>
      <c r="F126" s="40"/>
      <c r="G126" s="40"/>
      <c r="H126" s="40"/>
      <c r="I126" s="40"/>
      <c r="J126" s="199">
        <f>BK126</f>
        <v>0</v>
      </c>
      <c r="K126" s="40"/>
      <c r="L126" s="44"/>
      <c r="M126" s="103"/>
      <c r="N126" s="200"/>
      <c r="O126" s="104"/>
      <c r="P126" s="201">
        <f>P127+P374</f>
        <v>0</v>
      </c>
      <c r="Q126" s="104"/>
      <c r="R126" s="201">
        <f>R127+R374</f>
        <v>355.85910755999993</v>
      </c>
      <c r="S126" s="104"/>
      <c r="T126" s="202">
        <f>T127+T374</f>
        <v>115.47385000000001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108</v>
      </c>
      <c r="BK126" s="203">
        <f>BK127+BK374</f>
        <v>0</v>
      </c>
    </row>
    <row r="127" s="12" customFormat="1" ht="25.92" customHeight="1">
      <c r="A127" s="12"/>
      <c r="B127" s="204"/>
      <c r="C127" s="205"/>
      <c r="D127" s="206" t="s">
        <v>74</v>
      </c>
      <c r="E127" s="207" t="s">
        <v>124</v>
      </c>
      <c r="F127" s="207" t="s">
        <v>125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P128+P263+P271+P274+P313+P359+P372</f>
        <v>0</v>
      </c>
      <c r="Q127" s="212"/>
      <c r="R127" s="213">
        <f>R128+R263+R271+R274+R313+R359+R372</f>
        <v>355.83266330999993</v>
      </c>
      <c r="S127" s="212"/>
      <c r="T127" s="214">
        <f>T128+T263+T271+T274+T313+T359+T372</f>
        <v>115.47385000000001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83</v>
      </c>
      <c r="AT127" s="216" t="s">
        <v>74</v>
      </c>
      <c r="AU127" s="216" t="s">
        <v>75</v>
      </c>
      <c r="AY127" s="215" t="s">
        <v>127</v>
      </c>
      <c r="BK127" s="217">
        <f>BK128+BK263+BK271+BK274+BK313+BK359+BK372</f>
        <v>0</v>
      </c>
    </row>
    <row r="128" s="12" customFormat="1" ht="22.8" customHeight="1">
      <c r="A128" s="12"/>
      <c r="B128" s="204"/>
      <c r="C128" s="205"/>
      <c r="D128" s="206" t="s">
        <v>74</v>
      </c>
      <c r="E128" s="218" t="s">
        <v>83</v>
      </c>
      <c r="F128" s="218" t="s">
        <v>277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SUM(P129:P262)</f>
        <v>0</v>
      </c>
      <c r="Q128" s="212"/>
      <c r="R128" s="213">
        <f>SUM(R129:R262)</f>
        <v>26.110684000000003</v>
      </c>
      <c r="S128" s="212"/>
      <c r="T128" s="214">
        <f>SUM(T129:T262)</f>
        <v>110.93385000000001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83</v>
      </c>
      <c r="AT128" s="216" t="s">
        <v>74</v>
      </c>
      <c r="AU128" s="216" t="s">
        <v>83</v>
      </c>
      <c r="AY128" s="215" t="s">
        <v>127</v>
      </c>
      <c r="BK128" s="217">
        <f>SUM(BK129:BK262)</f>
        <v>0</v>
      </c>
    </row>
    <row r="129" s="2" customFormat="1" ht="16.5" customHeight="1">
      <c r="A129" s="38"/>
      <c r="B129" s="39"/>
      <c r="C129" s="235" t="s">
        <v>83</v>
      </c>
      <c r="D129" s="235" t="s">
        <v>216</v>
      </c>
      <c r="E129" s="236" t="s">
        <v>278</v>
      </c>
      <c r="F129" s="237" t="s">
        <v>279</v>
      </c>
      <c r="G129" s="238" t="s">
        <v>280</v>
      </c>
      <c r="H129" s="239">
        <v>0.028000000000000001</v>
      </c>
      <c r="I129" s="240"/>
      <c r="J129" s="241">
        <f>ROUND(I129*H129,2)</f>
        <v>0</v>
      </c>
      <c r="K129" s="242"/>
      <c r="L129" s="44"/>
      <c r="M129" s="243" t="s">
        <v>1</v>
      </c>
      <c r="N129" s="244" t="s">
        <v>40</v>
      </c>
      <c r="O129" s="91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3" t="s">
        <v>133</v>
      </c>
      <c r="AT129" s="233" t="s">
        <v>216</v>
      </c>
      <c r="AU129" s="233" t="s">
        <v>85</v>
      </c>
      <c r="AY129" s="17" t="s">
        <v>127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7" t="s">
        <v>83</v>
      </c>
      <c r="BK129" s="234">
        <f>ROUND(I129*H129,2)</f>
        <v>0</v>
      </c>
      <c r="BL129" s="17" t="s">
        <v>133</v>
      </c>
      <c r="BM129" s="233" t="s">
        <v>281</v>
      </c>
    </row>
    <row r="130" s="13" customFormat="1">
      <c r="A130" s="13"/>
      <c r="B130" s="245"/>
      <c r="C130" s="246"/>
      <c r="D130" s="247" t="s">
        <v>220</v>
      </c>
      <c r="E130" s="248" t="s">
        <v>1</v>
      </c>
      <c r="F130" s="249" t="s">
        <v>282</v>
      </c>
      <c r="G130" s="246"/>
      <c r="H130" s="248" t="s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220</v>
      </c>
      <c r="AU130" s="255" t="s">
        <v>85</v>
      </c>
      <c r="AV130" s="13" t="s">
        <v>83</v>
      </c>
      <c r="AW130" s="13" t="s">
        <v>32</v>
      </c>
      <c r="AX130" s="13" t="s">
        <v>75</v>
      </c>
      <c r="AY130" s="255" t="s">
        <v>127</v>
      </c>
    </row>
    <row r="131" s="14" customFormat="1">
      <c r="A131" s="14"/>
      <c r="B131" s="256"/>
      <c r="C131" s="257"/>
      <c r="D131" s="247" t="s">
        <v>220</v>
      </c>
      <c r="E131" s="258" t="s">
        <v>1</v>
      </c>
      <c r="F131" s="259" t="s">
        <v>283</v>
      </c>
      <c r="G131" s="257"/>
      <c r="H131" s="260">
        <v>0.028000000000000001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220</v>
      </c>
      <c r="AU131" s="266" t="s">
        <v>85</v>
      </c>
      <c r="AV131" s="14" t="s">
        <v>85</v>
      </c>
      <c r="AW131" s="14" t="s">
        <v>32</v>
      </c>
      <c r="AX131" s="14" t="s">
        <v>83</v>
      </c>
      <c r="AY131" s="266" t="s">
        <v>127</v>
      </c>
    </row>
    <row r="132" s="2" customFormat="1" ht="33" customHeight="1">
      <c r="A132" s="38"/>
      <c r="B132" s="39"/>
      <c r="C132" s="235" t="s">
        <v>85</v>
      </c>
      <c r="D132" s="235" t="s">
        <v>216</v>
      </c>
      <c r="E132" s="236" t="s">
        <v>284</v>
      </c>
      <c r="F132" s="237" t="s">
        <v>285</v>
      </c>
      <c r="G132" s="238" t="s">
        <v>231</v>
      </c>
      <c r="H132" s="239">
        <v>84</v>
      </c>
      <c r="I132" s="240"/>
      <c r="J132" s="241">
        <f>ROUND(I132*H132,2)</f>
        <v>0</v>
      </c>
      <c r="K132" s="242"/>
      <c r="L132" s="44"/>
      <c r="M132" s="243" t="s">
        <v>1</v>
      </c>
      <c r="N132" s="244" t="s">
        <v>40</v>
      </c>
      <c r="O132" s="91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3" t="s">
        <v>133</v>
      </c>
      <c r="AT132" s="233" t="s">
        <v>216</v>
      </c>
      <c r="AU132" s="233" t="s">
        <v>85</v>
      </c>
      <c r="AY132" s="17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7" t="s">
        <v>83</v>
      </c>
      <c r="BK132" s="234">
        <f>ROUND(I132*H132,2)</f>
        <v>0</v>
      </c>
      <c r="BL132" s="17" t="s">
        <v>133</v>
      </c>
      <c r="BM132" s="233" t="s">
        <v>286</v>
      </c>
    </row>
    <row r="133" s="14" customFormat="1">
      <c r="A133" s="14"/>
      <c r="B133" s="256"/>
      <c r="C133" s="257"/>
      <c r="D133" s="247" t="s">
        <v>220</v>
      </c>
      <c r="E133" s="258" t="s">
        <v>1</v>
      </c>
      <c r="F133" s="259" t="s">
        <v>287</v>
      </c>
      <c r="G133" s="257"/>
      <c r="H133" s="260">
        <v>84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6" t="s">
        <v>220</v>
      </c>
      <c r="AU133" s="266" t="s">
        <v>85</v>
      </c>
      <c r="AV133" s="14" t="s">
        <v>85</v>
      </c>
      <c r="AW133" s="14" t="s">
        <v>32</v>
      </c>
      <c r="AX133" s="14" t="s">
        <v>83</v>
      </c>
      <c r="AY133" s="266" t="s">
        <v>127</v>
      </c>
    </row>
    <row r="134" s="2" customFormat="1" ht="33" customHeight="1">
      <c r="A134" s="38"/>
      <c r="B134" s="39"/>
      <c r="C134" s="235" t="s">
        <v>137</v>
      </c>
      <c r="D134" s="235" t="s">
        <v>216</v>
      </c>
      <c r="E134" s="236" t="s">
        <v>288</v>
      </c>
      <c r="F134" s="237" t="s">
        <v>289</v>
      </c>
      <c r="G134" s="238" t="s">
        <v>231</v>
      </c>
      <c r="H134" s="239">
        <v>18.25</v>
      </c>
      <c r="I134" s="240"/>
      <c r="J134" s="241">
        <f>ROUND(I134*H134,2)</f>
        <v>0</v>
      </c>
      <c r="K134" s="242"/>
      <c r="L134" s="44"/>
      <c r="M134" s="243" t="s">
        <v>1</v>
      </c>
      <c r="N134" s="244" t="s">
        <v>40</v>
      </c>
      <c r="O134" s="91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3" t="s">
        <v>133</v>
      </c>
      <c r="AT134" s="233" t="s">
        <v>216</v>
      </c>
      <c r="AU134" s="233" t="s">
        <v>85</v>
      </c>
      <c r="AY134" s="17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7" t="s">
        <v>83</v>
      </c>
      <c r="BK134" s="234">
        <f>ROUND(I134*H134,2)</f>
        <v>0</v>
      </c>
      <c r="BL134" s="17" t="s">
        <v>133</v>
      </c>
      <c r="BM134" s="233" t="s">
        <v>290</v>
      </c>
    </row>
    <row r="135" s="13" customFormat="1">
      <c r="A135" s="13"/>
      <c r="B135" s="245"/>
      <c r="C135" s="246"/>
      <c r="D135" s="247" t="s">
        <v>220</v>
      </c>
      <c r="E135" s="248" t="s">
        <v>1</v>
      </c>
      <c r="F135" s="249" t="s">
        <v>221</v>
      </c>
      <c r="G135" s="246"/>
      <c r="H135" s="248" t="s">
        <v>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220</v>
      </c>
      <c r="AU135" s="255" t="s">
        <v>85</v>
      </c>
      <c r="AV135" s="13" t="s">
        <v>83</v>
      </c>
      <c r="AW135" s="13" t="s">
        <v>32</v>
      </c>
      <c r="AX135" s="13" t="s">
        <v>75</v>
      </c>
      <c r="AY135" s="255" t="s">
        <v>127</v>
      </c>
    </row>
    <row r="136" s="14" customFormat="1">
      <c r="A136" s="14"/>
      <c r="B136" s="256"/>
      <c r="C136" s="257"/>
      <c r="D136" s="247" t="s">
        <v>220</v>
      </c>
      <c r="E136" s="258" t="s">
        <v>1</v>
      </c>
      <c r="F136" s="259" t="s">
        <v>291</v>
      </c>
      <c r="G136" s="257"/>
      <c r="H136" s="260">
        <v>18.25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6" t="s">
        <v>220</v>
      </c>
      <c r="AU136" s="266" t="s">
        <v>85</v>
      </c>
      <c r="AV136" s="14" t="s">
        <v>85</v>
      </c>
      <c r="AW136" s="14" t="s">
        <v>32</v>
      </c>
      <c r="AX136" s="14" t="s">
        <v>83</v>
      </c>
      <c r="AY136" s="266" t="s">
        <v>127</v>
      </c>
    </row>
    <row r="137" s="2" customFormat="1" ht="24.15" customHeight="1">
      <c r="A137" s="38"/>
      <c r="B137" s="39"/>
      <c r="C137" s="235" t="s">
        <v>133</v>
      </c>
      <c r="D137" s="235" t="s">
        <v>216</v>
      </c>
      <c r="E137" s="236" t="s">
        <v>292</v>
      </c>
      <c r="F137" s="237" t="s">
        <v>293</v>
      </c>
      <c r="G137" s="238" t="s">
        <v>163</v>
      </c>
      <c r="H137" s="239">
        <v>1</v>
      </c>
      <c r="I137" s="240"/>
      <c r="J137" s="241">
        <f>ROUND(I137*H137,2)</f>
        <v>0</v>
      </c>
      <c r="K137" s="242"/>
      <c r="L137" s="44"/>
      <c r="M137" s="243" t="s">
        <v>1</v>
      </c>
      <c r="N137" s="244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133</v>
      </c>
      <c r="AT137" s="233" t="s">
        <v>216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133</v>
      </c>
      <c r="BM137" s="233" t="s">
        <v>294</v>
      </c>
    </row>
    <row r="138" s="2" customFormat="1" ht="24.15" customHeight="1">
      <c r="A138" s="38"/>
      <c r="B138" s="39"/>
      <c r="C138" s="235" t="s">
        <v>126</v>
      </c>
      <c r="D138" s="235" t="s">
        <v>216</v>
      </c>
      <c r="E138" s="236" t="s">
        <v>295</v>
      </c>
      <c r="F138" s="237" t="s">
        <v>296</v>
      </c>
      <c r="G138" s="238" t="s">
        <v>163</v>
      </c>
      <c r="H138" s="239">
        <v>3</v>
      </c>
      <c r="I138" s="240"/>
      <c r="J138" s="241">
        <f>ROUND(I138*H138,2)</f>
        <v>0</v>
      </c>
      <c r="K138" s="242"/>
      <c r="L138" s="44"/>
      <c r="M138" s="243" t="s">
        <v>1</v>
      </c>
      <c r="N138" s="244" t="s">
        <v>40</v>
      </c>
      <c r="O138" s="91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133</v>
      </c>
      <c r="AT138" s="233" t="s">
        <v>216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297</v>
      </c>
    </row>
    <row r="139" s="2" customFormat="1" ht="33" customHeight="1">
      <c r="A139" s="38"/>
      <c r="B139" s="39"/>
      <c r="C139" s="235" t="s">
        <v>145</v>
      </c>
      <c r="D139" s="235" t="s">
        <v>216</v>
      </c>
      <c r="E139" s="236" t="s">
        <v>298</v>
      </c>
      <c r="F139" s="237" t="s">
        <v>299</v>
      </c>
      <c r="G139" s="238" t="s">
        <v>163</v>
      </c>
      <c r="H139" s="239">
        <v>1</v>
      </c>
      <c r="I139" s="240"/>
      <c r="J139" s="241">
        <f>ROUND(I139*H139,2)</f>
        <v>0</v>
      </c>
      <c r="K139" s="242"/>
      <c r="L139" s="44"/>
      <c r="M139" s="243" t="s">
        <v>1</v>
      </c>
      <c r="N139" s="244" t="s">
        <v>40</v>
      </c>
      <c r="O139" s="91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3" t="s">
        <v>133</v>
      </c>
      <c r="AT139" s="233" t="s">
        <v>216</v>
      </c>
      <c r="AU139" s="233" t="s">
        <v>85</v>
      </c>
      <c r="AY139" s="17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7" t="s">
        <v>83</v>
      </c>
      <c r="BK139" s="234">
        <f>ROUND(I139*H139,2)</f>
        <v>0</v>
      </c>
      <c r="BL139" s="17" t="s">
        <v>133</v>
      </c>
      <c r="BM139" s="233" t="s">
        <v>300</v>
      </c>
    </row>
    <row r="140" s="2" customFormat="1" ht="33" customHeight="1">
      <c r="A140" s="38"/>
      <c r="B140" s="39"/>
      <c r="C140" s="235" t="s">
        <v>149</v>
      </c>
      <c r="D140" s="235" t="s">
        <v>216</v>
      </c>
      <c r="E140" s="236" t="s">
        <v>301</v>
      </c>
      <c r="F140" s="237" t="s">
        <v>302</v>
      </c>
      <c r="G140" s="238" t="s">
        <v>163</v>
      </c>
      <c r="H140" s="239">
        <v>3</v>
      </c>
      <c r="I140" s="240"/>
      <c r="J140" s="241">
        <f>ROUND(I140*H140,2)</f>
        <v>0</v>
      </c>
      <c r="K140" s="242"/>
      <c r="L140" s="44"/>
      <c r="M140" s="243" t="s">
        <v>1</v>
      </c>
      <c r="N140" s="244" t="s">
        <v>40</v>
      </c>
      <c r="O140" s="91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3" t="s">
        <v>133</v>
      </c>
      <c r="AT140" s="233" t="s">
        <v>216</v>
      </c>
      <c r="AU140" s="233" t="s">
        <v>85</v>
      </c>
      <c r="AY140" s="17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7" t="s">
        <v>83</v>
      </c>
      <c r="BK140" s="234">
        <f>ROUND(I140*H140,2)</f>
        <v>0</v>
      </c>
      <c r="BL140" s="17" t="s">
        <v>133</v>
      </c>
      <c r="BM140" s="233" t="s">
        <v>303</v>
      </c>
    </row>
    <row r="141" s="2" customFormat="1" ht="24.15" customHeight="1">
      <c r="A141" s="38"/>
      <c r="B141" s="39"/>
      <c r="C141" s="235" t="s">
        <v>132</v>
      </c>
      <c r="D141" s="235" t="s">
        <v>216</v>
      </c>
      <c r="E141" s="236" t="s">
        <v>304</v>
      </c>
      <c r="F141" s="237" t="s">
        <v>305</v>
      </c>
      <c r="G141" s="238" t="s">
        <v>231</v>
      </c>
      <c r="H141" s="239">
        <v>59.5</v>
      </c>
      <c r="I141" s="240"/>
      <c r="J141" s="241">
        <f>ROUND(I141*H141,2)</f>
        <v>0</v>
      </c>
      <c r="K141" s="242"/>
      <c r="L141" s="44"/>
      <c r="M141" s="243" t="s">
        <v>1</v>
      </c>
      <c r="N141" s="244" t="s">
        <v>40</v>
      </c>
      <c r="O141" s="91"/>
      <c r="P141" s="231">
        <f>O141*H141</f>
        <v>0</v>
      </c>
      <c r="Q141" s="231">
        <v>0</v>
      </c>
      <c r="R141" s="231">
        <f>Q141*H141</f>
        <v>0</v>
      </c>
      <c r="S141" s="231">
        <v>0.255</v>
      </c>
      <c r="T141" s="232">
        <f>S141*H141</f>
        <v>15.172499999999999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3" t="s">
        <v>133</v>
      </c>
      <c r="AT141" s="233" t="s">
        <v>216</v>
      </c>
      <c r="AU141" s="233" t="s">
        <v>85</v>
      </c>
      <c r="AY141" s="17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7" t="s">
        <v>83</v>
      </c>
      <c r="BK141" s="234">
        <f>ROUND(I141*H141,2)</f>
        <v>0</v>
      </c>
      <c r="BL141" s="17" t="s">
        <v>133</v>
      </c>
      <c r="BM141" s="233" t="s">
        <v>306</v>
      </c>
    </row>
    <row r="142" s="13" customFormat="1">
      <c r="A142" s="13"/>
      <c r="B142" s="245"/>
      <c r="C142" s="246"/>
      <c r="D142" s="247" t="s">
        <v>220</v>
      </c>
      <c r="E142" s="248" t="s">
        <v>1</v>
      </c>
      <c r="F142" s="249" t="s">
        <v>307</v>
      </c>
      <c r="G142" s="246"/>
      <c r="H142" s="248" t="s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220</v>
      </c>
      <c r="AU142" s="255" t="s">
        <v>85</v>
      </c>
      <c r="AV142" s="13" t="s">
        <v>83</v>
      </c>
      <c r="AW142" s="13" t="s">
        <v>32</v>
      </c>
      <c r="AX142" s="13" t="s">
        <v>75</v>
      </c>
      <c r="AY142" s="255" t="s">
        <v>127</v>
      </c>
    </row>
    <row r="143" s="14" customFormat="1">
      <c r="A143" s="14"/>
      <c r="B143" s="256"/>
      <c r="C143" s="257"/>
      <c r="D143" s="247" t="s">
        <v>220</v>
      </c>
      <c r="E143" s="258" t="s">
        <v>1</v>
      </c>
      <c r="F143" s="259" t="s">
        <v>308</v>
      </c>
      <c r="G143" s="257"/>
      <c r="H143" s="260">
        <v>59.5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220</v>
      </c>
      <c r="AU143" s="266" t="s">
        <v>85</v>
      </c>
      <c r="AV143" s="14" t="s">
        <v>85</v>
      </c>
      <c r="AW143" s="14" t="s">
        <v>32</v>
      </c>
      <c r="AX143" s="14" t="s">
        <v>83</v>
      </c>
      <c r="AY143" s="266" t="s">
        <v>127</v>
      </c>
    </row>
    <row r="144" s="2" customFormat="1" ht="24.15" customHeight="1">
      <c r="A144" s="38"/>
      <c r="B144" s="39"/>
      <c r="C144" s="235" t="s">
        <v>156</v>
      </c>
      <c r="D144" s="235" t="s">
        <v>216</v>
      </c>
      <c r="E144" s="236" t="s">
        <v>309</v>
      </c>
      <c r="F144" s="237" t="s">
        <v>310</v>
      </c>
      <c r="G144" s="238" t="s">
        <v>231</v>
      </c>
      <c r="H144" s="239">
        <v>72.849999999999994</v>
      </c>
      <c r="I144" s="240"/>
      <c r="J144" s="241">
        <f>ROUND(I144*H144,2)</f>
        <v>0</v>
      </c>
      <c r="K144" s="242"/>
      <c r="L144" s="44"/>
      <c r="M144" s="243" t="s">
        <v>1</v>
      </c>
      <c r="N144" s="244" t="s">
        <v>40</v>
      </c>
      <c r="O144" s="91"/>
      <c r="P144" s="231">
        <f>O144*H144</f>
        <v>0</v>
      </c>
      <c r="Q144" s="231">
        <v>0</v>
      </c>
      <c r="R144" s="231">
        <f>Q144*H144</f>
        <v>0</v>
      </c>
      <c r="S144" s="231">
        <v>0.32500000000000001</v>
      </c>
      <c r="T144" s="232">
        <f>S144*H144</f>
        <v>23.67625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3" t="s">
        <v>133</v>
      </c>
      <c r="AT144" s="233" t="s">
        <v>216</v>
      </c>
      <c r="AU144" s="233" t="s">
        <v>85</v>
      </c>
      <c r="AY144" s="17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7" t="s">
        <v>83</v>
      </c>
      <c r="BK144" s="234">
        <f>ROUND(I144*H144,2)</f>
        <v>0</v>
      </c>
      <c r="BL144" s="17" t="s">
        <v>133</v>
      </c>
      <c r="BM144" s="233" t="s">
        <v>311</v>
      </c>
    </row>
    <row r="145" s="14" customFormat="1">
      <c r="A145" s="14"/>
      <c r="B145" s="256"/>
      <c r="C145" s="257"/>
      <c r="D145" s="247" t="s">
        <v>220</v>
      </c>
      <c r="E145" s="258" t="s">
        <v>1</v>
      </c>
      <c r="F145" s="259" t="s">
        <v>239</v>
      </c>
      <c r="G145" s="257"/>
      <c r="H145" s="260">
        <v>72.849999999999994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220</v>
      </c>
      <c r="AU145" s="266" t="s">
        <v>85</v>
      </c>
      <c r="AV145" s="14" t="s">
        <v>85</v>
      </c>
      <c r="AW145" s="14" t="s">
        <v>32</v>
      </c>
      <c r="AX145" s="14" t="s">
        <v>83</v>
      </c>
      <c r="AY145" s="266" t="s">
        <v>127</v>
      </c>
    </row>
    <row r="146" s="2" customFormat="1" ht="24.15" customHeight="1">
      <c r="A146" s="38"/>
      <c r="B146" s="39"/>
      <c r="C146" s="235" t="s">
        <v>160</v>
      </c>
      <c r="D146" s="235" t="s">
        <v>216</v>
      </c>
      <c r="E146" s="236" t="s">
        <v>312</v>
      </c>
      <c r="F146" s="237" t="s">
        <v>313</v>
      </c>
      <c r="G146" s="238" t="s">
        <v>251</v>
      </c>
      <c r="H146" s="239">
        <v>32.100000000000001</v>
      </c>
      <c r="I146" s="240"/>
      <c r="J146" s="241">
        <f>ROUND(I146*H146,2)</f>
        <v>0</v>
      </c>
      <c r="K146" s="242"/>
      <c r="L146" s="44"/>
      <c r="M146" s="243" t="s">
        <v>1</v>
      </c>
      <c r="N146" s="244" t="s">
        <v>40</v>
      </c>
      <c r="O146" s="91"/>
      <c r="P146" s="231">
        <f>O146*H146</f>
        <v>0</v>
      </c>
      <c r="Q146" s="231">
        <v>0</v>
      </c>
      <c r="R146" s="231">
        <f>Q146*H146</f>
        <v>0</v>
      </c>
      <c r="S146" s="231">
        <v>1.3</v>
      </c>
      <c r="T146" s="232">
        <f>S146*H146</f>
        <v>41.730000000000004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3" t="s">
        <v>133</v>
      </c>
      <c r="AT146" s="233" t="s">
        <v>216</v>
      </c>
      <c r="AU146" s="233" t="s">
        <v>85</v>
      </c>
      <c r="AY146" s="17" t="s">
        <v>127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7" t="s">
        <v>83</v>
      </c>
      <c r="BK146" s="234">
        <f>ROUND(I146*H146,2)</f>
        <v>0</v>
      </c>
      <c r="BL146" s="17" t="s">
        <v>133</v>
      </c>
      <c r="BM146" s="233" t="s">
        <v>314</v>
      </c>
    </row>
    <row r="147" s="13" customFormat="1">
      <c r="A147" s="13"/>
      <c r="B147" s="245"/>
      <c r="C147" s="246"/>
      <c r="D147" s="247" t="s">
        <v>220</v>
      </c>
      <c r="E147" s="248" t="s">
        <v>1</v>
      </c>
      <c r="F147" s="249" t="s">
        <v>315</v>
      </c>
      <c r="G147" s="246"/>
      <c r="H147" s="248" t="s">
        <v>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220</v>
      </c>
      <c r="AU147" s="255" t="s">
        <v>85</v>
      </c>
      <c r="AV147" s="13" t="s">
        <v>83</v>
      </c>
      <c r="AW147" s="13" t="s">
        <v>32</v>
      </c>
      <c r="AX147" s="13" t="s">
        <v>75</v>
      </c>
      <c r="AY147" s="255" t="s">
        <v>127</v>
      </c>
    </row>
    <row r="148" s="14" customFormat="1">
      <c r="A148" s="14"/>
      <c r="B148" s="256"/>
      <c r="C148" s="257"/>
      <c r="D148" s="247" t="s">
        <v>220</v>
      </c>
      <c r="E148" s="258" t="s">
        <v>1</v>
      </c>
      <c r="F148" s="259" t="s">
        <v>316</v>
      </c>
      <c r="G148" s="257"/>
      <c r="H148" s="260">
        <v>32.100000000000001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220</v>
      </c>
      <c r="AU148" s="266" t="s">
        <v>85</v>
      </c>
      <c r="AV148" s="14" t="s">
        <v>85</v>
      </c>
      <c r="AW148" s="14" t="s">
        <v>32</v>
      </c>
      <c r="AX148" s="14" t="s">
        <v>83</v>
      </c>
      <c r="AY148" s="266" t="s">
        <v>127</v>
      </c>
    </row>
    <row r="149" s="2" customFormat="1" ht="24.15" customHeight="1">
      <c r="A149" s="38"/>
      <c r="B149" s="39"/>
      <c r="C149" s="235" t="s">
        <v>165</v>
      </c>
      <c r="D149" s="235" t="s">
        <v>216</v>
      </c>
      <c r="E149" s="236" t="s">
        <v>317</v>
      </c>
      <c r="F149" s="237" t="s">
        <v>318</v>
      </c>
      <c r="G149" s="238" t="s">
        <v>231</v>
      </c>
      <c r="H149" s="239">
        <v>72.849999999999994</v>
      </c>
      <c r="I149" s="240"/>
      <c r="J149" s="241">
        <f>ROUND(I149*H149,2)</f>
        <v>0</v>
      </c>
      <c r="K149" s="242"/>
      <c r="L149" s="44"/>
      <c r="M149" s="243" t="s">
        <v>1</v>
      </c>
      <c r="N149" s="244" t="s">
        <v>40</v>
      </c>
      <c r="O149" s="91"/>
      <c r="P149" s="231">
        <f>O149*H149</f>
        <v>0</v>
      </c>
      <c r="Q149" s="231">
        <v>0.00016000000000000001</v>
      </c>
      <c r="R149" s="231">
        <f>Q149*H149</f>
        <v>0.011656</v>
      </c>
      <c r="S149" s="231">
        <v>0.25600000000000001</v>
      </c>
      <c r="T149" s="232">
        <f>S149*H149</f>
        <v>18.6496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3" t="s">
        <v>133</v>
      </c>
      <c r="AT149" s="233" t="s">
        <v>216</v>
      </c>
      <c r="AU149" s="233" t="s">
        <v>85</v>
      </c>
      <c r="AY149" s="17" t="s">
        <v>127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7" t="s">
        <v>83</v>
      </c>
      <c r="BK149" s="234">
        <f>ROUND(I149*H149,2)</f>
        <v>0</v>
      </c>
      <c r="BL149" s="17" t="s">
        <v>133</v>
      </c>
      <c r="BM149" s="233" t="s">
        <v>319</v>
      </c>
    </row>
    <row r="150" s="13" customFormat="1">
      <c r="A150" s="13"/>
      <c r="B150" s="245"/>
      <c r="C150" s="246"/>
      <c r="D150" s="247" t="s">
        <v>220</v>
      </c>
      <c r="E150" s="248" t="s">
        <v>1</v>
      </c>
      <c r="F150" s="249" t="s">
        <v>320</v>
      </c>
      <c r="G150" s="246"/>
      <c r="H150" s="248" t="s">
        <v>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220</v>
      </c>
      <c r="AU150" s="255" t="s">
        <v>85</v>
      </c>
      <c r="AV150" s="13" t="s">
        <v>83</v>
      </c>
      <c r="AW150" s="13" t="s">
        <v>32</v>
      </c>
      <c r="AX150" s="13" t="s">
        <v>75</v>
      </c>
      <c r="AY150" s="255" t="s">
        <v>127</v>
      </c>
    </row>
    <row r="151" s="14" customFormat="1">
      <c r="A151" s="14"/>
      <c r="B151" s="256"/>
      <c r="C151" s="257"/>
      <c r="D151" s="247" t="s">
        <v>220</v>
      </c>
      <c r="E151" s="258" t="s">
        <v>1</v>
      </c>
      <c r="F151" s="259" t="s">
        <v>267</v>
      </c>
      <c r="G151" s="257"/>
      <c r="H151" s="260">
        <v>50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220</v>
      </c>
      <c r="AU151" s="266" t="s">
        <v>85</v>
      </c>
      <c r="AV151" s="14" t="s">
        <v>85</v>
      </c>
      <c r="AW151" s="14" t="s">
        <v>32</v>
      </c>
      <c r="AX151" s="14" t="s">
        <v>75</v>
      </c>
      <c r="AY151" s="266" t="s">
        <v>127</v>
      </c>
    </row>
    <row r="152" s="13" customFormat="1">
      <c r="A152" s="13"/>
      <c r="B152" s="245"/>
      <c r="C152" s="246"/>
      <c r="D152" s="247" t="s">
        <v>220</v>
      </c>
      <c r="E152" s="248" t="s">
        <v>1</v>
      </c>
      <c r="F152" s="249" t="s">
        <v>321</v>
      </c>
      <c r="G152" s="246"/>
      <c r="H152" s="248" t="s">
        <v>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220</v>
      </c>
      <c r="AU152" s="255" t="s">
        <v>85</v>
      </c>
      <c r="AV152" s="13" t="s">
        <v>83</v>
      </c>
      <c r="AW152" s="13" t="s">
        <v>32</v>
      </c>
      <c r="AX152" s="13" t="s">
        <v>75</v>
      </c>
      <c r="AY152" s="255" t="s">
        <v>127</v>
      </c>
    </row>
    <row r="153" s="14" customFormat="1">
      <c r="A153" s="14"/>
      <c r="B153" s="256"/>
      <c r="C153" s="257"/>
      <c r="D153" s="247" t="s">
        <v>220</v>
      </c>
      <c r="E153" s="258" t="s">
        <v>248</v>
      </c>
      <c r="F153" s="259" t="s">
        <v>322</v>
      </c>
      <c r="G153" s="257"/>
      <c r="H153" s="260">
        <v>22.850000000000001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220</v>
      </c>
      <c r="AU153" s="266" t="s">
        <v>85</v>
      </c>
      <c r="AV153" s="14" t="s">
        <v>85</v>
      </c>
      <c r="AW153" s="14" t="s">
        <v>32</v>
      </c>
      <c r="AX153" s="14" t="s">
        <v>75</v>
      </c>
      <c r="AY153" s="266" t="s">
        <v>127</v>
      </c>
    </row>
    <row r="154" s="15" customFormat="1">
      <c r="A154" s="15"/>
      <c r="B154" s="272"/>
      <c r="C154" s="273"/>
      <c r="D154" s="247" t="s">
        <v>220</v>
      </c>
      <c r="E154" s="274" t="s">
        <v>239</v>
      </c>
      <c r="F154" s="275" t="s">
        <v>323</v>
      </c>
      <c r="G154" s="273"/>
      <c r="H154" s="276">
        <v>72.849999999999994</v>
      </c>
      <c r="I154" s="277"/>
      <c r="J154" s="273"/>
      <c r="K154" s="273"/>
      <c r="L154" s="278"/>
      <c r="M154" s="279"/>
      <c r="N154" s="280"/>
      <c r="O154" s="280"/>
      <c r="P154" s="280"/>
      <c r="Q154" s="280"/>
      <c r="R154" s="280"/>
      <c r="S154" s="280"/>
      <c r="T154" s="28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2" t="s">
        <v>220</v>
      </c>
      <c r="AU154" s="282" t="s">
        <v>85</v>
      </c>
      <c r="AV154" s="15" t="s">
        <v>133</v>
      </c>
      <c r="AW154" s="15" t="s">
        <v>32</v>
      </c>
      <c r="AX154" s="15" t="s">
        <v>83</v>
      </c>
      <c r="AY154" s="282" t="s">
        <v>127</v>
      </c>
    </row>
    <row r="155" s="2" customFormat="1" ht="16.5" customHeight="1">
      <c r="A155" s="38"/>
      <c r="B155" s="39"/>
      <c r="C155" s="235" t="s">
        <v>169</v>
      </c>
      <c r="D155" s="235" t="s">
        <v>216</v>
      </c>
      <c r="E155" s="236" t="s">
        <v>324</v>
      </c>
      <c r="F155" s="237" t="s">
        <v>325</v>
      </c>
      <c r="G155" s="238" t="s">
        <v>99</v>
      </c>
      <c r="H155" s="239">
        <v>57.100000000000001</v>
      </c>
      <c r="I155" s="240"/>
      <c r="J155" s="241">
        <f>ROUND(I155*H155,2)</f>
        <v>0</v>
      </c>
      <c r="K155" s="242"/>
      <c r="L155" s="44"/>
      <c r="M155" s="243" t="s">
        <v>1</v>
      </c>
      <c r="N155" s="244" t="s">
        <v>40</v>
      </c>
      <c r="O155" s="91"/>
      <c r="P155" s="231">
        <f>O155*H155</f>
        <v>0</v>
      </c>
      <c r="Q155" s="231">
        <v>0</v>
      </c>
      <c r="R155" s="231">
        <f>Q155*H155</f>
        <v>0</v>
      </c>
      <c r="S155" s="231">
        <v>0.20499999999999999</v>
      </c>
      <c r="T155" s="232">
        <f>S155*H155</f>
        <v>11.705499999999999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3" t="s">
        <v>133</v>
      </c>
      <c r="AT155" s="233" t="s">
        <v>216</v>
      </c>
      <c r="AU155" s="233" t="s">
        <v>85</v>
      </c>
      <c r="AY155" s="17" t="s">
        <v>127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7" t="s">
        <v>83</v>
      </c>
      <c r="BK155" s="234">
        <f>ROUND(I155*H155,2)</f>
        <v>0</v>
      </c>
      <c r="BL155" s="17" t="s">
        <v>133</v>
      </c>
      <c r="BM155" s="233" t="s">
        <v>326</v>
      </c>
    </row>
    <row r="156" s="13" customFormat="1">
      <c r="A156" s="13"/>
      <c r="B156" s="245"/>
      <c r="C156" s="246"/>
      <c r="D156" s="247" t="s">
        <v>220</v>
      </c>
      <c r="E156" s="248" t="s">
        <v>1</v>
      </c>
      <c r="F156" s="249" t="s">
        <v>327</v>
      </c>
      <c r="G156" s="246"/>
      <c r="H156" s="248" t="s">
        <v>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220</v>
      </c>
      <c r="AU156" s="255" t="s">
        <v>85</v>
      </c>
      <c r="AV156" s="13" t="s">
        <v>83</v>
      </c>
      <c r="AW156" s="13" t="s">
        <v>32</v>
      </c>
      <c r="AX156" s="13" t="s">
        <v>75</v>
      </c>
      <c r="AY156" s="255" t="s">
        <v>127</v>
      </c>
    </row>
    <row r="157" s="14" customFormat="1">
      <c r="A157" s="14"/>
      <c r="B157" s="256"/>
      <c r="C157" s="257"/>
      <c r="D157" s="247" t="s">
        <v>220</v>
      </c>
      <c r="E157" s="258" t="s">
        <v>1</v>
      </c>
      <c r="F157" s="259" t="s">
        <v>328</v>
      </c>
      <c r="G157" s="257"/>
      <c r="H157" s="260">
        <v>57.100000000000001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6" t="s">
        <v>220</v>
      </c>
      <c r="AU157" s="266" t="s">
        <v>85</v>
      </c>
      <c r="AV157" s="14" t="s">
        <v>85</v>
      </c>
      <c r="AW157" s="14" t="s">
        <v>32</v>
      </c>
      <c r="AX157" s="14" t="s">
        <v>83</v>
      </c>
      <c r="AY157" s="266" t="s">
        <v>127</v>
      </c>
    </row>
    <row r="158" s="2" customFormat="1" ht="24.15" customHeight="1">
      <c r="A158" s="38"/>
      <c r="B158" s="39"/>
      <c r="C158" s="235" t="s">
        <v>173</v>
      </c>
      <c r="D158" s="235" t="s">
        <v>216</v>
      </c>
      <c r="E158" s="236" t="s">
        <v>329</v>
      </c>
      <c r="F158" s="237" t="s">
        <v>330</v>
      </c>
      <c r="G158" s="238" t="s">
        <v>251</v>
      </c>
      <c r="H158" s="239">
        <v>51.119999999999997</v>
      </c>
      <c r="I158" s="240"/>
      <c r="J158" s="241">
        <f>ROUND(I158*H158,2)</f>
        <v>0</v>
      </c>
      <c r="K158" s="242"/>
      <c r="L158" s="44"/>
      <c r="M158" s="243" t="s">
        <v>1</v>
      </c>
      <c r="N158" s="244" t="s">
        <v>40</v>
      </c>
      <c r="O158" s="91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3" t="s">
        <v>133</v>
      </c>
      <c r="AT158" s="233" t="s">
        <v>216</v>
      </c>
      <c r="AU158" s="233" t="s">
        <v>85</v>
      </c>
      <c r="AY158" s="17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7" t="s">
        <v>83</v>
      </c>
      <c r="BK158" s="234">
        <f>ROUND(I158*H158,2)</f>
        <v>0</v>
      </c>
      <c r="BL158" s="17" t="s">
        <v>133</v>
      </c>
      <c r="BM158" s="233" t="s">
        <v>331</v>
      </c>
    </row>
    <row r="159" s="13" customFormat="1">
      <c r="A159" s="13"/>
      <c r="B159" s="245"/>
      <c r="C159" s="246"/>
      <c r="D159" s="247" t="s">
        <v>220</v>
      </c>
      <c r="E159" s="248" t="s">
        <v>1</v>
      </c>
      <c r="F159" s="249" t="s">
        <v>332</v>
      </c>
      <c r="G159" s="246"/>
      <c r="H159" s="248" t="s">
        <v>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220</v>
      </c>
      <c r="AU159" s="255" t="s">
        <v>85</v>
      </c>
      <c r="AV159" s="13" t="s">
        <v>83</v>
      </c>
      <c r="AW159" s="13" t="s">
        <v>32</v>
      </c>
      <c r="AX159" s="13" t="s">
        <v>75</v>
      </c>
      <c r="AY159" s="255" t="s">
        <v>127</v>
      </c>
    </row>
    <row r="160" s="14" customFormat="1">
      <c r="A160" s="14"/>
      <c r="B160" s="256"/>
      <c r="C160" s="257"/>
      <c r="D160" s="247" t="s">
        <v>220</v>
      </c>
      <c r="E160" s="258" t="s">
        <v>1</v>
      </c>
      <c r="F160" s="259" t="s">
        <v>333</v>
      </c>
      <c r="G160" s="257"/>
      <c r="H160" s="260">
        <v>51.119999999999997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220</v>
      </c>
      <c r="AU160" s="266" t="s">
        <v>85</v>
      </c>
      <c r="AV160" s="14" t="s">
        <v>85</v>
      </c>
      <c r="AW160" s="14" t="s">
        <v>32</v>
      </c>
      <c r="AX160" s="14" t="s">
        <v>83</v>
      </c>
      <c r="AY160" s="266" t="s">
        <v>127</v>
      </c>
    </row>
    <row r="161" s="2" customFormat="1" ht="21.75" customHeight="1">
      <c r="A161" s="38"/>
      <c r="B161" s="39"/>
      <c r="C161" s="235" t="s">
        <v>177</v>
      </c>
      <c r="D161" s="235" t="s">
        <v>216</v>
      </c>
      <c r="E161" s="236" t="s">
        <v>334</v>
      </c>
      <c r="F161" s="237" t="s">
        <v>335</v>
      </c>
      <c r="G161" s="238" t="s">
        <v>251</v>
      </c>
      <c r="H161" s="239">
        <v>60.5</v>
      </c>
      <c r="I161" s="240"/>
      <c r="J161" s="241">
        <f>ROUND(I161*H161,2)</f>
        <v>0</v>
      </c>
      <c r="K161" s="242"/>
      <c r="L161" s="44"/>
      <c r="M161" s="243" t="s">
        <v>1</v>
      </c>
      <c r="N161" s="244" t="s">
        <v>40</v>
      </c>
      <c r="O161" s="91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3" t="s">
        <v>133</v>
      </c>
      <c r="AT161" s="233" t="s">
        <v>216</v>
      </c>
      <c r="AU161" s="233" t="s">
        <v>85</v>
      </c>
      <c r="AY161" s="17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7" t="s">
        <v>83</v>
      </c>
      <c r="BK161" s="234">
        <f>ROUND(I161*H161,2)</f>
        <v>0</v>
      </c>
      <c r="BL161" s="17" t="s">
        <v>133</v>
      </c>
      <c r="BM161" s="233" t="s">
        <v>336</v>
      </c>
    </row>
    <row r="162" s="13" customFormat="1">
      <c r="A162" s="13"/>
      <c r="B162" s="245"/>
      <c r="C162" s="246"/>
      <c r="D162" s="247" t="s">
        <v>220</v>
      </c>
      <c r="E162" s="248" t="s">
        <v>1</v>
      </c>
      <c r="F162" s="249" t="s">
        <v>337</v>
      </c>
      <c r="G162" s="246"/>
      <c r="H162" s="248" t="s">
        <v>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220</v>
      </c>
      <c r="AU162" s="255" t="s">
        <v>85</v>
      </c>
      <c r="AV162" s="13" t="s">
        <v>83</v>
      </c>
      <c r="AW162" s="13" t="s">
        <v>32</v>
      </c>
      <c r="AX162" s="13" t="s">
        <v>75</v>
      </c>
      <c r="AY162" s="255" t="s">
        <v>127</v>
      </c>
    </row>
    <row r="163" s="14" customFormat="1">
      <c r="A163" s="14"/>
      <c r="B163" s="256"/>
      <c r="C163" s="257"/>
      <c r="D163" s="247" t="s">
        <v>220</v>
      </c>
      <c r="E163" s="258" t="s">
        <v>262</v>
      </c>
      <c r="F163" s="259" t="s">
        <v>263</v>
      </c>
      <c r="G163" s="257"/>
      <c r="H163" s="260">
        <v>60.5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6" t="s">
        <v>220</v>
      </c>
      <c r="AU163" s="266" t="s">
        <v>85</v>
      </c>
      <c r="AV163" s="14" t="s">
        <v>85</v>
      </c>
      <c r="AW163" s="14" t="s">
        <v>32</v>
      </c>
      <c r="AX163" s="14" t="s">
        <v>83</v>
      </c>
      <c r="AY163" s="266" t="s">
        <v>127</v>
      </c>
    </row>
    <row r="164" s="2" customFormat="1" ht="24.15" customHeight="1">
      <c r="A164" s="38"/>
      <c r="B164" s="39"/>
      <c r="C164" s="235" t="s">
        <v>8</v>
      </c>
      <c r="D164" s="235" t="s">
        <v>216</v>
      </c>
      <c r="E164" s="236" t="s">
        <v>338</v>
      </c>
      <c r="F164" s="237" t="s">
        <v>339</v>
      </c>
      <c r="G164" s="238" t="s">
        <v>251</v>
      </c>
      <c r="H164" s="239">
        <v>152.25</v>
      </c>
      <c r="I164" s="240"/>
      <c r="J164" s="241">
        <f>ROUND(I164*H164,2)</f>
        <v>0</v>
      </c>
      <c r="K164" s="242"/>
      <c r="L164" s="44"/>
      <c r="M164" s="243" t="s">
        <v>1</v>
      </c>
      <c r="N164" s="244" t="s">
        <v>40</v>
      </c>
      <c r="O164" s="91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3" t="s">
        <v>133</v>
      </c>
      <c r="AT164" s="233" t="s">
        <v>216</v>
      </c>
      <c r="AU164" s="233" t="s">
        <v>85</v>
      </c>
      <c r="AY164" s="17" t="s">
        <v>127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7" t="s">
        <v>83</v>
      </c>
      <c r="BK164" s="234">
        <f>ROUND(I164*H164,2)</f>
        <v>0</v>
      </c>
      <c r="BL164" s="17" t="s">
        <v>133</v>
      </c>
      <c r="BM164" s="233" t="s">
        <v>340</v>
      </c>
    </row>
    <row r="165" s="13" customFormat="1">
      <c r="A165" s="13"/>
      <c r="B165" s="245"/>
      <c r="C165" s="246"/>
      <c r="D165" s="247" t="s">
        <v>220</v>
      </c>
      <c r="E165" s="248" t="s">
        <v>1</v>
      </c>
      <c r="F165" s="249" t="s">
        <v>341</v>
      </c>
      <c r="G165" s="246"/>
      <c r="H165" s="248" t="s">
        <v>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220</v>
      </c>
      <c r="AU165" s="255" t="s">
        <v>85</v>
      </c>
      <c r="AV165" s="13" t="s">
        <v>83</v>
      </c>
      <c r="AW165" s="13" t="s">
        <v>32</v>
      </c>
      <c r="AX165" s="13" t="s">
        <v>75</v>
      </c>
      <c r="AY165" s="255" t="s">
        <v>127</v>
      </c>
    </row>
    <row r="166" s="14" customFormat="1">
      <c r="A166" s="14"/>
      <c r="B166" s="256"/>
      <c r="C166" s="257"/>
      <c r="D166" s="247" t="s">
        <v>220</v>
      </c>
      <c r="E166" s="258" t="s">
        <v>1</v>
      </c>
      <c r="F166" s="259" t="s">
        <v>342</v>
      </c>
      <c r="G166" s="257"/>
      <c r="H166" s="260">
        <v>40.115000000000002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220</v>
      </c>
      <c r="AU166" s="266" t="s">
        <v>85</v>
      </c>
      <c r="AV166" s="14" t="s">
        <v>85</v>
      </c>
      <c r="AW166" s="14" t="s">
        <v>32</v>
      </c>
      <c r="AX166" s="14" t="s">
        <v>75</v>
      </c>
      <c r="AY166" s="266" t="s">
        <v>127</v>
      </c>
    </row>
    <row r="167" s="14" customFormat="1">
      <c r="A167" s="14"/>
      <c r="B167" s="256"/>
      <c r="C167" s="257"/>
      <c r="D167" s="247" t="s">
        <v>220</v>
      </c>
      <c r="E167" s="258" t="s">
        <v>1</v>
      </c>
      <c r="F167" s="259" t="s">
        <v>343</v>
      </c>
      <c r="G167" s="257"/>
      <c r="H167" s="260">
        <v>1.95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6" t="s">
        <v>220</v>
      </c>
      <c r="AU167" s="266" t="s">
        <v>85</v>
      </c>
      <c r="AV167" s="14" t="s">
        <v>85</v>
      </c>
      <c r="AW167" s="14" t="s">
        <v>32</v>
      </c>
      <c r="AX167" s="14" t="s">
        <v>75</v>
      </c>
      <c r="AY167" s="266" t="s">
        <v>127</v>
      </c>
    </row>
    <row r="168" s="14" customFormat="1">
      <c r="A168" s="14"/>
      <c r="B168" s="256"/>
      <c r="C168" s="257"/>
      <c r="D168" s="247" t="s">
        <v>220</v>
      </c>
      <c r="E168" s="258" t="s">
        <v>1</v>
      </c>
      <c r="F168" s="259" t="s">
        <v>344</v>
      </c>
      <c r="G168" s="257"/>
      <c r="H168" s="260">
        <v>0.97499999999999998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6" t="s">
        <v>220</v>
      </c>
      <c r="AU168" s="266" t="s">
        <v>85</v>
      </c>
      <c r="AV168" s="14" t="s">
        <v>85</v>
      </c>
      <c r="AW168" s="14" t="s">
        <v>32</v>
      </c>
      <c r="AX168" s="14" t="s">
        <v>75</v>
      </c>
      <c r="AY168" s="266" t="s">
        <v>127</v>
      </c>
    </row>
    <row r="169" s="14" customFormat="1">
      <c r="A169" s="14"/>
      <c r="B169" s="256"/>
      <c r="C169" s="257"/>
      <c r="D169" s="247" t="s">
        <v>220</v>
      </c>
      <c r="E169" s="258" t="s">
        <v>1</v>
      </c>
      <c r="F169" s="259" t="s">
        <v>345</v>
      </c>
      <c r="G169" s="257"/>
      <c r="H169" s="260">
        <v>109.20999999999999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220</v>
      </c>
      <c r="AU169" s="266" t="s">
        <v>85</v>
      </c>
      <c r="AV169" s="14" t="s">
        <v>85</v>
      </c>
      <c r="AW169" s="14" t="s">
        <v>32</v>
      </c>
      <c r="AX169" s="14" t="s">
        <v>75</v>
      </c>
      <c r="AY169" s="266" t="s">
        <v>127</v>
      </c>
    </row>
    <row r="170" s="15" customFormat="1">
      <c r="A170" s="15"/>
      <c r="B170" s="272"/>
      <c r="C170" s="273"/>
      <c r="D170" s="247" t="s">
        <v>220</v>
      </c>
      <c r="E170" s="274" t="s">
        <v>250</v>
      </c>
      <c r="F170" s="275" t="s">
        <v>323</v>
      </c>
      <c r="G170" s="273"/>
      <c r="H170" s="276">
        <v>152.25</v>
      </c>
      <c r="I170" s="277"/>
      <c r="J170" s="273"/>
      <c r="K170" s="273"/>
      <c r="L170" s="278"/>
      <c r="M170" s="279"/>
      <c r="N170" s="280"/>
      <c r="O170" s="280"/>
      <c r="P170" s="280"/>
      <c r="Q170" s="280"/>
      <c r="R170" s="280"/>
      <c r="S170" s="280"/>
      <c r="T170" s="28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2" t="s">
        <v>220</v>
      </c>
      <c r="AU170" s="282" t="s">
        <v>85</v>
      </c>
      <c r="AV170" s="15" t="s">
        <v>133</v>
      </c>
      <c r="AW170" s="15" t="s">
        <v>32</v>
      </c>
      <c r="AX170" s="15" t="s">
        <v>83</v>
      </c>
      <c r="AY170" s="282" t="s">
        <v>127</v>
      </c>
    </row>
    <row r="171" s="2" customFormat="1" ht="21.75" customHeight="1">
      <c r="A171" s="38"/>
      <c r="B171" s="39"/>
      <c r="C171" s="235" t="s">
        <v>184</v>
      </c>
      <c r="D171" s="235" t="s">
        <v>216</v>
      </c>
      <c r="E171" s="236" t="s">
        <v>346</v>
      </c>
      <c r="F171" s="237" t="s">
        <v>347</v>
      </c>
      <c r="G171" s="238" t="s">
        <v>251</v>
      </c>
      <c r="H171" s="239">
        <v>152.25</v>
      </c>
      <c r="I171" s="240"/>
      <c r="J171" s="241">
        <f>ROUND(I171*H171,2)</f>
        <v>0</v>
      </c>
      <c r="K171" s="242"/>
      <c r="L171" s="44"/>
      <c r="M171" s="243" t="s">
        <v>1</v>
      </c>
      <c r="N171" s="244" t="s">
        <v>40</v>
      </c>
      <c r="O171" s="91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3" t="s">
        <v>133</v>
      </c>
      <c r="AT171" s="233" t="s">
        <v>216</v>
      </c>
      <c r="AU171" s="233" t="s">
        <v>85</v>
      </c>
      <c r="AY171" s="17" t="s">
        <v>127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7" t="s">
        <v>83</v>
      </c>
      <c r="BK171" s="234">
        <f>ROUND(I171*H171,2)</f>
        <v>0</v>
      </c>
      <c r="BL171" s="17" t="s">
        <v>133</v>
      </c>
      <c r="BM171" s="233" t="s">
        <v>348</v>
      </c>
    </row>
    <row r="172" s="14" customFormat="1">
      <c r="A172" s="14"/>
      <c r="B172" s="256"/>
      <c r="C172" s="257"/>
      <c r="D172" s="247" t="s">
        <v>220</v>
      </c>
      <c r="E172" s="258" t="s">
        <v>1</v>
      </c>
      <c r="F172" s="259" t="s">
        <v>250</v>
      </c>
      <c r="G172" s="257"/>
      <c r="H172" s="260">
        <v>152.25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220</v>
      </c>
      <c r="AU172" s="266" t="s">
        <v>85</v>
      </c>
      <c r="AV172" s="14" t="s">
        <v>85</v>
      </c>
      <c r="AW172" s="14" t="s">
        <v>32</v>
      </c>
      <c r="AX172" s="14" t="s">
        <v>83</v>
      </c>
      <c r="AY172" s="266" t="s">
        <v>127</v>
      </c>
    </row>
    <row r="173" s="2" customFormat="1" ht="24.15" customHeight="1">
      <c r="A173" s="38"/>
      <c r="B173" s="39"/>
      <c r="C173" s="235" t="s">
        <v>188</v>
      </c>
      <c r="D173" s="235" t="s">
        <v>216</v>
      </c>
      <c r="E173" s="236" t="s">
        <v>349</v>
      </c>
      <c r="F173" s="237" t="s">
        <v>350</v>
      </c>
      <c r="G173" s="238" t="s">
        <v>251</v>
      </c>
      <c r="H173" s="239">
        <v>13.23</v>
      </c>
      <c r="I173" s="240"/>
      <c r="J173" s="241">
        <f>ROUND(I173*H173,2)</f>
        <v>0</v>
      </c>
      <c r="K173" s="242"/>
      <c r="L173" s="44"/>
      <c r="M173" s="243" t="s">
        <v>1</v>
      </c>
      <c r="N173" s="244" t="s">
        <v>40</v>
      </c>
      <c r="O173" s="91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3" t="s">
        <v>133</v>
      </c>
      <c r="AT173" s="233" t="s">
        <v>216</v>
      </c>
      <c r="AU173" s="233" t="s">
        <v>85</v>
      </c>
      <c r="AY173" s="17" t="s">
        <v>127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7" t="s">
        <v>83</v>
      </c>
      <c r="BK173" s="234">
        <f>ROUND(I173*H173,2)</f>
        <v>0</v>
      </c>
      <c r="BL173" s="17" t="s">
        <v>133</v>
      </c>
      <c r="BM173" s="233" t="s">
        <v>351</v>
      </c>
    </row>
    <row r="174" s="13" customFormat="1">
      <c r="A174" s="13"/>
      <c r="B174" s="245"/>
      <c r="C174" s="246"/>
      <c r="D174" s="247" t="s">
        <v>220</v>
      </c>
      <c r="E174" s="248" t="s">
        <v>1</v>
      </c>
      <c r="F174" s="249" t="s">
        <v>352</v>
      </c>
      <c r="G174" s="246"/>
      <c r="H174" s="248" t="s">
        <v>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220</v>
      </c>
      <c r="AU174" s="255" t="s">
        <v>85</v>
      </c>
      <c r="AV174" s="13" t="s">
        <v>83</v>
      </c>
      <c r="AW174" s="13" t="s">
        <v>32</v>
      </c>
      <c r="AX174" s="13" t="s">
        <v>75</v>
      </c>
      <c r="AY174" s="255" t="s">
        <v>127</v>
      </c>
    </row>
    <row r="175" s="13" customFormat="1">
      <c r="A175" s="13"/>
      <c r="B175" s="245"/>
      <c r="C175" s="246"/>
      <c r="D175" s="247" t="s">
        <v>220</v>
      </c>
      <c r="E175" s="248" t="s">
        <v>1</v>
      </c>
      <c r="F175" s="249" t="s">
        <v>353</v>
      </c>
      <c r="G175" s="246"/>
      <c r="H175" s="248" t="s">
        <v>1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5" t="s">
        <v>220</v>
      </c>
      <c r="AU175" s="255" t="s">
        <v>85</v>
      </c>
      <c r="AV175" s="13" t="s">
        <v>83</v>
      </c>
      <c r="AW175" s="13" t="s">
        <v>32</v>
      </c>
      <c r="AX175" s="13" t="s">
        <v>75</v>
      </c>
      <c r="AY175" s="255" t="s">
        <v>127</v>
      </c>
    </row>
    <row r="176" s="14" customFormat="1">
      <c r="A176" s="14"/>
      <c r="B176" s="256"/>
      <c r="C176" s="257"/>
      <c r="D176" s="247" t="s">
        <v>220</v>
      </c>
      <c r="E176" s="258" t="s">
        <v>258</v>
      </c>
      <c r="F176" s="259" t="s">
        <v>354</v>
      </c>
      <c r="G176" s="257"/>
      <c r="H176" s="260">
        <v>13.23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220</v>
      </c>
      <c r="AU176" s="266" t="s">
        <v>85</v>
      </c>
      <c r="AV176" s="14" t="s">
        <v>85</v>
      </c>
      <c r="AW176" s="14" t="s">
        <v>32</v>
      </c>
      <c r="AX176" s="14" t="s">
        <v>83</v>
      </c>
      <c r="AY176" s="266" t="s">
        <v>127</v>
      </c>
    </row>
    <row r="177" s="2" customFormat="1" ht="24.15" customHeight="1">
      <c r="A177" s="38"/>
      <c r="B177" s="39"/>
      <c r="C177" s="235" t="s">
        <v>192</v>
      </c>
      <c r="D177" s="235" t="s">
        <v>216</v>
      </c>
      <c r="E177" s="236" t="s">
        <v>355</v>
      </c>
      <c r="F177" s="237" t="s">
        <v>356</v>
      </c>
      <c r="G177" s="238" t="s">
        <v>251</v>
      </c>
      <c r="H177" s="239">
        <v>13.23</v>
      </c>
      <c r="I177" s="240"/>
      <c r="J177" s="241">
        <f>ROUND(I177*H177,2)</f>
        <v>0</v>
      </c>
      <c r="K177" s="242"/>
      <c r="L177" s="44"/>
      <c r="M177" s="243" t="s">
        <v>1</v>
      </c>
      <c r="N177" s="244" t="s">
        <v>40</v>
      </c>
      <c r="O177" s="91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3" t="s">
        <v>133</v>
      </c>
      <c r="AT177" s="233" t="s">
        <v>216</v>
      </c>
      <c r="AU177" s="233" t="s">
        <v>85</v>
      </c>
      <c r="AY177" s="17" t="s">
        <v>127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7" t="s">
        <v>83</v>
      </c>
      <c r="BK177" s="234">
        <f>ROUND(I177*H177,2)</f>
        <v>0</v>
      </c>
      <c r="BL177" s="17" t="s">
        <v>133</v>
      </c>
      <c r="BM177" s="233" t="s">
        <v>357</v>
      </c>
    </row>
    <row r="178" s="14" customFormat="1">
      <c r="A178" s="14"/>
      <c r="B178" s="256"/>
      <c r="C178" s="257"/>
      <c r="D178" s="247" t="s">
        <v>220</v>
      </c>
      <c r="E178" s="258" t="s">
        <v>1</v>
      </c>
      <c r="F178" s="259" t="s">
        <v>258</v>
      </c>
      <c r="G178" s="257"/>
      <c r="H178" s="260">
        <v>13.23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6" t="s">
        <v>220</v>
      </c>
      <c r="AU178" s="266" t="s">
        <v>85</v>
      </c>
      <c r="AV178" s="14" t="s">
        <v>85</v>
      </c>
      <c r="AW178" s="14" t="s">
        <v>32</v>
      </c>
      <c r="AX178" s="14" t="s">
        <v>83</v>
      </c>
      <c r="AY178" s="266" t="s">
        <v>127</v>
      </c>
    </row>
    <row r="179" s="2" customFormat="1" ht="24.15" customHeight="1">
      <c r="A179" s="38"/>
      <c r="B179" s="39"/>
      <c r="C179" s="235" t="s">
        <v>196</v>
      </c>
      <c r="D179" s="235" t="s">
        <v>216</v>
      </c>
      <c r="E179" s="236" t="s">
        <v>358</v>
      </c>
      <c r="F179" s="237" t="s">
        <v>359</v>
      </c>
      <c r="G179" s="238" t="s">
        <v>163</v>
      </c>
      <c r="H179" s="239">
        <v>1</v>
      </c>
      <c r="I179" s="240"/>
      <c r="J179" s="241">
        <f>ROUND(I179*H179,2)</f>
        <v>0</v>
      </c>
      <c r="K179" s="242"/>
      <c r="L179" s="44"/>
      <c r="M179" s="243" t="s">
        <v>1</v>
      </c>
      <c r="N179" s="244" t="s">
        <v>40</v>
      </c>
      <c r="O179" s="91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3" t="s">
        <v>133</v>
      </c>
      <c r="AT179" s="233" t="s">
        <v>216</v>
      </c>
      <c r="AU179" s="233" t="s">
        <v>85</v>
      </c>
      <c r="AY179" s="17" t="s">
        <v>127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7" t="s">
        <v>83</v>
      </c>
      <c r="BK179" s="234">
        <f>ROUND(I179*H179,2)</f>
        <v>0</v>
      </c>
      <c r="BL179" s="17" t="s">
        <v>133</v>
      </c>
      <c r="BM179" s="233" t="s">
        <v>360</v>
      </c>
    </row>
    <row r="180" s="2" customFormat="1" ht="24.15" customHeight="1">
      <c r="A180" s="38"/>
      <c r="B180" s="39"/>
      <c r="C180" s="235" t="s">
        <v>200</v>
      </c>
      <c r="D180" s="235" t="s">
        <v>216</v>
      </c>
      <c r="E180" s="236" t="s">
        <v>361</v>
      </c>
      <c r="F180" s="237" t="s">
        <v>362</v>
      </c>
      <c r="G180" s="238" t="s">
        <v>163</v>
      </c>
      <c r="H180" s="239">
        <v>3</v>
      </c>
      <c r="I180" s="240"/>
      <c r="J180" s="241">
        <f>ROUND(I180*H180,2)</f>
        <v>0</v>
      </c>
      <c r="K180" s="242"/>
      <c r="L180" s="44"/>
      <c r="M180" s="243" t="s">
        <v>1</v>
      </c>
      <c r="N180" s="244" t="s">
        <v>40</v>
      </c>
      <c r="O180" s="91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3" t="s">
        <v>133</v>
      </c>
      <c r="AT180" s="233" t="s">
        <v>216</v>
      </c>
      <c r="AU180" s="233" t="s">
        <v>85</v>
      </c>
      <c r="AY180" s="17" t="s">
        <v>127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7" t="s">
        <v>83</v>
      </c>
      <c r="BK180" s="234">
        <f>ROUND(I180*H180,2)</f>
        <v>0</v>
      </c>
      <c r="BL180" s="17" t="s">
        <v>133</v>
      </c>
      <c r="BM180" s="233" t="s">
        <v>363</v>
      </c>
    </row>
    <row r="181" s="2" customFormat="1" ht="24.15" customHeight="1">
      <c r="A181" s="38"/>
      <c r="B181" s="39"/>
      <c r="C181" s="235" t="s">
        <v>7</v>
      </c>
      <c r="D181" s="235" t="s">
        <v>216</v>
      </c>
      <c r="E181" s="236" t="s">
        <v>364</v>
      </c>
      <c r="F181" s="237" t="s">
        <v>365</v>
      </c>
      <c r="G181" s="238" t="s">
        <v>163</v>
      </c>
      <c r="H181" s="239">
        <v>1</v>
      </c>
      <c r="I181" s="240"/>
      <c r="J181" s="241">
        <f>ROUND(I181*H181,2)</f>
        <v>0</v>
      </c>
      <c r="K181" s="242"/>
      <c r="L181" s="44"/>
      <c r="M181" s="243" t="s">
        <v>1</v>
      </c>
      <c r="N181" s="244" t="s">
        <v>40</v>
      </c>
      <c r="O181" s="91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3" t="s">
        <v>133</v>
      </c>
      <c r="AT181" s="233" t="s">
        <v>216</v>
      </c>
      <c r="AU181" s="233" t="s">
        <v>85</v>
      </c>
      <c r="AY181" s="17" t="s">
        <v>127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7" t="s">
        <v>83</v>
      </c>
      <c r="BK181" s="234">
        <f>ROUND(I181*H181,2)</f>
        <v>0</v>
      </c>
      <c r="BL181" s="17" t="s">
        <v>133</v>
      </c>
      <c r="BM181" s="233" t="s">
        <v>366</v>
      </c>
    </row>
    <row r="182" s="2" customFormat="1" ht="24.15" customHeight="1">
      <c r="A182" s="38"/>
      <c r="B182" s="39"/>
      <c r="C182" s="235" t="s">
        <v>207</v>
      </c>
      <c r="D182" s="235" t="s">
        <v>216</v>
      </c>
      <c r="E182" s="236" t="s">
        <v>367</v>
      </c>
      <c r="F182" s="237" t="s">
        <v>368</v>
      </c>
      <c r="G182" s="238" t="s">
        <v>163</v>
      </c>
      <c r="H182" s="239">
        <v>3</v>
      </c>
      <c r="I182" s="240"/>
      <c r="J182" s="241">
        <f>ROUND(I182*H182,2)</f>
        <v>0</v>
      </c>
      <c r="K182" s="242"/>
      <c r="L182" s="44"/>
      <c r="M182" s="243" t="s">
        <v>1</v>
      </c>
      <c r="N182" s="244" t="s">
        <v>40</v>
      </c>
      <c r="O182" s="91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3" t="s">
        <v>133</v>
      </c>
      <c r="AT182" s="233" t="s">
        <v>216</v>
      </c>
      <c r="AU182" s="233" t="s">
        <v>85</v>
      </c>
      <c r="AY182" s="17" t="s">
        <v>127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7" t="s">
        <v>83</v>
      </c>
      <c r="BK182" s="234">
        <f>ROUND(I182*H182,2)</f>
        <v>0</v>
      </c>
      <c r="BL182" s="17" t="s">
        <v>133</v>
      </c>
      <c r="BM182" s="233" t="s">
        <v>369</v>
      </c>
    </row>
    <row r="183" s="2" customFormat="1" ht="21.75" customHeight="1">
      <c r="A183" s="38"/>
      <c r="B183" s="39"/>
      <c r="C183" s="235" t="s">
        <v>211</v>
      </c>
      <c r="D183" s="235" t="s">
        <v>216</v>
      </c>
      <c r="E183" s="236" t="s">
        <v>370</v>
      </c>
      <c r="F183" s="237" t="s">
        <v>371</v>
      </c>
      <c r="G183" s="238" t="s">
        <v>163</v>
      </c>
      <c r="H183" s="239">
        <v>1</v>
      </c>
      <c r="I183" s="240"/>
      <c r="J183" s="241">
        <f>ROUND(I183*H183,2)</f>
        <v>0</v>
      </c>
      <c r="K183" s="242"/>
      <c r="L183" s="44"/>
      <c r="M183" s="243" t="s">
        <v>1</v>
      </c>
      <c r="N183" s="244" t="s">
        <v>40</v>
      </c>
      <c r="O183" s="91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3" t="s">
        <v>133</v>
      </c>
      <c r="AT183" s="233" t="s">
        <v>216</v>
      </c>
      <c r="AU183" s="233" t="s">
        <v>85</v>
      </c>
      <c r="AY183" s="17" t="s">
        <v>127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7" t="s">
        <v>83</v>
      </c>
      <c r="BK183" s="234">
        <f>ROUND(I183*H183,2)</f>
        <v>0</v>
      </c>
      <c r="BL183" s="17" t="s">
        <v>133</v>
      </c>
      <c r="BM183" s="233" t="s">
        <v>372</v>
      </c>
    </row>
    <row r="184" s="2" customFormat="1" ht="21.75" customHeight="1">
      <c r="A184" s="38"/>
      <c r="B184" s="39"/>
      <c r="C184" s="235" t="s">
        <v>215</v>
      </c>
      <c r="D184" s="235" t="s">
        <v>216</v>
      </c>
      <c r="E184" s="236" t="s">
        <v>373</v>
      </c>
      <c r="F184" s="237" t="s">
        <v>374</v>
      </c>
      <c r="G184" s="238" t="s">
        <v>163</v>
      </c>
      <c r="H184" s="239">
        <v>3</v>
      </c>
      <c r="I184" s="240"/>
      <c r="J184" s="241">
        <f>ROUND(I184*H184,2)</f>
        <v>0</v>
      </c>
      <c r="K184" s="242"/>
      <c r="L184" s="44"/>
      <c r="M184" s="243" t="s">
        <v>1</v>
      </c>
      <c r="N184" s="244" t="s">
        <v>40</v>
      </c>
      <c r="O184" s="91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3" t="s">
        <v>133</v>
      </c>
      <c r="AT184" s="233" t="s">
        <v>216</v>
      </c>
      <c r="AU184" s="233" t="s">
        <v>85</v>
      </c>
      <c r="AY184" s="17" t="s">
        <v>127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7" t="s">
        <v>83</v>
      </c>
      <c r="BK184" s="234">
        <f>ROUND(I184*H184,2)</f>
        <v>0</v>
      </c>
      <c r="BL184" s="17" t="s">
        <v>133</v>
      </c>
      <c r="BM184" s="233" t="s">
        <v>375</v>
      </c>
    </row>
    <row r="185" s="2" customFormat="1" ht="24.15" customHeight="1">
      <c r="A185" s="38"/>
      <c r="B185" s="39"/>
      <c r="C185" s="235" t="s">
        <v>222</v>
      </c>
      <c r="D185" s="235" t="s">
        <v>216</v>
      </c>
      <c r="E185" s="236" t="s">
        <v>376</v>
      </c>
      <c r="F185" s="237" t="s">
        <v>377</v>
      </c>
      <c r="G185" s="238" t="s">
        <v>251</v>
      </c>
      <c r="H185" s="239">
        <v>216.97999999999999</v>
      </c>
      <c r="I185" s="240"/>
      <c r="J185" s="241">
        <f>ROUND(I185*H185,2)</f>
        <v>0</v>
      </c>
      <c r="K185" s="242"/>
      <c r="L185" s="44"/>
      <c r="M185" s="243" t="s">
        <v>1</v>
      </c>
      <c r="N185" s="244" t="s">
        <v>40</v>
      </c>
      <c r="O185" s="91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3" t="s">
        <v>133</v>
      </c>
      <c r="AT185" s="233" t="s">
        <v>216</v>
      </c>
      <c r="AU185" s="233" t="s">
        <v>85</v>
      </c>
      <c r="AY185" s="17" t="s">
        <v>127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7" t="s">
        <v>83</v>
      </c>
      <c r="BK185" s="234">
        <f>ROUND(I185*H185,2)</f>
        <v>0</v>
      </c>
      <c r="BL185" s="17" t="s">
        <v>133</v>
      </c>
      <c r="BM185" s="233" t="s">
        <v>378</v>
      </c>
    </row>
    <row r="186" s="14" customFormat="1">
      <c r="A186" s="14"/>
      <c r="B186" s="256"/>
      <c r="C186" s="257"/>
      <c r="D186" s="247" t="s">
        <v>220</v>
      </c>
      <c r="E186" s="258" t="s">
        <v>253</v>
      </c>
      <c r="F186" s="259" t="s">
        <v>379</v>
      </c>
      <c r="G186" s="257"/>
      <c r="H186" s="260">
        <v>216.97999999999999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220</v>
      </c>
      <c r="AU186" s="266" t="s">
        <v>85</v>
      </c>
      <c r="AV186" s="14" t="s">
        <v>85</v>
      </c>
      <c r="AW186" s="14" t="s">
        <v>32</v>
      </c>
      <c r="AX186" s="14" t="s">
        <v>83</v>
      </c>
      <c r="AY186" s="266" t="s">
        <v>127</v>
      </c>
    </row>
    <row r="187" s="2" customFormat="1" ht="33" customHeight="1">
      <c r="A187" s="38"/>
      <c r="B187" s="39"/>
      <c r="C187" s="235" t="s">
        <v>226</v>
      </c>
      <c r="D187" s="235" t="s">
        <v>216</v>
      </c>
      <c r="E187" s="236" t="s">
        <v>380</v>
      </c>
      <c r="F187" s="237" t="s">
        <v>381</v>
      </c>
      <c r="G187" s="238" t="s">
        <v>251</v>
      </c>
      <c r="H187" s="239">
        <v>3254.6999999999998</v>
      </c>
      <c r="I187" s="240"/>
      <c r="J187" s="241">
        <f>ROUND(I187*H187,2)</f>
        <v>0</v>
      </c>
      <c r="K187" s="242"/>
      <c r="L187" s="44"/>
      <c r="M187" s="243" t="s">
        <v>1</v>
      </c>
      <c r="N187" s="244" t="s">
        <v>40</v>
      </c>
      <c r="O187" s="91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3" t="s">
        <v>133</v>
      </c>
      <c r="AT187" s="233" t="s">
        <v>216</v>
      </c>
      <c r="AU187" s="233" t="s">
        <v>85</v>
      </c>
      <c r="AY187" s="17" t="s">
        <v>127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7" t="s">
        <v>83</v>
      </c>
      <c r="BK187" s="234">
        <f>ROUND(I187*H187,2)</f>
        <v>0</v>
      </c>
      <c r="BL187" s="17" t="s">
        <v>133</v>
      </c>
      <c r="BM187" s="233" t="s">
        <v>382</v>
      </c>
    </row>
    <row r="188" s="13" customFormat="1">
      <c r="A188" s="13"/>
      <c r="B188" s="245"/>
      <c r="C188" s="246"/>
      <c r="D188" s="247" t="s">
        <v>220</v>
      </c>
      <c r="E188" s="248" t="s">
        <v>1</v>
      </c>
      <c r="F188" s="249" t="s">
        <v>383</v>
      </c>
      <c r="G188" s="246"/>
      <c r="H188" s="248" t="s">
        <v>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220</v>
      </c>
      <c r="AU188" s="255" t="s">
        <v>85</v>
      </c>
      <c r="AV188" s="13" t="s">
        <v>83</v>
      </c>
      <c r="AW188" s="13" t="s">
        <v>32</v>
      </c>
      <c r="AX188" s="13" t="s">
        <v>75</v>
      </c>
      <c r="AY188" s="255" t="s">
        <v>127</v>
      </c>
    </row>
    <row r="189" s="14" customFormat="1">
      <c r="A189" s="14"/>
      <c r="B189" s="256"/>
      <c r="C189" s="257"/>
      <c r="D189" s="247" t="s">
        <v>220</v>
      </c>
      <c r="E189" s="258" t="s">
        <v>1</v>
      </c>
      <c r="F189" s="259" t="s">
        <v>384</v>
      </c>
      <c r="G189" s="257"/>
      <c r="H189" s="260">
        <v>3254.6999999999998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220</v>
      </c>
      <c r="AU189" s="266" t="s">
        <v>85</v>
      </c>
      <c r="AV189" s="14" t="s">
        <v>85</v>
      </c>
      <c r="AW189" s="14" t="s">
        <v>32</v>
      </c>
      <c r="AX189" s="14" t="s">
        <v>83</v>
      </c>
      <c r="AY189" s="266" t="s">
        <v>127</v>
      </c>
    </row>
    <row r="190" s="2" customFormat="1" ht="21.75" customHeight="1">
      <c r="A190" s="38"/>
      <c r="B190" s="39"/>
      <c r="C190" s="235" t="s">
        <v>385</v>
      </c>
      <c r="D190" s="235" t="s">
        <v>216</v>
      </c>
      <c r="E190" s="236" t="s">
        <v>386</v>
      </c>
      <c r="F190" s="237" t="s">
        <v>387</v>
      </c>
      <c r="G190" s="238" t="s">
        <v>251</v>
      </c>
      <c r="H190" s="239">
        <v>216.97999999999999</v>
      </c>
      <c r="I190" s="240"/>
      <c r="J190" s="241">
        <f>ROUND(I190*H190,2)</f>
        <v>0</v>
      </c>
      <c r="K190" s="242"/>
      <c r="L190" s="44"/>
      <c r="M190" s="243" t="s">
        <v>1</v>
      </c>
      <c r="N190" s="244" t="s">
        <v>40</v>
      </c>
      <c r="O190" s="91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3" t="s">
        <v>133</v>
      </c>
      <c r="AT190" s="233" t="s">
        <v>216</v>
      </c>
      <c r="AU190" s="233" t="s">
        <v>85</v>
      </c>
      <c r="AY190" s="17" t="s">
        <v>127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7" t="s">
        <v>83</v>
      </c>
      <c r="BK190" s="234">
        <f>ROUND(I190*H190,2)</f>
        <v>0</v>
      </c>
      <c r="BL190" s="17" t="s">
        <v>133</v>
      </c>
      <c r="BM190" s="233" t="s">
        <v>388</v>
      </c>
    </row>
    <row r="191" s="14" customFormat="1">
      <c r="A191" s="14"/>
      <c r="B191" s="256"/>
      <c r="C191" s="257"/>
      <c r="D191" s="247" t="s">
        <v>220</v>
      </c>
      <c r="E191" s="258" t="s">
        <v>1</v>
      </c>
      <c r="F191" s="259" t="s">
        <v>253</v>
      </c>
      <c r="G191" s="257"/>
      <c r="H191" s="260">
        <v>216.97999999999999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6" t="s">
        <v>220</v>
      </c>
      <c r="AU191" s="266" t="s">
        <v>85</v>
      </c>
      <c r="AV191" s="14" t="s">
        <v>85</v>
      </c>
      <c r="AW191" s="14" t="s">
        <v>32</v>
      </c>
      <c r="AX191" s="14" t="s">
        <v>83</v>
      </c>
      <c r="AY191" s="266" t="s">
        <v>127</v>
      </c>
    </row>
    <row r="192" s="2" customFormat="1" ht="16.5" customHeight="1">
      <c r="A192" s="38"/>
      <c r="B192" s="39"/>
      <c r="C192" s="235" t="s">
        <v>389</v>
      </c>
      <c r="D192" s="235" t="s">
        <v>216</v>
      </c>
      <c r="E192" s="236" t="s">
        <v>390</v>
      </c>
      <c r="F192" s="237" t="s">
        <v>391</v>
      </c>
      <c r="G192" s="238" t="s">
        <v>251</v>
      </c>
      <c r="H192" s="239">
        <v>216.97999999999999</v>
      </c>
      <c r="I192" s="240"/>
      <c r="J192" s="241">
        <f>ROUND(I192*H192,2)</f>
        <v>0</v>
      </c>
      <c r="K192" s="242"/>
      <c r="L192" s="44"/>
      <c r="M192" s="243" t="s">
        <v>1</v>
      </c>
      <c r="N192" s="244" t="s">
        <v>40</v>
      </c>
      <c r="O192" s="91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3" t="s">
        <v>133</v>
      </c>
      <c r="AT192" s="233" t="s">
        <v>216</v>
      </c>
      <c r="AU192" s="233" t="s">
        <v>85</v>
      </c>
      <c r="AY192" s="17" t="s">
        <v>127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7" t="s">
        <v>83</v>
      </c>
      <c r="BK192" s="234">
        <f>ROUND(I192*H192,2)</f>
        <v>0</v>
      </c>
      <c r="BL192" s="17" t="s">
        <v>133</v>
      </c>
      <c r="BM192" s="233" t="s">
        <v>392</v>
      </c>
    </row>
    <row r="193" s="14" customFormat="1">
      <c r="A193" s="14"/>
      <c r="B193" s="256"/>
      <c r="C193" s="257"/>
      <c r="D193" s="247" t="s">
        <v>220</v>
      </c>
      <c r="E193" s="258" t="s">
        <v>1</v>
      </c>
      <c r="F193" s="259" t="s">
        <v>253</v>
      </c>
      <c r="G193" s="257"/>
      <c r="H193" s="260">
        <v>216.97999999999999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6" t="s">
        <v>220</v>
      </c>
      <c r="AU193" s="266" t="s">
        <v>85</v>
      </c>
      <c r="AV193" s="14" t="s">
        <v>85</v>
      </c>
      <c r="AW193" s="14" t="s">
        <v>32</v>
      </c>
      <c r="AX193" s="14" t="s">
        <v>83</v>
      </c>
      <c r="AY193" s="266" t="s">
        <v>127</v>
      </c>
    </row>
    <row r="194" s="2" customFormat="1" ht="24.15" customHeight="1">
      <c r="A194" s="38"/>
      <c r="B194" s="39"/>
      <c r="C194" s="235" t="s">
        <v>393</v>
      </c>
      <c r="D194" s="235" t="s">
        <v>216</v>
      </c>
      <c r="E194" s="236" t="s">
        <v>394</v>
      </c>
      <c r="F194" s="237" t="s">
        <v>395</v>
      </c>
      <c r="G194" s="238" t="s">
        <v>396</v>
      </c>
      <c r="H194" s="239">
        <v>368.86599999999999</v>
      </c>
      <c r="I194" s="240"/>
      <c r="J194" s="241">
        <f>ROUND(I194*H194,2)</f>
        <v>0</v>
      </c>
      <c r="K194" s="242"/>
      <c r="L194" s="44"/>
      <c r="M194" s="243" t="s">
        <v>1</v>
      </c>
      <c r="N194" s="244" t="s">
        <v>40</v>
      </c>
      <c r="O194" s="91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3" t="s">
        <v>133</v>
      </c>
      <c r="AT194" s="233" t="s">
        <v>216</v>
      </c>
      <c r="AU194" s="233" t="s">
        <v>85</v>
      </c>
      <c r="AY194" s="17" t="s">
        <v>127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7" t="s">
        <v>83</v>
      </c>
      <c r="BK194" s="234">
        <f>ROUND(I194*H194,2)</f>
        <v>0</v>
      </c>
      <c r="BL194" s="17" t="s">
        <v>133</v>
      </c>
      <c r="BM194" s="233" t="s">
        <v>397</v>
      </c>
    </row>
    <row r="195" s="14" customFormat="1">
      <c r="A195" s="14"/>
      <c r="B195" s="256"/>
      <c r="C195" s="257"/>
      <c r="D195" s="247" t="s">
        <v>220</v>
      </c>
      <c r="E195" s="258" t="s">
        <v>1</v>
      </c>
      <c r="F195" s="259" t="s">
        <v>398</v>
      </c>
      <c r="G195" s="257"/>
      <c r="H195" s="260">
        <v>368.86599999999999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220</v>
      </c>
      <c r="AU195" s="266" t="s">
        <v>85</v>
      </c>
      <c r="AV195" s="14" t="s">
        <v>85</v>
      </c>
      <c r="AW195" s="14" t="s">
        <v>32</v>
      </c>
      <c r="AX195" s="14" t="s">
        <v>83</v>
      </c>
      <c r="AY195" s="266" t="s">
        <v>127</v>
      </c>
    </row>
    <row r="196" s="2" customFormat="1" ht="24.15" customHeight="1">
      <c r="A196" s="38"/>
      <c r="B196" s="39"/>
      <c r="C196" s="235" t="s">
        <v>399</v>
      </c>
      <c r="D196" s="235" t="s">
        <v>216</v>
      </c>
      <c r="E196" s="236" t="s">
        <v>400</v>
      </c>
      <c r="F196" s="237" t="s">
        <v>401</v>
      </c>
      <c r="G196" s="238" t="s">
        <v>251</v>
      </c>
      <c r="H196" s="239">
        <v>13.23</v>
      </c>
      <c r="I196" s="240"/>
      <c r="J196" s="241">
        <f>ROUND(I196*H196,2)</f>
        <v>0</v>
      </c>
      <c r="K196" s="242"/>
      <c r="L196" s="44"/>
      <c r="M196" s="243" t="s">
        <v>1</v>
      </c>
      <c r="N196" s="244" t="s">
        <v>40</v>
      </c>
      <c r="O196" s="91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3" t="s">
        <v>133</v>
      </c>
      <c r="AT196" s="233" t="s">
        <v>216</v>
      </c>
      <c r="AU196" s="233" t="s">
        <v>85</v>
      </c>
      <c r="AY196" s="17" t="s">
        <v>127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7" t="s">
        <v>83</v>
      </c>
      <c r="BK196" s="234">
        <f>ROUND(I196*H196,2)</f>
        <v>0</v>
      </c>
      <c r="BL196" s="17" t="s">
        <v>133</v>
      </c>
      <c r="BM196" s="233" t="s">
        <v>402</v>
      </c>
    </row>
    <row r="197" s="14" customFormat="1">
      <c r="A197" s="14"/>
      <c r="B197" s="256"/>
      <c r="C197" s="257"/>
      <c r="D197" s="247" t="s">
        <v>220</v>
      </c>
      <c r="E197" s="258" t="s">
        <v>1</v>
      </c>
      <c r="F197" s="259" t="s">
        <v>258</v>
      </c>
      <c r="G197" s="257"/>
      <c r="H197" s="260">
        <v>13.23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6" t="s">
        <v>220</v>
      </c>
      <c r="AU197" s="266" t="s">
        <v>85</v>
      </c>
      <c r="AV197" s="14" t="s">
        <v>85</v>
      </c>
      <c r="AW197" s="14" t="s">
        <v>32</v>
      </c>
      <c r="AX197" s="14" t="s">
        <v>83</v>
      </c>
      <c r="AY197" s="266" t="s">
        <v>127</v>
      </c>
    </row>
    <row r="198" s="2" customFormat="1" ht="16.5" customHeight="1">
      <c r="A198" s="38"/>
      <c r="B198" s="39"/>
      <c r="C198" s="220" t="s">
        <v>403</v>
      </c>
      <c r="D198" s="220" t="s">
        <v>129</v>
      </c>
      <c r="E198" s="221" t="s">
        <v>404</v>
      </c>
      <c r="F198" s="222" t="s">
        <v>405</v>
      </c>
      <c r="G198" s="223" t="s">
        <v>396</v>
      </c>
      <c r="H198" s="224">
        <v>25.137</v>
      </c>
      <c r="I198" s="225"/>
      <c r="J198" s="226">
        <f>ROUND(I198*H198,2)</f>
        <v>0</v>
      </c>
      <c r="K198" s="227"/>
      <c r="L198" s="228"/>
      <c r="M198" s="229" t="s">
        <v>1</v>
      </c>
      <c r="N198" s="230" t="s">
        <v>40</v>
      </c>
      <c r="O198" s="91"/>
      <c r="P198" s="231">
        <f>O198*H198</f>
        <v>0</v>
      </c>
      <c r="Q198" s="231">
        <v>1</v>
      </c>
      <c r="R198" s="231">
        <f>Q198*H198</f>
        <v>25.137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132</v>
      </c>
      <c r="AT198" s="233" t="s">
        <v>129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133</v>
      </c>
      <c r="BM198" s="233" t="s">
        <v>406</v>
      </c>
    </row>
    <row r="199" s="14" customFormat="1">
      <c r="A199" s="14"/>
      <c r="B199" s="256"/>
      <c r="C199" s="257"/>
      <c r="D199" s="247" t="s">
        <v>220</v>
      </c>
      <c r="E199" s="258" t="s">
        <v>1</v>
      </c>
      <c r="F199" s="259" t="s">
        <v>407</v>
      </c>
      <c r="G199" s="257"/>
      <c r="H199" s="260">
        <v>25.137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220</v>
      </c>
      <c r="AU199" s="266" t="s">
        <v>85</v>
      </c>
      <c r="AV199" s="14" t="s">
        <v>85</v>
      </c>
      <c r="AW199" s="14" t="s">
        <v>32</v>
      </c>
      <c r="AX199" s="14" t="s">
        <v>83</v>
      </c>
      <c r="AY199" s="266" t="s">
        <v>127</v>
      </c>
    </row>
    <row r="200" s="2" customFormat="1" ht="24.15" customHeight="1">
      <c r="A200" s="38"/>
      <c r="B200" s="39"/>
      <c r="C200" s="235" t="s">
        <v>408</v>
      </c>
      <c r="D200" s="235" t="s">
        <v>216</v>
      </c>
      <c r="E200" s="236" t="s">
        <v>409</v>
      </c>
      <c r="F200" s="237" t="s">
        <v>410</v>
      </c>
      <c r="G200" s="238" t="s">
        <v>231</v>
      </c>
      <c r="H200" s="239">
        <v>60</v>
      </c>
      <c r="I200" s="240"/>
      <c r="J200" s="241">
        <f>ROUND(I200*H200,2)</f>
        <v>0</v>
      </c>
      <c r="K200" s="242"/>
      <c r="L200" s="44"/>
      <c r="M200" s="243" t="s">
        <v>1</v>
      </c>
      <c r="N200" s="244" t="s">
        <v>40</v>
      </c>
      <c r="O200" s="91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3" t="s">
        <v>133</v>
      </c>
      <c r="AT200" s="233" t="s">
        <v>216</v>
      </c>
      <c r="AU200" s="233" t="s">
        <v>85</v>
      </c>
      <c r="AY200" s="17" t="s">
        <v>127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7" t="s">
        <v>83</v>
      </c>
      <c r="BK200" s="234">
        <f>ROUND(I200*H200,2)</f>
        <v>0</v>
      </c>
      <c r="BL200" s="17" t="s">
        <v>133</v>
      </c>
      <c r="BM200" s="233" t="s">
        <v>411</v>
      </c>
    </row>
    <row r="201" s="13" customFormat="1">
      <c r="A201" s="13"/>
      <c r="B201" s="245"/>
      <c r="C201" s="246"/>
      <c r="D201" s="247" t="s">
        <v>220</v>
      </c>
      <c r="E201" s="248" t="s">
        <v>1</v>
      </c>
      <c r="F201" s="249" t="s">
        <v>282</v>
      </c>
      <c r="G201" s="246"/>
      <c r="H201" s="248" t="s">
        <v>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5" t="s">
        <v>220</v>
      </c>
      <c r="AU201" s="255" t="s">
        <v>85</v>
      </c>
      <c r="AV201" s="13" t="s">
        <v>83</v>
      </c>
      <c r="AW201" s="13" t="s">
        <v>32</v>
      </c>
      <c r="AX201" s="13" t="s">
        <v>75</v>
      </c>
      <c r="AY201" s="255" t="s">
        <v>127</v>
      </c>
    </row>
    <row r="202" s="14" customFormat="1">
      <c r="A202" s="14"/>
      <c r="B202" s="256"/>
      <c r="C202" s="257"/>
      <c r="D202" s="247" t="s">
        <v>220</v>
      </c>
      <c r="E202" s="258" t="s">
        <v>260</v>
      </c>
      <c r="F202" s="259" t="s">
        <v>412</v>
      </c>
      <c r="G202" s="257"/>
      <c r="H202" s="260">
        <v>60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6" t="s">
        <v>220</v>
      </c>
      <c r="AU202" s="266" t="s">
        <v>85</v>
      </c>
      <c r="AV202" s="14" t="s">
        <v>85</v>
      </c>
      <c r="AW202" s="14" t="s">
        <v>32</v>
      </c>
      <c r="AX202" s="14" t="s">
        <v>83</v>
      </c>
      <c r="AY202" s="266" t="s">
        <v>127</v>
      </c>
    </row>
    <row r="203" s="2" customFormat="1" ht="16.5" customHeight="1">
      <c r="A203" s="38"/>
      <c r="B203" s="39"/>
      <c r="C203" s="220" t="s">
        <v>413</v>
      </c>
      <c r="D203" s="220" t="s">
        <v>129</v>
      </c>
      <c r="E203" s="221" t="s">
        <v>414</v>
      </c>
      <c r="F203" s="222" t="s">
        <v>415</v>
      </c>
      <c r="G203" s="223" t="s">
        <v>416</v>
      </c>
      <c r="H203" s="224">
        <v>0.048000000000000001</v>
      </c>
      <c r="I203" s="225"/>
      <c r="J203" s="226">
        <f>ROUND(I203*H203,2)</f>
        <v>0</v>
      </c>
      <c r="K203" s="227"/>
      <c r="L203" s="228"/>
      <c r="M203" s="229" t="s">
        <v>1</v>
      </c>
      <c r="N203" s="230" t="s">
        <v>40</v>
      </c>
      <c r="O203" s="91"/>
      <c r="P203" s="231">
        <f>O203*H203</f>
        <v>0</v>
      </c>
      <c r="Q203" s="231">
        <v>0.001</v>
      </c>
      <c r="R203" s="231">
        <f>Q203*H203</f>
        <v>4.8000000000000001E-05</v>
      </c>
      <c r="S203" s="231">
        <v>0</v>
      </c>
      <c r="T203" s="23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3" t="s">
        <v>132</v>
      </c>
      <c r="AT203" s="233" t="s">
        <v>129</v>
      </c>
      <c r="AU203" s="233" t="s">
        <v>85</v>
      </c>
      <c r="AY203" s="17" t="s">
        <v>127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7" t="s">
        <v>83</v>
      </c>
      <c r="BK203" s="234">
        <f>ROUND(I203*H203,2)</f>
        <v>0</v>
      </c>
      <c r="BL203" s="17" t="s">
        <v>133</v>
      </c>
      <c r="BM203" s="233" t="s">
        <v>417</v>
      </c>
    </row>
    <row r="204" s="14" customFormat="1">
      <c r="A204" s="14"/>
      <c r="B204" s="256"/>
      <c r="C204" s="257"/>
      <c r="D204" s="247" t="s">
        <v>220</v>
      </c>
      <c r="E204" s="258" t="s">
        <v>1</v>
      </c>
      <c r="F204" s="259" t="s">
        <v>418</v>
      </c>
      <c r="G204" s="257"/>
      <c r="H204" s="260">
        <v>0.048000000000000001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220</v>
      </c>
      <c r="AU204" s="266" t="s">
        <v>85</v>
      </c>
      <c r="AV204" s="14" t="s">
        <v>85</v>
      </c>
      <c r="AW204" s="14" t="s">
        <v>32</v>
      </c>
      <c r="AX204" s="14" t="s">
        <v>83</v>
      </c>
      <c r="AY204" s="266" t="s">
        <v>127</v>
      </c>
    </row>
    <row r="205" s="2" customFormat="1" ht="24.15" customHeight="1">
      <c r="A205" s="38"/>
      <c r="B205" s="39"/>
      <c r="C205" s="235" t="s">
        <v>419</v>
      </c>
      <c r="D205" s="235" t="s">
        <v>216</v>
      </c>
      <c r="E205" s="236" t="s">
        <v>420</v>
      </c>
      <c r="F205" s="237" t="s">
        <v>421</v>
      </c>
      <c r="G205" s="238" t="s">
        <v>231</v>
      </c>
      <c r="H205" s="239">
        <v>28</v>
      </c>
      <c r="I205" s="240"/>
      <c r="J205" s="241">
        <f>ROUND(I205*H205,2)</f>
        <v>0</v>
      </c>
      <c r="K205" s="242"/>
      <c r="L205" s="44"/>
      <c r="M205" s="243" t="s">
        <v>1</v>
      </c>
      <c r="N205" s="244" t="s">
        <v>40</v>
      </c>
      <c r="O205" s="91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3" t="s">
        <v>133</v>
      </c>
      <c r="AT205" s="233" t="s">
        <v>216</v>
      </c>
      <c r="AU205" s="233" t="s">
        <v>85</v>
      </c>
      <c r="AY205" s="17" t="s">
        <v>127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7" t="s">
        <v>83</v>
      </c>
      <c r="BK205" s="234">
        <f>ROUND(I205*H205,2)</f>
        <v>0</v>
      </c>
      <c r="BL205" s="17" t="s">
        <v>133</v>
      </c>
      <c r="BM205" s="233" t="s">
        <v>422</v>
      </c>
    </row>
    <row r="206" s="14" customFormat="1">
      <c r="A206" s="14"/>
      <c r="B206" s="256"/>
      <c r="C206" s="257"/>
      <c r="D206" s="247" t="s">
        <v>220</v>
      </c>
      <c r="E206" s="258" t="s">
        <v>1</v>
      </c>
      <c r="F206" s="259" t="s">
        <v>389</v>
      </c>
      <c r="G206" s="257"/>
      <c r="H206" s="260">
        <v>28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6" t="s">
        <v>220</v>
      </c>
      <c r="AU206" s="266" t="s">
        <v>85</v>
      </c>
      <c r="AV206" s="14" t="s">
        <v>85</v>
      </c>
      <c r="AW206" s="14" t="s">
        <v>32</v>
      </c>
      <c r="AX206" s="14" t="s">
        <v>83</v>
      </c>
      <c r="AY206" s="266" t="s">
        <v>127</v>
      </c>
    </row>
    <row r="207" s="2" customFormat="1" ht="16.5" customHeight="1">
      <c r="A207" s="38"/>
      <c r="B207" s="39"/>
      <c r="C207" s="220" t="s">
        <v>423</v>
      </c>
      <c r="D207" s="220" t="s">
        <v>129</v>
      </c>
      <c r="E207" s="221" t="s">
        <v>424</v>
      </c>
      <c r="F207" s="222" t="s">
        <v>425</v>
      </c>
      <c r="G207" s="223" t="s">
        <v>426</v>
      </c>
      <c r="H207" s="224">
        <v>0.69999999999999996</v>
      </c>
      <c r="I207" s="225"/>
      <c r="J207" s="226">
        <f>ROUND(I207*H207,2)</f>
        <v>0</v>
      </c>
      <c r="K207" s="227"/>
      <c r="L207" s="228"/>
      <c r="M207" s="229" t="s">
        <v>1</v>
      </c>
      <c r="N207" s="230" t="s">
        <v>40</v>
      </c>
      <c r="O207" s="91"/>
      <c r="P207" s="231">
        <f>O207*H207</f>
        <v>0</v>
      </c>
      <c r="Q207" s="231">
        <v>0.001</v>
      </c>
      <c r="R207" s="231">
        <f>Q207*H207</f>
        <v>0.00069999999999999999</v>
      </c>
      <c r="S207" s="231">
        <v>0</v>
      </c>
      <c r="T207" s="23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3" t="s">
        <v>132</v>
      </c>
      <c r="AT207" s="233" t="s">
        <v>129</v>
      </c>
      <c r="AU207" s="233" t="s">
        <v>85</v>
      </c>
      <c r="AY207" s="17" t="s">
        <v>127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7" t="s">
        <v>83</v>
      </c>
      <c r="BK207" s="234">
        <f>ROUND(I207*H207,2)</f>
        <v>0</v>
      </c>
      <c r="BL207" s="17" t="s">
        <v>133</v>
      </c>
      <c r="BM207" s="233" t="s">
        <v>427</v>
      </c>
    </row>
    <row r="208" s="14" customFormat="1">
      <c r="A208" s="14"/>
      <c r="B208" s="256"/>
      <c r="C208" s="257"/>
      <c r="D208" s="247" t="s">
        <v>220</v>
      </c>
      <c r="E208" s="258" t="s">
        <v>1</v>
      </c>
      <c r="F208" s="259" t="s">
        <v>428</v>
      </c>
      <c r="G208" s="257"/>
      <c r="H208" s="260">
        <v>0.69999999999999996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220</v>
      </c>
      <c r="AU208" s="266" t="s">
        <v>85</v>
      </c>
      <c r="AV208" s="14" t="s">
        <v>85</v>
      </c>
      <c r="AW208" s="14" t="s">
        <v>32</v>
      </c>
      <c r="AX208" s="14" t="s">
        <v>83</v>
      </c>
      <c r="AY208" s="266" t="s">
        <v>127</v>
      </c>
    </row>
    <row r="209" s="2" customFormat="1" ht="21.75" customHeight="1">
      <c r="A209" s="38"/>
      <c r="B209" s="39"/>
      <c r="C209" s="235" t="s">
        <v>429</v>
      </c>
      <c r="D209" s="235" t="s">
        <v>216</v>
      </c>
      <c r="E209" s="236" t="s">
        <v>430</v>
      </c>
      <c r="F209" s="237" t="s">
        <v>431</v>
      </c>
      <c r="G209" s="238" t="s">
        <v>231</v>
      </c>
      <c r="H209" s="239">
        <v>227</v>
      </c>
      <c r="I209" s="240"/>
      <c r="J209" s="241">
        <f>ROUND(I209*H209,2)</f>
        <v>0</v>
      </c>
      <c r="K209" s="242"/>
      <c r="L209" s="44"/>
      <c r="M209" s="243" t="s">
        <v>1</v>
      </c>
      <c r="N209" s="244" t="s">
        <v>40</v>
      </c>
      <c r="O209" s="91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3" t="s">
        <v>133</v>
      </c>
      <c r="AT209" s="233" t="s">
        <v>216</v>
      </c>
      <c r="AU209" s="233" t="s">
        <v>85</v>
      </c>
      <c r="AY209" s="17" t="s">
        <v>127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7" t="s">
        <v>83</v>
      </c>
      <c r="BK209" s="234">
        <f>ROUND(I209*H209,2)</f>
        <v>0</v>
      </c>
      <c r="BL209" s="17" t="s">
        <v>133</v>
      </c>
      <c r="BM209" s="233" t="s">
        <v>432</v>
      </c>
    </row>
    <row r="210" s="14" customFormat="1">
      <c r="A210" s="14"/>
      <c r="B210" s="256"/>
      <c r="C210" s="257"/>
      <c r="D210" s="247" t="s">
        <v>220</v>
      </c>
      <c r="E210" s="258" t="s">
        <v>1</v>
      </c>
      <c r="F210" s="259" t="s">
        <v>433</v>
      </c>
      <c r="G210" s="257"/>
      <c r="H210" s="260">
        <v>227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6" t="s">
        <v>220</v>
      </c>
      <c r="AU210" s="266" t="s">
        <v>85</v>
      </c>
      <c r="AV210" s="14" t="s">
        <v>85</v>
      </c>
      <c r="AW210" s="14" t="s">
        <v>32</v>
      </c>
      <c r="AX210" s="14" t="s">
        <v>83</v>
      </c>
      <c r="AY210" s="266" t="s">
        <v>127</v>
      </c>
    </row>
    <row r="211" s="2" customFormat="1" ht="33" customHeight="1">
      <c r="A211" s="38"/>
      <c r="B211" s="39"/>
      <c r="C211" s="235" t="s">
        <v>434</v>
      </c>
      <c r="D211" s="235" t="s">
        <v>216</v>
      </c>
      <c r="E211" s="236" t="s">
        <v>435</v>
      </c>
      <c r="F211" s="237" t="s">
        <v>436</v>
      </c>
      <c r="G211" s="238" t="s">
        <v>163</v>
      </c>
      <c r="H211" s="239">
        <v>128</v>
      </c>
      <c r="I211" s="240"/>
      <c r="J211" s="241">
        <f>ROUND(I211*H211,2)</f>
        <v>0</v>
      </c>
      <c r="K211" s="242"/>
      <c r="L211" s="44"/>
      <c r="M211" s="243" t="s">
        <v>1</v>
      </c>
      <c r="N211" s="244" t="s">
        <v>40</v>
      </c>
      <c r="O211" s="91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3" t="s">
        <v>133</v>
      </c>
      <c r="AT211" s="233" t="s">
        <v>216</v>
      </c>
      <c r="AU211" s="233" t="s">
        <v>85</v>
      </c>
      <c r="AY211" s="17" t="s">
        <v>127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7" t="s">
        <v>83</v>
      </c>
      <c r="BK211" s="234">
        <f>ROUND(I211*H211,2)</f>
        <v>0</v>
      </c>
      <c r="BL211" s="17" t="s">
        <v>133</v>
      </c>
      <c r="BM211" s="233" t="s">
        <v>437</v>
      </c>
    </row>
    <row r="212" s="14" customFormat="1">
      <c r="A212" s="14"/>
      <c r="B212" s="256"/>
      <c r="C212" s="257"/>
      <c r="D212" s="247" t="s">
        <v>220</v>
      </c>
      <c r="E212" s="258" t="s">
        <v>1</v>
      </c>
      <c r="F212" s="259" t="s">
        <v>243</v>
      </c>
      <c r="G212" s="257"/>
      <c r="H212" s="260">
        <v>128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6" t="s">
        <v>220</v>
      </c>
      <c r="AU212" s="266" t="s">
        <v>85</v>
      </c>
      <c r="AV212" s="14" t="s">
        <v>85</v>
      </c>
      <c r="AW212" s="14" t="s">
        <v>32</v>
      </c>
      <c r="AX212" s="14" t="s">
        <v>83</v>
      </c>
      <c r="AY212" s="266" t="s">
        <v>127</v>
      </c>
    </row>
    <row r="213" s="2" customFormat="1" ht="16.5" customHeight="1">
      <c r="A213" s="38"/>
      <c r="B213" s="39"/>
      <c r="C213" s="220" t="s">
        <v>438</v>
      </c>
      <c r="D213" s="220" t="s">
        <v>129</v>
      </c>
      <c r="E213" s="221" t="s">
        <v>439</v>
      </c>
      <c r="F213" s="222" t="s">
        <v>440</v>
      </c>
      <c r="G213" s="223" t="s">
        <v>426</v>
      </c>
      <c r="H213" s="224">
        <v>1.28</v>
      </c>
      <c r="I213" s="225"/>
      <c r="J213" s="226">
        <f>ROUND(I213*H213,2)</f>
        <v>0</v>
      </c>
      <c r="K213" s="227"/>
      <c r="L213" s="228"/>
      <c r="M213" s="229" t="s">
        <v>1</v>
      </c>
      <c r="N213" s="230" t="s">
        <v>40</v>
      </c>
      <c r="O213" s="91"/>
      <c r="P213" s="231">
        <f>O213*H213</f>
        <v>0</v>
      </c>
      <c r="Q213" s="231">
        <v>0.001</v>
      </c>
      <c r="R213" s="231">
        <f>Q213*H213</f>
        <v>0.0012800000000000001</v>
      </c>
      <c r="S213" s="231">
        <v>0</v>
      </c>
      <c r="T213" s="23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3" t="s">
        <v>132</v>
      </c>
      <c r="AT213" s="233" t="s">
        <v>129</v>
      </c>
      <c r="AU213" s="233" t="s">
        <v>85</v>
      </c>
      <c r="AY213" s="17" t="s">
        <v>127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7" t="s">
        <v>83</v>
      </c>
      <c r="BK213" s="234">
        <f>ROUND(I213*H213,2)</f>
        <v>0</v>
      </c>
      <c r="BL213" s="17" t="s">
        <v>133</v>
      </c>
      <c r="BM213" s="233" t="s">
        <v>441</v>
      </c>
    </row>
    <row r="214" s="14" customFormat="1">
      <c r="A214" s="14"/>
      <c r="B214" s="256"/>
      <c r="C214" s="257"/>
      <c r="D214" s="247" t="s">
        <v>220</v>
      </c>
      <c r="E214" s="258" t="s">
        <v>1</v>
      </c>
      <c r="F214" s="259" t="s">
        <v>442</v>
      </c>
      <c r="G214" s="257"/>
      <c r="H214" s="260">
        <v>1.28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220</v>
      </c>
      <c r="AU214" s="266" t="s">
        <v>85</v>
      </c>
      <c r="AV214" s="14" t="s">
        <v>85</v>
      </c>
      <c r="AW214" s="14" t="s">
        <v>32</v>
      </c>
      <c r="AX214" s="14" t="s">
        <v>83</v>
      </c>
      <c r="AY214" s="266" t="s">
        <v>127</v>
      </c>
    </row>
    <row r="215" s="2" customFormat="1" ht="21.75" customHeight="1">
      <c r="A215" s="38"/>
      <c r="B215" s="39"/>
      <c r="C215" s="235" t="s">
        <v>443</v>
      </c>
      <c r="D215" s="235" t="s">
        <v>216</v>
      </c>
      <c r="E215" s="236" t="s">
        <v>444</v>
      </c>
      <c r="F215" s="237" t="s">
        <v>445</v>
      </c>
      <c r="G215" s="238" t="s">
        <v>231</v>
      </c>
      <c r="H215" s="239">
        <v>60</v>
      </c>
      <c r="I215" s="240"/>
      <c r="J215" s="241">
        <f>ROUND(I215*H215,2)</f>
        <v>0</v>
      </c>
      <c r="K215" s="242"/>
      <c r="L215" s="44"/>
      <c r="M215" s="243" t="s">
        <v>1</v>
      </c>
      <c r="N215" s="244" t="s">
        <v>40</v>
      </c>
      <c r="O215" s="91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3" t="s">
        <v>133</v>
      </c>
      <c r="AT215" s="233" t="s">
        <v>216</v>
      </c>
      <c r="AU215" s="233" t="s">
        <v>85</v>
      </c>
      <c r="AY215" s="17" t="s">
        <v>127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7" t="s">
        <v>83</v>
      </c>
      <c r="BK215" s="234">
        <f>ROUND(I215*H215,2)</f>
        <v>0</v>
      </c>
      <c r="BL215" s="17" t="s">
        <v>133</v>
      </c>
      <c r="BM215" s="233" t="s">
        <v>446</v>
      </c>
    </row>
    <row r="216" s="14" customFormat="1">
      <c r="A216" s="14"/>
      <c r="B216" s="256"/>
      <c r="C216" s="257"/>
      <c r="D216" s="247" t="s">
        <v>220</v>
      </c>
      <c r="E216" s="258" t="s">
        <v>1</v>
      </c>
      <c r="F216" s="259" t="s">
        <v>260</v>
      </c>
      <c r="G216" s="257"/>
      <c r="H216" s="260">
        <v>60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6" t="s">
        <v>220</v>
      </c>
      <c r="AU216" s="266" t="s">
        <v>85</v>
      </c>
      <c r="AV216" s="14" t="s">
        <v>85</v>
      </c>
      <c r="AW216" s="14" t="s">
        <v>32</v>
      </c>
      <c r="AX216" s="14" t="s">
        <v>83</v>
      </c>
      <c r="AY216" s="266" t="s">
        <v>127</v>
      </c>
    </row>
    <row r="217" s="2" customFormat="1" ht="21.75" customHeight="1">
      <c r="A217" s="38"/>
      <c r="B217" s="39"/>
      <c r="C217" s="235" t="s">
        <v>447</v>
      </c>
      <c r="D217" s="235" t="s">
        <v>216</v>
      </c>
      <c r="E217" s="236" t="s">
        <v>448</v>
      </c>
      <c r="F217" s="237" t="s">
        <v>449</v>
      </c>
      <c r="G217" s="238" t="s">
        <v>231</v>
      </c>
      <c r="H217" s="239">
        <v>60</v>
      </c>
      <c r="I217" s="240"/>
      <c r="J217" s="241">
        <f>ROUND(I217*H217,2)</f>
        <v>0</v>
      </c>
      <c r="K217" s="242"/>
      <c r="L217" s="44"/>
      <c r="M217" s="243" t="s">
        <v>1</v>
      </c>
      <c r="N217" s="244" t="s">
        <v>40</v>
      </c>
      <c r="O217" s="91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3" t="s">
        <v>133</v>
      </c>
      <c r="AT217" s="233" t="s">
        <v>216</v>
      </c>
      <c r="AU217" s="233" t="s">
        <v>85</v>
      </c>
      <c r="AY217" s="17" t="s">
        <v>127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7" t="s">
        <v>83</v>
      </c>
      <c r="BK217" s="234">
        <f>ROUND(I217*H217,2)</f>
        <v>0</v>
      </c>
      <c r="BL217" s="17" t="s">
        <v>133</v>
      </c>
      <c r="BM217" s="233" t="s">
        <v>450</v>
      </c>
    </row>
    <row r="218" s="14" customFormat="1">
      <c r="A218" s="14"/>
      <c r="B218" s="256"/>
      <c r="C218" s="257"/>
      <c r="D218" s="247" t="s">
        <v>220</v>
      </c>
      <c r="E218" s="258" t="s">
        <v>1</v>
      </c>
      <c r="F218" s="259" t="s">
        <v>260</v>
      </c>
      <c r="G218" s="257"/>
      <c r="H218" s="260">
        <v>60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220</v>
      </c>
      <c r="AU218" s="266" t="s">
        <v>85</v>
      </c>
      <c r="AV218" s="14" t="s">
        <v>85</v>
      </c>
      <c r="AW218" s="14" t="s">
        <v>32</v>
      </c>
      <c r="AX218" s="14" t="s">
        <v>83</v>
      </c>
      <c r="AY218" s="266" t="s">
        <v>127</v>
      </c>
    </row>
    <row r="219" s="2" customFormat="1" ht="16.5" customHeight="1">
      <c r="A219" s="38"/>
      <c r="B219" s="39"/>
      <c r="C219" s="235" t="s">
        <v>451</v>
      </c>
      <c r="D219" s="235" t="s">
        <v>216</v>
      </c>
      <c r="E219" s="236" t="s">
        <v>452</v>
      </c>
      <c r="F219" s="237" t="s">
        <v>453</v>
      </c>
      <c r="G219" s="238" t="s">
        <v>231</v>
      </c>
      <c r="H219" s="239">
        <v>60</v>
      </c>
      <c r="I219" s="240"/>
      <c r="J219" s="241">
        <f>ROUND(I219*H219,2)</f>
        <v>0</v>
      </c>
      <c r="K219" s="242"/>
      <c r="L219" s="44"/>
      <c r="M219" s="243" t="s">
        <v>1</v>
      </c>
      <c r="N219" s="244" t="s">
        <v>40</v>
      </c>
      <c r="O219" s="91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3" t="s">
        <v>133</v>
      </c>
      <c r="AT219" s="233" t="s">
        <v>216</v>
      </c>
      <c r="AU219" s="233" t="s">
        <v>85</v>
      </c>
      <c r="AY219" s="17" t="s">
        <v>127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7" t="s">
        <v>83</v>
      </c>
      <c r="BK219" s="234">
        <f>ROUND(I219*H219,2)</f>
        <v>0</v>
      </c>
      <c r="BL219" s="17" t="s">
        <v>133</v>
      </c>
      <c r="BM219" s="233" t="s">
        <v>454</v>
      </c>
    </row>
    <row r="220" s="14" customFormat="1">
      <c r="A220" s="14"/>
      <c r="B220" s="256"/>
      <c r="C220" s="257"/>
      <c r="D220" s="247" t="s">
        <v>220</v>
      </c>
      <c r="E220" s="258" t="s">
        <v>1</v>
      </c>
      <c r="F220" s="259" t="s">
        <v>260</v>
      </c>
      <c r="G220" s="257"/>
      <c r="H220" s="260">
        <v>60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220</v>
      </c>
      <c r="AU220" s="266" t="s">
        <v>85</v>
      </c>
      <c r="AV220" s="14" t="s">
        <v>85</v>
      </c>
      <c r="AW220" s="14" t="s">
        <v>32</v>
      </c>
      <c r="AX220" s="14" t="s">
        <v>83</v>
      </c>
      <c r="AY220" s="266" t="s">
        <v>127</v>
      </c>
    </row>
    <row r="221" s="2" customFormat="1" ht="33" customHeight="1">
      <c r="A221" s="38"/>
      <c r="B221" s="39"/>
      <c r="C221" s="235" t="s">
        <v>455</v>
      </c>
      <c r="D221" s="235" t="s">
        <v>216</v>
      </c>
      <c r="E221" s="236" t="s">
        <v>456</v>
      </c>
      <c r="F221" s="237" t="s">
        <v>457</v>
      </c>
      <c r="G221" s="238" t="s">
        <v>280</v>
      </c>
      <c r="H221" s="239">
        <v>0.0030000000000000001</v>
      </c>
      <c r="I221" s="240"/>
      <c r="J221" s="241">
        <f>ROUND(I221*H221,2)</f>
        <v>0</v>
      </c>
      <c r="K221" s="242"/>
      <c r="L221" s="44"/>
      <c r="M221" s="243" t="s">
        <v>1</v>
      </c>
      <c r="N221" s="244" t="s">
        <v>40</v>
      </c>
      <c r="O221" s="91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3" t="s">
        <v>133</v>
      </c>
      <c r="AT221" s="233" t="s">
        <v>216</v>
      </c>
      <c r="AU221" s="233" t="s">
        <v>85</v>
      </c>
      <c r="AY221" s="17" t="s">
        <v>127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7" t="s">
        <v>83</v>
      </c>
      <c r="BK221" s="234">
        <f>ROUND(I221*H221,2)</f>
        <v>0</v>
      </c>
      <c r="BL221" s="17" t="s">
        <v>133</v>
      </c>
      <c r="BM221" s="233" t="s">
        <v>458</v>
      </c>
    </row>
    <row r="222" s="14" customFormat="1">
      <c r="A222" s="14"/>
      <c r="B222" s="256"/>
      <c r="C222" s="257"/>
      <c r="D222" s="247" t="s">
        <v>220</v>
      </c>
      <c r="E222" s="258" t="s">
        <v>1</v>
      </c>
      <c r="F222" s="259" t="s">
        <v>459</v>
      </c>
      <c r="G222" s="257"/>
      <c r="H222" s="260">
        <v>0.0030000000000000001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6" t="s">
        <v>220</v>
      </c>
      <c r="AU222" s="266" t="s">
        <v>85</v>
      </c>
      <c r="AV222" s="14" t="s">
        <v>85</v>
      </c>
      <c r="AW222" s="14" t="s">
        <v>32</v>
      </c>
      <c r="AX222" s="14" t="s">
        <v>83</v>
      </c>
      <c r="AY222" s="266" t="s">
        <v>127</v>
      </c>
    </row>
    <row r="223" s="2" customFormat="1" ht="24.15" customHeight="1">
      <c r="A223" s="38"/>
      <c r="B223" s="39"/>
      <c r="C223" s="235" t="s">
        <v>460</v>
      </c>
      <c r="D223" s="235" t="s">
        <v>216</v>
      </c>
      <c r="E223" s="236" t="s">
        <v>461</v>
      </c>
      <c r="F223" s="237" t="s">
        <v>462</v>
      </c>
      <c r="G223" s="238" t="s">
        <v>163</v>
      </c>
      <c r="H223" s="239">
        <v>128</v>
      </c>
      <c r="I223" s="240"/>
      <c r="J223" s="241">
        <f>ROUND(I223*H223,2)</f>
        <v>0</v>
      </c>
      <c r="K223" s="242"/>
      <c r="L223" s="44"/>
      <c r="M223" s="243" t="s">
        <v>1</v>
      </c>
      <c r="N223" s="244" t="s">
        <v>40</v>
      </c>
      <c r="O223" s="91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3" t="s">
        <v>133</v>
      </c>
      <c r="AT223" s="233" t="s">
        <v>216</v>
      </c>
      <c r="AU223" s="233" t="s">
        <v>85</v>
      </c>
      <c r="AY223" s="17" t="s">
        <v>127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7" t="s">
        <v>83</v>
      </c>
      <c r="BK223" s="234">
        <f>ROUND(I223*H223,2)</f>
        <v>0</v>
      </c>
      <c r="BL223" s="17" t="s">
        <v>133</v>
      </c>
      <c r="BM223" s="233" t="s">
        <v>463</v>
      </c>
    </row>
    <row r="224" s="14" customFormat="1">
      <c r="A224" s="14"/>
      <c r="B224" s="256"/>
      <c r="C224" s="257"/>
      <c r="D224" s="247" t="s">
        <v>220</v>
      </c>
      <c r="E224" s="258" t="s">
        <v>1</v>
      </c>
      <c r="F224" s="259" t="s">
        <v>243</v>
      </c>
      <c r="G224" s="257"/>
      <c r="H224" s="260">
        <v>128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6" t="s">
        <v>220</v>
      </c>
      <c r="AU224" s="266" t="s">
        <v>85</v>
      </c>
      <c r="AV224" s="14" t="s">
        <v>85</v>
      </c>
      <c r="AW224" s="14" t="s">
        <v>32</v>
      </c>
      <c r="AX224" s="14" t="s">
        <v>83</v>
      </c>
      <c r="AY224" s="266" t="s">
        <v>127</v>
      </c>
    </row>
    <row r="225" s="2" customFormat="1" ht="24.15" customHeight="1">
      <c r="A225" s="38"/>
      <c r="B225" s="39"/>
      <c r="C225" s="220" t="s">
        <v>464</v>
      </c>
      <c r="D225" s="220" t="s">
        <v>129</v>
      </c>
      <c r="E225" s="221" t="s">
        <v>465</v>
      </c>
      <c r="F225" s="222" t="s">
        <v>466</v>
      </c>
      <c r="G225" s="223" t="s">
        <v>163</v>
      </c>
      <c r="H225" s="224">
        <v>128</v>
      </c>
      <c r="I225" s="225"/>
      <c r="J225" s="226">
        <f>ROUND(I225*H225,2)</f>
        <v>0</v>
      </c>
      <c r="K225" s="227"/>
      <c r="L225" s="228"/>
      <c r="M225" s="229" t="s">
        <v>1</v>
      </c>
      <c r="N225" s="230" t="s">
        <v>40</v>
      </c>
      <c r="O225" s="91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3" t="s">
        <v>132</v>
      </c>
      <c r="AT225" s="233" t="s">
        <v>129</v>
      </c>
      <c r="AU225" s="233" t="s">
        <v>85</v>
      </c>
      <c r="AY225" s="17" t="s">
        <v>127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7" t="s">
        <v>83</v>
      </c>
      <c r="BK225" s="234">
        <f>ROUND(I225*H225,2)</f>
        <v>0</v>
      </c>
      <c r="BL225" s="17" t="s">
        <v>133</v>
      </c>
      <c r="BM225" s="233" t="s">
        <v>467</v>
      </c>
    </row>
    <row r="226" s="13" customFormat="1">
      <c r="A226" s="13"/>
      <c r="B226" s="245"/>
      <c r="C226" s="246"/>
      <c r="D226" s="247" t="s">
        <v>220</v>
      </c>
      <c r="E226" s="248" t="s">
        <v>1</v>
      </c>
      <c r="F226" s="249" t="s">
        <v>468</v>
      </c>
      <c r="G226" s="246"/>
      <c r="H226" s="248" t="s">
        <v>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5" t="s">
        <v>220</v>
      </c>
      <c r="AU226" s="255" t="s">
        <v>85</v>
      </c>
      <c r="AV226" s="13" t="s">
        <v>83</v>
      </c>
      <c r="AW226" s="13" t="s">
        <v>32</v>
      </c>
      <c r="AX226" s="13" t="s">
        <v>75</v>
      </c>
      <c r="AY226" s="255" t="s">
        <v>127</v>
      </c>
    </row>
    <row r="227" s="14" customFormat="1">
      <c r="A227" s="14"/>
      <c r="B227" s="256"/>
      <c r="C227" s="257"/>
      <c r="D227" s="247" t="s">
        <v>220</v>
      </c>
      <c r="E227" s="258" t="s">
        <v>243</v>
      </c>
      <c r="F227" s="259" t="s">
        <v>244</v>
      </c>
      <c r="G227" s="257"/>
      <c r="H227" s="260">
        <v>128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6" t="s">
        <v>220</v>
      </c>
      <c r="AU227" s="266" t="s">
        <v>85</v>
      </c>
      <c r="AV227" s="14" t="s">
        <v>85</v>
      </c>
      <c r="AW227" s="14" t="s">
        <v>32</v>
      </c>
      <c r="AX227" s="14" t="s">
        <v>83</v>
      </c>
      <c r="AY227" s="266" t="s">
        <v>127</v>
      </c>
    </row>
    <row r="228" s="2" customFormat="1" ht="24.15" customHeight="1">
      <c r="A228" s="38"/>
      <c r="B228" s="39"/>
      <c r="C228" s="235" t="s">
        <v>469</v>
      </c>
      <c r="D228" s="235" t="s">
        <v>216</v>
      </c>
      <c r="E228" s="236" t="s">
        <v>470</v>
      </c>
      <c r="F228" s="237" t="s">
        <v>471</v>
      </c>
      <c r="G228" s="238" t="s">
        <v>231</v>
      </c>
      <c r="H228" s="239">
        <v>32</v>
      </c>
      <c r="I228" s="240"/>
      <c r="J228" s="241">
        <f>ROUND(I228*H228,2)</f>
        <v>0</v>
      </c>
      <c r="K228" s="242"/>
      <c r="L228" s="44"/>
      <c r="M228" s="243" t="s">
        <v>1</v>
      </c>
      <c r="N228" s="244" t="s">
        <v>40</v>
      </c>
      <c r="O228" s="91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3" t="s">
        <v>133</v>
      </c>
      <c r="AT228" s="233" t="s">
        <v>216</v>
      </c>
      <c r="AU228" s="233" t="s">
        <v>85</v>
      </c>
      <c r="AY228" s="17" t="s">
        <v>127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7" t="s">
        <v>83</v>
      </c>
      <c r="BK228" s="234">
        <f>ROUND(I228*H228,2)</f>
        <v>0</v>
      </c>
      <c r="BL228" s="17" t="s">
        <v>133</v>
      </c>
      <c r="BM228" s="233" t="s">
        <v>472</v>
      </c>
    </row>
    <row r="229" s="13" customFormat="1">
      <c r="A229" s="13"/>
      <c r="B229" s="245"/>
      <c r="C229" s="246"/>
      <c r="D229" s="247" t="s">
        <v>220</v>
      </c>
      <c r="E229" s="248" t="s">
        <v>1</v>
      </c>
      <c r="F229" s="249" t="s">
        <v>282</v>
      </c>
      <c r="G229" s="246"/>
      <c r="H229" s="248" t="s">
        <v>1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220</v>
      </c>
      <c r="AU229" s="255" t="s">
        <v>85</v>
      </c>
      <c r="AV229" s="13" t="s">
        <v>83</v>
      </c>
      <c r="AW229" s="13" t="s">
        <v>32</v>
      </c>
      <c r="AX229" s="13" t="s">
        <v>75</v>
      </c>
      <c r="AY229" s="255" t="s">
        <v>127</v>
      </c>
    </row>
    <row r="230" s="14" customFormat="1">
      <c r="A230" s="14"/>
      <c r="B230" s="256"/>
      <c r="C230" s="257"/>
      <c r="D230" s="247" t="s">
        <v>220</v>
      </c>
      <c r="E230" s="258" t="s">
        <v>1</v>
      </c>
      <c r="F230" s="259" t="s">
        <v>408</v>
      </c>
      <c r="G230" s="257"/>
      <c r="H230" s="260">
        <v>32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6" t="s">
        <v>220</v>
      </c>
      <c r="AU230" s="266" t="s">
        <v>85</v>
      </c>
      <c r="AV230" s="14" t="s">
        <v>85</v>
      </c>
      <c r="AW230" s="14" t="s">
        <v>32</v>
      </c>
      <c r="AX230" s="14" t="s">
        <v>83</v>
      </c>
      <c r="AY230" s="266" t="s">
        <v>127</v>
      </c>
    </row>
    <row r="231" s="2" customFormat="1" ht="33" customHeight="1">
      <c r="A231" s="38"/>
      <c r="B231" s="39"/>
      <c r="C231" s="235" t="s">
        <v>473</v>
      </c>
      <c r="D231" s="235" t="s">
        <v>216</v>
      </c>
      <c r="E231" s="236" t="s">
        <v>474</v>
      </c>
      <c r="F231" s="237" t="s">
        <v>475</v>
      </c>
      <c r="G231" s="238" t="s">
        <v>231</v>
      </c>
      <c r="H231" s="239">
        <v>28</v>
      </c>
      <c r="I231" s="240"/>
      <c r="J231" s="241">
        <f>ROUND(I231*H231,2)</f>
        <v>0</v>
      </c>
      <c r="K231" s="242"/>
      <c r="L231" s="44"/>
      <c r="M231" s="243" t="s">
        <v>1</v>
      </c>
      <c r="N231" s="244" t="s">
        <v>40</v>
      </c>
      <c r="O231" s="91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3" t="s">
        <v>133</v>
      </c>
      <c r="AT231" s="233" t="s">
        <v>216</v>
      </c>
      <c r="AU231" s="233" t="s">
        <v>85</v>
      </c>
      <c r="AY231" s="17" t="s">
        <v>127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7" t="s">
        <v>83</v>
      </c>
      <c r="BK231" s="234">
        <f>ROUND(I231*H231,2)</f>
        <v>0</v>
      </c>
      <c r="BL231" s="17" t="s">
        <v>133</v>
      </c>
      <c r="BM231" s="233" t="s">
        <v>476</v>
      </c>
    </row>
    <row r="232" s="14" customFormat="1">
      <c r="A232" s="14"/>
      <c r="B232" s="256"/>
      <c r="C232" s="257"/>
      <c r="D232" s="247" t="s">
        <v>220</v>
      </c>
      <c r="E232" s="258" t="s">
        <v>1</v>
      </c>
      <c r="F232" s="259" t="s">
        <v>389</v>
      </c>
      <c r="G232" s="257"/>
      <c r="H232" s="260">
        <v>28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6" t="s">
        <v>220</v>
      </c>
      <c r="AU232" s="266" t="s">
        <v>85</v>
      </c>
      <c r="AV232" s="14" t="s">
        <v>85</v>
      </c>
      <c r="AW232" s="14" t="s">
        <v>32</v>
      </c>
      <c r="AX232" s="14" t="s">
        <v>83</v>
      </c>
      <c r="AY232" s="266" t="s">
        <v>127</v>
      </c>
    </row>
    <row r="233" s="2" customFormat="1" ht="24.15" customHeight="1">
      <c r="A233" s="38"/>
      <c r="B233" s="39"/>
      <c r="C233" s="235" t="s">
        <v>477</v>
      </c>
      <c r="D233" s="235" t="s">
        <v>216</v>
      </c>
      <c r="E233" s="236" t="s">
        <v>478</v>
      </c>
      <c r="F233" s="237" t="s">
        <v>479</v>
      </c>
      <c r="G233" s="238" t="s">
        <v>231</v>
      </c>
      <c r="H233" s="239">
        <v>32</v>
      </c>
      <c r="I233" s="240"/>
      <c r="J233" s="241">
        <f>ROUND(I233*H233,2)</f>
        <v>0</v>
      </c>
      <c r="K233" s="242"/>
      <c r="L233" s="44"/>
      <c r="M233" s="243" t="s">
        <v>1</v>
      </c>
      <c r="N233" s="244" t="s">
        <v>40</v>
      </c>
      <c r="O233" s="91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3" t="s">
        <v>133</v>
      </c>
      <c r="AT233" s="233" t="s">
        <v>216</v>
      </c>
      <c r="AU233" s="233" t="s">
        <v>85</v>
      </c>
      <c r="AY233" s="17" t="s">
        <v>127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7" t="s">
        <v>83</v>
      </c>
      <c r="BK233" s="234">
        <f>ROUND(I233*H233,2)</f>
        <v>0</v>
      </c>
      <c r="BL233" s="17" t="s">
        <v>133</v>
      </c>
      <c r="BM233" s="233" t="s">
        <v>480</v>
      </c>
    </row>
    <row r="234" s="13" customFormat="1">
      <c r="A234" s="13"/>
      <c r="B234" s="245"/>
      <c r="C234" s="246"/>
      <c r="D234" s="247" t="s">
        <v>220</v>
      </c>
      <c r="E234" s="248" t="s">
        <v>1</v>
      </c>
      <c r="F234" s="249" t="s">
        <v>282</v>
      </c>
      <c r="G234" s="246"/>
      <c r="H234" s="248" t="s">
        <v>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5" t="s">
        <v>220</v>
      </c>
      <c r="AU234" s="255" t="s">
        <v>85</v>
      </c>
      <c r="AV234" s="13" t="s">
        <v>83</v>
      </c>
      <c r="AW234" s="13" t="s">
        <v>32</v>
      </c>
      <c r="AX234" s="13" t="s">
        <v>75</v>
      </c>
      <c r="AY234" s="255" t="s">
        <v>127</v>
      </c>
    </row>
    <row r="235" s="14" customFormat="1">
      <c r="A235" s="14"/>
      <c r="B235" s="256"/>
      <c r="C235" s="257"/>
      <c r="D235" s="247" t="s">
        <v>220</v>
      </c>
      <c r="E235" s="258" t="s">
        <v>1</v>
      </c>
      <c r="F235" s="259" t="s">
        <v>408</v>
      </c>
      <c r="G235" s="257"/>
      <c r="H235" s="260">
        <v>32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6" t="s">
        <v>220</v>
      </c>
      <c r="AU235" s="266" t="s">
        <v>85</v>
      </c>
      <c r="AV235" s="14" t="s">
        <v>85</v>
      </c>
      <c r="AW235" s="14" t="s">
        <v>32</v>
      </c>
      <c r="AX235" s="14" t="s">
        <v>83</v>
      </c>
      <c r="AY235" s="266" t="s">
        <v>127</v>
      </c>
    </row>
    <row r="236" s="2" customFormat="1" ht="24.15" customHeight="1">
      <c r="A236" s="38"/>
      <c r="B236" s="39"/>
      <c r="C236" s="235" t="s">
        <v>481</v>
      </c>
      <c r="D236" s="235" t="s">
        <v>216</v>
      </c>
      <c r="E236" s="236" t="s">
        <v>482</v>
      </c>
      <c r="F236" s="237" t="s">
        <v>483</v>
      </c>
      <c r="G236" s="238" t="s">
        <v>396</v>
      </c>
      <c r="H236" s="239">
        <v>0.012999999999999999</v>
      </c>
      <c r="I236" s="240"/>
      <c r="J236" s="241">
        <f>ROUND(I236*H236,2)</f>
        <v>0</v>
      </c>
      <c r="K236" s="242"/>
      <c r="L236" s="44"/>
      <c r="M236" s="243" t="s">
        <v>1</v>
      </c>
      <c r="N236" s="244" t="s">
        <v>40</v>
      </c>
      <c r="O236" s="91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3" t="s">
        <v>133</v>
      </c>
      <c r="AT236" s="233" t="s">
        <v>216</v>
      </c>
      <c r="AU236" s="233" t="s">
        <v>85</v>
      </c>
      <c r="AY236" s="17" t="s">
        <v>127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7" t="s">
        <v>83</v>
      </c>
      <c r="BK236" s="234">
        <f>ROUND(I236*H236,2)</f>
        <v>0</v>
      </c>
      <c r="BL236" s="17" t="s">
        <v>133</v>
      </c>
      <c r="BM236" s="233" t="s">
        <v>484</v>
      </c>
    </row>
    <row r="237" s="13" customFormat="1">
      <c r="A237" s="13"/>
      <c r="B237" s="245"/>
      <c r="C237" s="246"/>
      <c r="D237" s="247" t="s">
        <v>220</v>
      </c>
      <c r="E237" s="248" t="s">
        <v>1</v>
      </c>
      <c r="F237" s="249" t="s">
        <v>468</v>
      </c>
      <c r="G237" s="246"/>
      <c r="H237" s="248" t="s">
        <v>1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220</v>
      </c>
      <c r="AU237" s="255" t="s">
        <v>85</v>
      </c>
      <c r="AV237" s="13" t="s">
        <v>83</v>
      </c>
      <c r="AW237" s="13" t="s">
        <v>32</v>
      </c>
      <c r="AX237" s="13" t="s">
        <v>75</v>
      </c>
      <c r="AY237" s="255" t="s">
        <v>127</v>
      </c>
    </row>
    <row r="238" s="14" customFormat="1">
      <c r="A238" s="14"/>
      <c r="B238" s="256"/>
      <c r="C238" s="257"/>
      <c r="D238" s="247" t="s">
        <v>220</v>
      </c>
      <c r="E238" s="258" t="s">
        <v>1</v>
      </c>
      <c r="F238" s="259" t="s">
        <v>485</v>
      </c>
      <c r="G238" s="257"/>
      <c r="H238" s="260">
        <v>0.012999999999999999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6" t="s">
        <v>220</v>
      </c>
      <c r="AU238" s="266" t="s">
        <v>85</v>
      </c>
      <c r="AV238" s="14" t="s">
        <v>85</v>
      </c>
      <c r="AW238" s="14" t="s">
        <v>32</v>
      </c>
      <c r="AX238" s="14" t="s">
        <v>83</v>
      </c>
      <c r="AY238" s="266" t="s">
        <v>127</v>
      </c>
    </row>
    <row r="239" s="2" customFormat="1" ht="16.5" customHeight="1">
      <c r="A239" s="38"/>
      <c r="B239" s="39"/>
      <c r="C239" s="220" t="s">
        <v>486</v>
      </c>
      <c r="D239" s="220" t="s">
        <v>129</v>
      </c>
      <c r="E239" s="221" t="s">
        <v>487</v>
      </c>
      <c r="F239" s="222" t="s">
        <v>488</v>
      </c>
      <c r="G239" s="223" t="s">
        <v>251</v>
      </c>
      <c r="H239" s="224">
        <v>4.7999999999999998</v>
      </c>
      <c r="I239" s="225"/>
      <c r="J239" s="226">
        <f>ROUND(I239*H239,2)</f>
        <v>0</v>
      </c>
      <c r="K239" s="227"/>
      <c r="L239" s="228"/>
      <c r="M239" s="229" t="s">
        <v>1</v>
      </c>
      <c r="N239" s="230" t="s">
        <v>40</v>
      </c>
      <c r="O239" s="91"/>
      <c r="P239" s="231">
        <f>O239*H239</f>
        <v>0</v>
      </c>
      <c r="Q239" s="231">
        <v>0.20000000000000001</v>
      </c>
      <c r="R239" s="231">
        <f>Q239*H239</f>
        <v>0.95999999999999996</v>
      </c>
      <c r="S239" s="231">
        <v>0</v>
      </c>
      <c r="T239" s="23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3" t="s">
        <v>132</v>
      </c>
      <c r="AT239" s="233" t="s">
        <v>129</v>
      </c>
      <c r="AU239" s="233" t="s">
        <v>85</v>
      </c>
      <c r="AY239" s="17" t="s">
        <v>127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7" t="s">
        <v>83</v>
      </c>
      <c r="BK239" s="234">
        <f>ROUND(I239*H239,2)</f>
        <v>0</v>
      </c>
      <c r="BL239" s="17" t="s">
        <v>133</v>
      </c>
      <c r="BM239" s="233" t="s">
        <v>489</v>
      </c>
    </row>
    <row r="240" s="13" customFormat="1">
      <c r="A240" s="13"/>
      <c r="B240" s="245"/>
      <c r="C240" s="246"/>
      <c r="D240" s="247" t="s">
        <v>220</v>
      </c>
      <c r="E240" s="248" t="s">
        <v>1</v>
      </c>
      <c r="F240" s="249" t="s">
        <v>468</v>
      </c>
      <c r="G240" s="246"/>
      <c r="H240" s="248" t="s">
        <v>1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5" t="s">
        <v>220</v>
      </c>
      <c r="AU240" s="255" t="s">
        <v>85</v>
      </c>
      <c r="AV240" s="13" t="s">
        <v>83</v>
      </c>
      <c r="AW240" s="13" t="s">
        <v>32</v>
      </c>
      <c r="AX240" s="13" t="s">
        <v>75</v>
      </c>
      <c r="AY240" s="255" t="s">
        <v>127</v>
      </c>
    </row>
    <row r="241" s="14" customFormat="1">
      <c r="A241" s="14"/>
      <c r="B241" s="256"/>
      <c r="C241" s="257"/>
      <c r="D241" s="247" t="s">
        <v>220</v>
      </c>
      <c r="E241" s="258" t="s">
        <v>1</v>
      </c>
      <c r="F241" s="259" t="s">
        <v>490</v>
      </c>
      <c r="G241" s="257"/>
      <c r="H241" s="260">
        <v>4.7999999999999998</v>
      </c>
      <c r="I241" s="261"/>
      <c r="J241" s="257"/>
      <c r="K241" s="257"/>
      <c r="L241" s="262"/>
      <c r="M241" s="263"/>
      <c r="N241" s="264"/>
      <c r="O241" s="264"/>
      <c r="P241" s="264"/>
      <c r="Q241" s="264"/>
      <c r="R241" s="264"/>
      <c r="S241" s="264"/>
      <c r="T241" s="26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6" t="s">
        <v>220</v>
      </c>
      <c r="AU241" s="266" t="s">
        <v>85</v>
      </c>
      <c r="AV241" s="14" t="s">
        <v>85</v>
      </c>
      <c r="AW241" s="14" t="s">
        <v>32</v>
      </c>
      <c r="AX241" s="14" t="s">
        <v>83</v>
      </c>
      <c r="AY241" s="266" t="s">
        <v>127</v>
      </c>
    </row>
    <row r="242" s="2" customFormat="1" ht="16.5" customHeight="1">
      <c r="A242" s="38"/>
      <c r="B242" s="39"/>
      <c r="C242" s="220" t="s">
        <v>267</v>
      </c>
      <c r="D242" s="220" t="s">
        <v>129</v>
      </c>
      <c r="E242" s="221" t="s">
        <v>491</v>
      </c>
      <c r="F242" s="222" t="s">
        <v>492</v>
      </c>
      <c r="G242" s="223" t="s">
        <v>251</v>
      </c>
      <c r="H242" s="224">
        <v>1.6799999999999999</v>
      </c>
      <c r="I242" s="225"/>
      <c r="J242" s="226">
        <f>ROUND(I242*H242,2)</f>
        <v>0</v>
      </c>
      <c r="K242" s="227"/>
      <c r="L242" s="228"/>
      <c r="M242" s="229" t="s">
        <v>1</v>
      </c>
      <c r="N242" s="230" t="s">
        <v>40</v>
      </c>
      <c r="O242" s="91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3" t="s">
        <v>132</v>
      </c>
      <c r="AT242" s="233" t="s">
        <v>129</v>
      </c>
      <c r="AU242" s="233" t="s">
        <v>85</v>
      </c>
      <c r="AY242" s="17" t="s">
        <v>127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7" t="s">
        <v>83</v>
      </c>
      <c r="BK242" s="234">
        <f>ROUND(I242*H242,2)</f>
        <v>0</v>
      </c>
      <c r="BL242" s="17" t="s">
        <v>133</v>
      </c>
      <c r="BM242" s="233" t="s">
        <v>493</v>
      </c>
    </row>
    <row r="243" s="13" customFormat="1">
      <c r="A243" s="13"/>
      <c r="B243" s="245"/>
      <c r="C243" s="246"/>
      <c r="D243" s="247" t="s">
        <v>220</v>
      </c>
      <c r="E243" s="248" t="s">
        <v>1</v>
      </c>
      <c r="F243" s="249" t="s">
        <v>468</v>
      </c>
      <c r="G243" s="246"/>
      <c r="H243" s="248" t="s">
        <v>1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220</v>
      </c>
      <c r="AU243" s="255" t="s">
        <v>85</v>
      </c>
      <c r="AV243" s="13" t="s">
        <v>83</v>
      </c>
      <c r="AW243" s="13" t="s">
        <v>32</v>
      </c>
      <c r="AX243" s="13" t="s">
        <v>75</v>
      </c>
      <c r="AY243" s="255" t="s">
        <v>127</v>
      </c>
    </row>
    <row r="244" s="14" customFormat="1">
      <c r="A244" s="14"/>
      <c r="B244" s="256"/>
      <c r="C244" s="257"/>
      <c r="D244" s="247" t="s">
        <v>220</v>
      </c>
      <c r="E244" s="258" t="s">
        <v>1</v>
      </c>
      <c r="F244" s="259" t="s">
        <v>494</v>
      </c>
      <c r="G244" s="257"/>
      <c r="H244" s="260">
        <v>1.6799999999999999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6" t="s">
        <v>220</v>
      </c>
      <c r="AU244" s="266" t="s">
        <v>85</v>
      </c>
      <c r="AV244" s="14" t="s">
        <v>85</v>
      </c>
      <c r="AW244" s="14" t="s">
        <v>32</v>
      </c>
      <c r="AX244" s="14" t="s">
        <v>83</v>
      </c>
      <c r="AY244" s="266" t="s">
        <v>127</v>
      </c>
    </row>
    <row r="245" s="2" customFormat="1" ht="16.5" customHeight="1">
      <c r="A245" s="38"/>
      <c r="B245" s="39"/>
      <c r="C245" s="220" t="s">
        <v>495</v>
      </c>
      <c r="D245" s="220" t="s">
        <v>129</v>
      </c>
      <c r="E245" s="221" t="s">
        <v>496</v>
      </c>
      <c r="F245" s="222" t="s">
        <v>497</v>
      </c>
      <c r="G245" s="223" t="s">
        <v>231</v>
      </c>
      <c r="H245" s="224">
        <v>24</v>
      </c>
      <c r="I245" s="225"/>
      <c r="J245" s="226">
        <f>ROUND(I245*H245,2)</f>
        <v>0</v>
      </c>
      <c r="K245" s="227"/>
      <c r="L245" s="228"/>
      <c r="M245" s="229" t="s">
        <v>1</v>
      </c>
      <c r="N245" s="230" t="s">
        <v>40</v>
      </c>
      <c r="O245" s="91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3" t="s">
        <v>132</v>
      </c>
      <c r="AT245" s="233" t="s">
        <v>129</v>
      </c>
      <c r="AU245" s="233" t="s">
        <v>85</v>
      </c>
      <c r="AY245" s="17" t="s">
        <v>127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7" t="s">
        <v>83</v>
      </c>
      <c r="BK245" s="234">
        <f>ROUND(I245*H245,2)</f>
        <v>0</v>
      </c>
      <c r="BL245" s="17" t="s">
        <v>133</v>
      </c>
      <c r="BM245" s="233" t="s">
        <v>498</v>
      </c>
    </row>
    <row r="246" s="13" customFormat="1">
      <c r="A246" s="13"/>
      <c r="B246" s="245"/>
      <c r="C246" s="246"/>
      <c r="D246" s="247" t="s">
        <v>220</v>
      </c>
      <c r="E246" s="248" t="s">
        <v>1</v>
      </c>
      <c r="F246" s="249" t="s">
        <v>282</v>
      </c>
      <c r="G246" s="246"/>
      <c r="H246" s="248" t="s">
        <v>1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220</v>
      </c>
      <c r="AU246" s="255" t="s">
        <v>85</v>
      </c>
      <c r="AV246" s="13" t="s">
        <v>83</v>
      </c>
      <c r="AW246" s="13" t="s">
        <v>32</v>
      </c>
      <c r="AX246" s="13" t="s">
        <v>75</v>
      </c>
      <c r="AY246" s="255" t="s">
        <v>127</v>
      </c>
    </row>
    <row r="247" s="14" customFormat="1">
      <c r="A247" s="14"/>
      <c r="B247" s="256"/>
      <c r="C247" s="257"/>
      <c r="D247" s="247" t="s">
        <v>220</v>
      </c>
      <c r="E247" s="258" t="s">
        <v>1</v>
      </c>
      <c r="F247" s="259" t="s">
        <v>499</v>
      </c>
      <c r="G247" s="257"/>
      <c r="H247" s="260">
        <v>24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6" t="s">
        <v>220</v>
      </c>
      <c r="AU247" s="266" t="s">
        <v>85</v>
      </c>
      <c r="AV247" s="14" t="s">
        <v>85</v>
      </c>
      <c r="AW247" s="14" t="s">
        <v>32</v>
      </c>
      <c r="AX247" s="14" t="s">
        <v>83</v>
      </c>
      <c r="AY247" s="266" t="s">
        <v>127</v>
      </c>
    </row>
    <row r="248" s="2" customFormat="1" ht="16.5" customHeight="1">
      <c r="A248" s="38"/>
      <c r="B248" s="39"/>
      <c r="C248" s="220" t="s">
        <v>500</v>
      </c>
      <c r="D248" s="220" t="s">
        <v>129</v>
      </c>
      <c r="E248" s="221" t="s">
        <v>501</v>
      </c>
      <c r="F248" s="222" t="s">
        <v>502</v>
      </c>
      <c r="G248" s="223" t="s">
        <v>231</v>
      </c>
      <c r="H248" s="224">
        <v>24</v>
      </c>
      <c r="I248" s="225"/>
      <c r="J248" s="226">
        <f>ROUND(I248*H248,2)</f>
        <v>0</v>
      </c>
      <c r="K248" s="227"/>
      <c r="L248" s="228"/>
      <c r="M248" s="229" t="s">
        <v>1</v>
      </c>
      <c r="N248" s="230" t="s">
        <v>40</v>
      </c>
      <c r="O248" s="91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3" t="s">
        <v>132</v>
      </c>
      <c r="AT248" s="233" t="s">
        <v>129</v>
      </c>
      <c r="AU248" s="233" t="s">
        <v>85</v>
      </c>
      <c r="AY248" s="17" t="s">
        <v>127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7" t="s">
        <v>83</v>
      </c>
      <c r="BK248" s="234">
        <f>ROUND(I248*H248,2)</f>
        <v>0</v>
      </c>
      <c r="BL248" s="17" t="s">
        <v>133</v>
      </c>
      <c r="BM248" s="233" t="s">
        <v>503</v>
      </c>
    </row>
    <row r="249" s="2" customFormat="1" ht="16.5" customHeight="1">
      <c r="A249" s="38"/>
      <c r="B249" s="39"/>
      <c r="C249" s="235" t="s">
        <v>504</v>
      </c>
      <c r="D249" s="235" t="s">
        <v>216</v>
      </c>
      <c r="E249" s="236" t="s">
        <v>505</v>
      </c>
      <c r="F249" s="237" t="s">
        <v>506</v>
      </c>
      <c r="G249" s="238" t="s">
        <v>251</v>
      </c>
      <c r="H249" s="239">
        <v>1.7</v>
      </c>
      <c r="I249" s="240"/>
      <c r="J249" s="241">
        <f>ROUND(I249*H249,2)</f>
        <v>0</v>
      </c>
      <c r="K249" s="242"/>
      <c r="L249" s="44"/>
      <c r="M249" s="243" t="s">
        <v>1</v>
      </c>
      <c r="N249" s="244" t="s">
        <v>40</v>
      </c>
      <c r="O249" s="91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3" t="s">
        <v>133</v>
      </c>
      <c r="AT249" s="233" t="s">
        <v>216</v>
      </c>
      <c r="AU249" s="233" t="s">
        <v>85</v>
      </c>
      <c r="AY249" s="17" t="s">
        <v>127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7" t="s">
        <v>83</v>
      </c>
      <c r="BK249" s="234">
        <f>ROUND(I249*H249,2)</f>
        <v>0</v>
      </c>
      <c r="BL249" s="17" t="s">
        <v>133</v>
      </c>
      <c r="BM249" s="233" t="s">
        <v>507</v>
      </c>
    </row>
    <row r="250" s="13" customFormat="1">
      <c r="A250" s="13"/>
      <c r="B250" s="245"/>
      <c r="C250" s="246"/>
      <c r="D250" s="247" t="s">
        <v>220</v>
      </c>
      <c r="E250" s="248" t="s">
        <v>1</v>
      </c>
      <c r="F250" s="249" t="s">
        <v>468</v>
      </c>
      <c r="G250" s="246"/>
      <c r="H250" s="248" t="s">
        <v>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220</v>
      </c>
      <c r="AU250" s="255" t="s">
        <v>85</v>
      </c>
      <c r="AV250" s="13" t="s">
        <v>83</v>
      </c>
      <c r="AW250" s="13" t="s">
        <v>32</v>
      </c>
      <c r="AX250" s="13" t="s">
        <v>75</v>
      </c>
      <c r="AY250" s="255" t="s">
        <v>127</v>
      </c>
    </row>
    <row r="251" s="14" customFormat="1">
      <c r="A251" s="14"/>
      <c r="B251" s="256"/>
      <c r="C251" s="257"/>
      <c r="D251" s="247" t="s">
        <v>220</v>
      </c>
      <c r="E251" s="258" t="s">
        <v>1</v>
      </c>
      <c r="F251" s="259" t="s">
        <v>508</v>
      </c>
      <c r="G251" s="257"/>
      <c r="H251" s="260">
        <v>1.7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6" t="s">
        <v>220</v>
      </c>
      <c r="AU251" s="266" t="s">
        <v>85</v>
      </c>
      <c r="AV251" s="14" t="s">
        <v>85</v>
      </c>
      <c r="AW251" s="14" t="s">
        <v>32</v>
      </c>
      <c r="AX251" s="14" t="s">
        <v>83</v>
      </c>
      <c r="AY251" s="266" t="s">
        <v>127</v>
      </c>
    </row>
    <row r="252" s="2" customFormat="1" ht="21.75" customHeight="1">
      <c r="A252" s="38"/>
      <c r="B252" s="39"/>
      <c r="C252" s="235" t="s">
        <v>509</v>
      </c>
      <c r="D252" s="235" t="s">
        <v>216</v>
      </c>
      <c r="E252" s="236" t="s">
        <v>510</v>
      </c>
      <c r="F252" s="237" t="s">
        <v>511</v>
      </c>
      <c r="G252" s="238" t="s">
        <v>251</v>
      </c>
      <c r="H252" s="239">
        <v>1.7</v>
      </c>
      <c r="I252" s="240"/>
      <c r="J252" s="241">
        <f>ROUND(I252*H252,2)</f>
        <v>0</v>
      </c>
      <c r="K252" s="242"/>
      <c r="L252" s="44"/>
      <c r="M252" s="243" t="s">
        <v>1</v>
      </c>
      <c r="N252" s="244" t="s">
        <v>40</v>
      </c>
      <c r="O252" s="91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3" t="s">
        <v>133</v>
      </c>
      <c r="AT252" s="233" t="s">
        <v>216</v>
      </c>
      <c r="AU252" s="233" t="s">
        <v>85</v>
      </c>
      <c r="AY252" s="17" t="s">
        <v>127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7" t="s">
        <v>83</v>
      </c>
      <c r="BK252" s="234">
        <f>ROUND(I252*H252,2)</f>
        <v>0</v>
      </c>
      <c r="BL252" s="17" t="s">
        <v>133</v>
      </c>
      <c r="BM252" s="233" t="s">
        <v>512</v>
      </c>
    </row>
    <row r="253" s="14" customFormat="1">
      <c r="A253" s="14"/>
      <c r="B253" s="256"/>
      <c r="C253" s="257"/>
      <c r="D253" s="247" t="s">
        <v>220</v>
      </c>
      <c r="E253" s="258" t="s">
        <v>1</v>
      </c>
      <c r="F253" s="259" t="s">
        <v>513</v>
      </c>
      <c r="G253" s="257"/>
      <c r="H253" s="260">
        <v>1.7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6" t="s">
        <v>220</v>
      </c>
      <c r="AU253" s="266" t="s">
        <v>85</v>
      </c>
      <c r="AV253" s="14" t="s">
        <v>85</v>
      </c>
      <c r="AW253" s="14" t="s">
        <v>32</v>
      </c>
      <c r="AX253" s="14" t="s">
        <v>83</v>
      </c>
      <c r="AY253" s="266" t="s">
        <v>127</v>
      </c>
    </row>
    <row r="254" s="2" customFormat="1" ht="24.15" customHeight="1">
      <c r="A254" s="38"/>
      <c r="B254" s="39"/>
      <c r="C254" s="235" t="s">
        <v>514</v>
      </c>
      <c r="D254" s="235" t="s">
        <v>216</v>
      </c>
      <c r="E254" s="236" t="s">
        <v>515</v>
      </c>
      <c r="F254" s="237" t="s">
        <v>516</v>
      </c>
      <c r="G254" s="238" t="s">
        <v>251</v>
      </c>
      <c r="H254" s="239">
        <v>40.799999999999997</v>
      </c>
      <c r="I254" s="240"/>
      <c r="J254" s="241">
        <f>ROUND(I254*H254,2)</f>
        <v>0</v>
      </c>
      <c r="K254" s="242"/>
      <c r="L254" s="44"/>
      <c r="M254" s="243" t="s">
        <v>1</v>
      </c>
      <c r="N254" s="244" t="s">
        <v>40</v>
      </c>
      <c r="O254" s="91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3" t="s">
        <v>133</v>
      </c>
      <c r="AT254" s="233" t="s">
        <v>216</v>
      </c>
      <c r="AU254" s="233" t="s">
        <v>85</v>
      </c>
      <c r="AY254" s="17" t="s">
        <v>127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7" t="s">
        <v>83</v>
      </c>
      <c r="BK254" s="234">
        <f>ROUND(I254*H254,2)</f>
        <v>0</v>
      </c>
      <c r="BL254" s="17" t="s">
        <v>133</v>
      </c>
      <c r="BM254" s="233" t="s">
        <v>517</v>
      </c>
    </row>
    <row r="255" s="14" customFormat="1">
      <c r="A255" s="14"/>
      <c r="B255" s="256"/>
      <c r="C255" s="257"/>
      <c r="D255" s="247" t="s">
        <v>220</v>
      </c>
      <c r="E255" s="258" t="s">
        <v>1</v>
      </c>
      <c r="F255" s="259" t="s">
        <v>518</v>
      </c>
      <c r="G255" s="257"/>
      <c r="H255" s="260">
        <v>40.799999999999997</v>
      </c>
      <c r="I255" s="261"/>
      <c r="J255" s="257"/>
      <c r="K255" s="257"/>
      <c r="L255" s="262"/>
      <c r="M255" s="263"/>
      <c r="N255" s="264"/>
      <c r="O255" s="264"/>
      <c r="P255" s="264"/>
      <c r="Q255" s="264"/>
      <c r="R255" s="264"/>
      <c r="S255" s="264"/>
      <c r="T255" s="26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6" t="s">
        <v>220</v>
      </c>
      <c r="AU255" s="266" t="s">
        <v>85</v>
      </c>
      <c r="AV255" s="14" t="s">
        <v>85</v>
      </c>
      <c r="AW255" s="14" t="s">
        <v>32</v>
      </c>
      <c r="AX255" s="14" t="s">
        <v>83</v>
      </c>
      <c r="AY255" s="266" t="s">
        <v>127</v>
      </c>
    </row>
    <row r="256" s="2" customFormat="1" ht="37.8" customHeight="1">
      <c r="A256" s="38"/>
      <c r="B256" s="39"/>
      <c r="C256" s="220" t="s">
        <v>519</v>
      </c>
      <c r="D256" s="220" t="s">
        <v>129</v>
      </c>
      <c r="E256" s="221" t="s">
        <v>520</v>
      </c>
      <c r="F256" s="222" t="s">
        <v>521</v>
      </c>
      <c r="G256" s="223" t="s">
        <v>131</v>
      </c>
      <c r="H256" s="224">
        <v>2</v>
      </c>
      <c r="I256" s="225"/>
      <c r="J256" s="226">
        <f>ROUND(I256*H256,2)</f>
        <v>0</v>
      </c>
      <c r="K256" s="227"/>
      <c r="L256" s="228"/>
      <c r="M256" s="229" t="s">
        <v>1</v>
      </c>
      <c r="N256" s="230" t="s">
        <v>40</v>
      </c>
      <c r="O256" s="91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3" t="s">
        <v>132</v>
      </c>
      <c r="AT256" s="233" t="s">
        <v>129</v>
      </c>
      <c r="AU256" s="233" t="s">
        <v>85</v>
      </c>
      <c r="AY256" s="17" t="s">
        <v>127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7" t="s">
        <v>83</v>
      </c>
      <c r="BK256" s="234">
        <f>ROUND(I256*H256,2)</f>
        <v>0</v>
      </c>
      <c r="BL256" s="17" t="s">
        <v>133</v>
      </c>
      <c r="BM256" s="233" t="s">
        <v>522</v>
      </c>
    </row>
    <row r="257" s="2" customFormat="1" ht="33" customHeight="1">
      <c r="A257" s="38"/>
      <c r="B257" s="39"/>
      <c r="C257" s="220" t="s">
        <v>523</v>
      </c>
      <c r="D257" s="220" t="s">
        <v>129</v>
      </c>
      <c r="E257" s="221" t="s">
        <v>524</v>
      </c>
      <c r="F257" s="222" t="s">
        <v>525</v>
      </c>
      <c r="G257" s="223" t="s">
        <v>131</v>
      </c>
      <c r="H257" s="224">
        <v>1</v>
      </c>
      <c r="I257" s="225"/>
      <c r="J257" s="226">
        <f>ROUND(I257*H257,2)</f>
        <v>0</v>
      </c>
      <c r="K257" s="227"/>
      <c r="L257" s="228"/>
      <c r="M257" s="229" t="s">
        <v>1</v>
      </c>
      <c r="N257" s="230" t="s">
        <v>40</v>
      </c>
      <c r="O257" s="91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3" t="s">
        <v>132</v>
      </c>
      <c r="AT257" s="233" t="s">
        <v>129</v>
      </c>
      <c r="AU257" s="233" t="s">
        <v>85</v>
      </c>
      <c r="AY257" s="17" t="s">
        <v>127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7" t="s">
        <v>83</v>
      </c>
      <c r="BK257" s="234">
        <f>ROUND(I257*H257,2)</f>
        <v>0</v>
      </c>
      <c r="BL257" s="17" t="s">
        <v>133</v>
      </c>
      <c r="BM257" s="233" t="s">
        <v>526</v>
      </c>
    </row>
    <row r="258" s="2" customFormat="1" ht="33" customHeight="1">
      <c r="A258" s="38"/>
      <c r="B258" s="39"/>
      <c r="C258" s="220" t="s">
        <v>527</v>
      </c>
      <c r="D258" s="220" t="s">
        <v>129</v>
      </c>
      <c r="E258" s="221" t="s">
        <v>528</v>
      </c>
      <c r="F258" s="222" t="s">
        <v>529</v>
      </c>
      <c r="G258" s="223" t="s">
        <v>131</v>
      </c>
      <c r="H258" s="224">
        <v>1</v>
      </c>
      <c r="I258" s="225"/>
      <c r="J258" s="226">
        <f>ROUND(I258*H258,2)</f>
        <v>0</v>
      </c>
      <c r="K258" s="227"/>
      <c r="L258" s="228"/>
      <c r="M258" s="229" t="s">
        <v>1</v>
      </c>
      <c r="N258" s="230" t="s">
        <v>40</v>
      </c>
      <c r="O258" s="91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3" t="s">
        <v>132</v>
      </c>
      <c r="AT258" s="233" t="s">
        <v>129</v>
      </c>
      <c r="AU258" s="233" t="s">
        <v>85</v>
      </c>
      <c r="AY258" s="17" t="s">
        <v>127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7" t="s">
        <v>83</v>
      </c>
      <c r="BK258" s="234">
        <f>ROUND(I258*H258,2)</f>
        <v>0</v>
      </c>
      <c r="BL258" s="17" t="s">
        <v>133</v>
      </c>
      <c r="BM258" s="233" t="s">
        <v>530</v>
      </c>
    </row>
    <row r="259" s="2" customFormat="1" ht="33" customHeight="1">
      <c r="A259" s="38"/>
      <c r="B259" s="39"/>
      <c r="C259" s="220" t="s">
        <v>531</v>
      </c>
      <c r="D259" s="220" t="s">
        <v>129</v>
      </c>
      <c r="E259" s="221" t="s">
        <v>532</v>
      </c>
      <c r="F259" s="222" t="s">
        <v>533</v>
      </c>
      <c r="G259" s="223" t="s">
        <v>131</v>
      </c>
      <c r="H259" s="224">
        <v>3</v>
      </c>
      <c r="I259" s="225"/>
      <c r="J259" s="226">
        <f>ROUND(I259*H259,2)</f>
        <v>0</v>
      </c>
      <c r="K259" s="227"/>
      <c r="L259" s="228"/>
      <c r="M259" s="229" t="s">
        <v>1</v>
      </c>
      <c r="N259" s="230" t="s">
        <v>40</v>
      </c>
      <c r="O259" s="91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3" t="s">
        <v>132</v>
      </c>
      <c r="AT259" s="233" t="s">
        <v>129</v>
      </c>
      <c r="AU259" s="233" t="s">
        <v>85</v>
      </c>
      <c r="AY259" s="17" t="s">
        <v>127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7" t="s">
        <v>83</v>
      </c>
      <c r="BK259" s="234">
        <f>ROUND(I259*H259,2)</f>
        <v>0</v>
      </c>
      <c r="BL259" s="17" t="s">
        <v>133</v>
      </c>
      <c r="BM259" s="233" t="s">
        <v>534</v>
      </c>
    </row>
    <row r="260" s="2" customFormat="1" ht="33" customHeight="1">
      <c r="A260" s="38"/>
      <c r="B260" s="39"/>
      <c r="C260" s="220" t="s">
        <v>261</v>
      </c>
      <c r="D260" s="220" t="s">
        <v>129</v>
      </c>
      <c r="E260" s="221" t="s">
        <v>535</v>
      </c>
      <c r="F260" s="222" t="s">
        <v>536</v>
      </c>
      <c r="G260" s="223" t="s">
        <v>131</v>
      </c>
      <c r="H260" s="224">
        <v>1</v>
      </c>
      <c r="I260" s="225"/>
      <c r="J260" s="226">
        <f>ROUND(I260*H260,2)</f>
        <v>0</v>
      </c>
      <c r="K260" s="227"/>
      <c r="L260" s="228"/>
      <c r="M260" s="229" t="s">
        <v>1</v>
      </c>
      <c r="N260" s="230" t="s">
        <v>40</v>
      </c>
      <c r="O260" s="91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3" t="s">
        <v>132</v>
      </c>
      <c r="AT260" s="233" t="s">
        <v>129</v>
      </c>
      <c r="AU260" s="233" t="s">
        <v>85</v>
      </c>
      <c r="AY260" s="17" t="s">
        <v>127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7" t="s">
        <v>83</v>
      </c>
      <c r="BK260" s="234">
        <f>ROUND(I260*H260,2)</f>
        <v>0</v>
      </c>
      <c r="BL260" s="17" t="s">
        <v>133</v>
      </c>
      <c r="BM260" s="233" t="s">
        <v>537</v>
      </c>
    </row>
    <row r="261" s="2" customFormat="1" ht="33" customHeight="1">
      <c r="A261" s="38"/>
      <c r="B261" s="39"/>
      <c r="C261" s="220" t="s">
        <v>538</v>
      </c>
      <c r="D261" s="220" t="s">
        <v>129</v>
      </c>
      <c r="E261" s="221" t="s">
        <v>539</v>
      </c>
      <c r="F261" s="222" t="s">
        <v>540</v>
      </c>
      <c r="G261" s="223" t="s">
        <v>131</v>
      </c>
      <c r="H261" s="224">
        <v>1</v>
      </c>
      <c r="I261" s="225"/>
      <c r="J261" s="226">
        <f>ROUND(I261*H261,2)</f>
        <v>0</v>
      </c>
      <c r="K261" s="227"/>
      <c r="L261" s="228"/>
      <c r="M261" s="229" t="s">
        <v>1</v>
      </c>
      <c r="N261" s="230" t="s">
        <v>40</v>
      </c>
      <c r="O261" s="91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3" t="s">
        <v>132</v>
      </c>
      <c r="AT261" s="233" t="s">
        <v>129</v>
      </c>
      <c r="AU261" s="233" t="s">
        <v>85</v>
      </c>
      <c r="AY261" s="17" t="s">
        <v>127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7" t="s">
        <v>83</v>
      </c>
      <c r="BK261" s="234">
        <f>ROUND(I261*H261,2)</f>
        <v>0</v>
      </c>
      <c r="BL261" s="17" t="s">
        <v>133</v>
      </c>
      <c r="BM261" s="233" t="s">
        <v>541</v>
      </c>
    </row>
    <row r="262" s="2" customFormat="1" ht="37.8" customHeight="1">
      <c r="A262" s="38"/>
      <c r="B262" s="39"/>
      <c r="C262" s="220" t="s">
        <v>542</v>
      </c>
      <c r="D262" s="220" t="s">
        <v>129</v>
      </c>
      <c r="E262" s="221" t="s">
        <v>543</v>
      </c>
      <c r="F262" s="222" t="s">
        <v>544</v>
      </c>
      <c r="G262" s="223" t="s">
        <v>131</v>
      </c>
      <c r="H262" s="224">
        <v>1</v>
      </c>
      <c r="I262" s="225"/>
      <c r="J262" s="226">
        <f>ROUND(I262*H262,2)</f>
        <v>0</v>
      </c>
      <c r="K262" s="227"/>
      <c r="L262" s="228"/>
      <c r="M262" s="229" t="s">
        <v>1</v>
      </c>
      <c r="N262" s="230" t="s">
        <v>40</v>
      </c>
      <c r="O262" s="91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3" t="s">
        <v>132</v>
      </c>
      <c r="AT262" s="233" t="s">
        <v>129</v>
      </c>
      <c r="AU262" s="233" t="s">
        <v>85</v>
      </c>
      <c r="AY262" s="17" t="s">
        <v>127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7" t="s">
        <v>83</v>
      </c>
      <c r="BK262" s="234">
        <f>ROUND(I262*H262,2)</f>
        <v>0</v>
      </c>
      <c r="BL262" s="17" t="s">
        <v>133</v>
      </c>
      <c r="BM262" s="233" t="s">
        <v>545</v>
      </c>
    </row>
    <row r="263" s="12" customFormat="1" ht="22.8" customHeight="1">
      <c r="A263" s="12"/>
      <c r="B263" s="204"/>
      <c r="C263" s="205"/>
      <c r="D263" s="206" t="s">
        <v>74</v>
      </c>
      <c r="E263" s="218" t="s">
        <v>85</v>
      </c>
      <c r="F263" s="218" t="s">
        <v>546</v>
      </c>
      <c r="G263" s="205"/>
      <c r="H263" s="205"/>
      <c r="I263" s="208"/>
      <c r="J263" s="219">
        <f>BK263</f>
        <v>0</v>
      </c>
      <c r="K263" s="205"/>
      <c r="L263" s="210"/>
      <c r="M263" s="211"/>
      <c r="N263" s="212"/>
      <c r="O263" s="212"/>
      <c r="P263" s="213">
        <f>SUM(P264:P270)</f>
        <v>0</v>
      </c>
      <c r="Q263" s="212"/>
      <c r="R263" s="213">
        <f>SUM(R264:R270)</f>
        <v>0.077734999999999999</v>
      </c>
      <c r="S263" s="212"/>
      <c r="T263" s="214">
        <f>SUM(T264:T270)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5" t="s">
        <v>83</v>
      </c>
      <c r="AT263" s="216" t="s">
        <v>74</v>
      </c>
      <c r="AU263" s="216" t="s">
        <v>83</v>
      </c>
      <c r="AY263" s="215" t="s">
        <v>127</v>
      </c>
      <c r="BK263" s="217">
        <f>SUM(BK264:BK270)</f>
        <v>0</v>
      </c>
    </row>
    <row r="264" s="2" customFormat="1" ht="24.15" customHeight="1">
      <c r="A264" s="38"/>
      <c r="B264" s="39"/>
      <c r="C264" s="235" t="s">
        <v>547</v>
      </c>
      <c r="D264" s="235" t="s">
        <v>216</v>
      </c>
      <c r="E264" s="236" t="s">
        <v>548</v>
      </c>
      <c r="F264" s="237" t="s">
        <v>549</v>
      </c>
      <c r="G264" s="238" t="s">
        <v>99</v>
      </c>
      <c r="H264" s="239">
        <v>44.100000000000001</v>
      </c>
      <c r="I264" s="240"/>
      <c r="J264" s="241">
        <f>ROUND(I264*H264,2)</f>
        <v>0</v>
      </c>
      <c r="K264" s="242"/>
      <c r="L264" s="44"/>
      <c r="M264" s="243" t="s">
        <v>1</v>
      </c>
      <c r="N264" s="244" t="s">
        <v>40</v>
      </c>
      <c r="O264" s="91"/>
      <c r="P264" s="231">
        <f>O264*H264</f>
        <v>0</v>
      </c>
      <c r="Q264" s="231">
        <v>0.00048999999999999998</v>
      </c>
      <c r="R264" s="231">
        <f>Q264*H264</f>
        <v>0.021609</v>
      </c>
      <c r="S264" s="231">
        <v>0</v>
      </c>
      <c r="T264" s="23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3" t="s">
        <v>133</v>
      </c>
      <c r="AT264" s="233" t="s">
        <v>216</v>
      </c>
      <c r="AU264" s="233" t="s">
        <v>85</v>
      </c>
      <c r="AY264" s="17" t="s">
        <v>127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7" t="s">
        <v>83</v>
      </c>
      <c r="BK264" s="234">
        <f>ROUND(I264*H264,2)</f>
        <v>0</v>
      </c>
      <c r="BL264" s="17" t="s">
        <v>133</v>
      </c>
      <c r="BM264" s="233" t="s">
        <v>550</v>
      </c>
    </row>
    <row r="265" s="13" customFormat="1">
      <c r="A265" s="13"/>
      <c r="B265" s="245"/>
      <c r="C265" s="246"/>
      <c r="D265" s="247" t="s">
        <v>220</v>
      </c>
      <c r="E265" s="248" t="s">
        <v>1</v>
      </c>
      <c r="F265" s="249" t="s">
        <v>282</v>
      </c>
      <c r="G265" s="246"/>
      <c r="H265" s="248" t="s">
        <v>1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5" t="s">
        <v>220</v>
      </c>
      <c r="AU265" s="255" t="s">
        <v>85</v>
      </c>
      <c r="AV265" s="13" t="s">
        <v>83</v>
      </c>
      <c r="AW265" s="13" t="s">
        <v>32</v>
      </c>
      <c r="AX265" s="13" t="s">
        <v>75</v>
      </c>
      <c r="AY265" s="255" t="s">
        <v>127</v>
      </c>
    </row>
    <row r="266" s="14" customFormat="1">
      <c r="A266" s="14"/>
      <c r="B266" s="256"/>
      <c r="C266" s="257"/>
      <c r="D266" s="247" t="s">
        <v>220</v>
      </c>
      <c r="E266" s="258" t="s">
        <v>237</v>
      </c>
      <c r="F266" s="259" t="s">
        <v>551</v>
      </c>
      <c r="G266" s="257"/>
      <c r="H266" s="260">
        <v>44.100000000000001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6" t="s">
        <v>220</v>
      </c>
      <c r="AU266" s="266" t="s">
        <v>85</v>
      </c>
      <c r="AV266" s="14" t="s">
        <v>85</v>
      </c>
      <c r="AW266" s="14" t="s">
        <v>32</v>
      </c>
      <c r="AX266" s="14" t="s">
        <v>83</v>
      </c>
      <c r="AY266" s="266" t="s">
        <v>127</v>
      </c>
    </row>
    <row r="267" s="2" customFormat="1" ht="24.15" customHeight="1">
      <c r="A267" s="38"/>
      <c r="B267" s="39"/>
      <c r="C267" s="235" t="s">
        <v>552</v>
      </c>
      <c r="D267" s="235" t="s">
        <v>216</v>
      </c>
      <c r="E267" s="236" t="s">
        <v>553</v>
      </c>
      <c r="F267" s="237" t="s">
        <v>554</v>
      </c>
      <c r="G267" s="238" t="s">
        <v>231</v>
      </c>
      <c r="H267" s="239">
        <v>102.047</v>
      </c>
      <c r="I267" s="240"/>
      <c r="J267" s="241">
        <f>ROUND(I267*H267,2)</f>
        <v>0</v>
      </c>
      <c r="K267" s="242"/>
      <c r="L267" s="44"/>
      <c r="M267" s="243" t="s">
        <v>1</v>
      </c>
      <c r="N267" s="244" t="s">
        <v>40</v>
      </c>
      <c r="O267" s="91"/>
      <c r="P267" s="231">
        <f>O267*H267</f>
        <v>0</v>
      </c>
      <c r="Q267" s="231">
        <v>0.00010000000000000001</v>
      </c>
      <c r="R267" s="231">
        <f>Q267*H267</f>
        <v>0.010204700000000001</v>
      </c>
      <c r="S267" s="231">
        <v>0</v>
      </c>
      <c r="T267" s="23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3" t="s">
        <v>133</v>
      </c>
      <c r="AT267" s="233" t="s">
        <v>216</v>
      </c>
      <c r="AU267" s="233" t="s">
        <v>85</v>
      </c>
      <c r="AY267" s="17" t="s">
        <v>127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7" t="s">
        <v>83</v>
      </c>
      <c r="BK267" s="234">
        <f>ROUND(I267*H267,2)</f>
        <v>0</v>
      </c>
      <c r="BL267" s="17" t="s">
        <v>133</v>
      </c>
      <c r="BM267" s="233" t="s">
        <v>555</v>
      </c>
    </row>
    <row r="268" s="14" customFormat="1">
      <c r="A268" s="14"/>
      <c r="B268" s="256"/>
      <c r="C268" s="257"/>
      <c r="D268" s="247" t="s">
        <v>220</v>
      </c>
      <c r="E268" s="258" t="s">
        <v>1</v>
      </c>
      <c r="F268" s="259" t="s">
        <v>556</v>
      </c>
      <c r="G268" s="257"/>
      <c r="H268" s="260">
        <v>102.047</v>
      </c>
      <c r="I268" s="261"/>
      <c r="J268" s="257"/>
      <c r="K268" s="257"/>
      <c r="L268" s="262"/>
      <c r="M268" s="263"/>
      <c r="N268" s="264"/>
      <c r="O268" s="264"/>
      <c r="P268" s="264"/>
      <c r="Q268" s="264"/>
      <c r="R268" s="264"/>
      <c r="S268" s="264"/>
      <c r="T268" s="26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6" t="s">
        <v>220</v>
      </c>
      <c r="AU268" s="266" t="s">
        <v>85</v>
      </c>
      <c r="AV268" s="14" t="s">
        <v>85</v>
      </c>
      <c r="AW268" s="14" t="s">
        <v>32</v>
      </c>
      <c r="AX268" s="14" t="s">
        <v>83</v>
      </c>
      <c r="AY268" s="266" t="s">
        <v>127</v>
      </c>
    </row>
    <row r="269" s="2" customFormat="1" ht="16.5" customHeight="1">
      <c r="A269" s="38"/>
      <c r="B269" s="39"/>
      <c r="C269" s="220" t="s">
        <v>557</v>
      </c>
      <c r="D269" s="220" t="s">
        <v>129</v>
      </c>
      <c r="E269" s="221" t="s">
        <v>558</v>
      </c>
      <c r="F269" s="222" t="s">
        <v>559</v>
      </c>
      <c r="G269" s="223" t="s">
        <v>231</v>
      </c>
      <c r="H269" s="224">
        <v>153.071</v>
      </c>
      <c r="I269" s="225"/>
      <c r="J269" s="226">
        <f>ROUND(I269*H269,2)</f>
        <v>0</v>
      </c>
      <c r="K269" s="227"/>
      <c r="L269" s="228"/>
      <c r="M269" s="229" t="s">
        <v>1</v>
      </c>
      <c r="N269" s="230" t="s">
        <v>40</v>
      </c>
      <c r="O269" s="91"/>
      <c r="P269" s="231">
        <f>O269*H269</f>
        <v>0</v>
      </c>
      <c r="Q269" s="231">
        <v>0.00029999999999999997</v>
      </c>
      <c r="R269" s="231">
        <f>Q269*H269</f>
        <v>0.045921299999999998</v>
      </c>
      <c r="S269" s="231">
        <v>0</v>
      </c>
      <c r="T269" s="23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3" t="s">
        <v>132</v>
      </c>
      <c r="AT269" s="233" t="s">
        <v>129</v>
      </c>
      <c r="AU269" s="233" t="s">
        <v>85</v>
      </c>
      <c r="AY269" s="17" t="s">
        <v>127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7" t="s">
        <v>83</v>
      </c>
      <c r="BK269" s="234">
        <f>ROUND(I269*H269,2)</f>
        <v>0</v>
      </c>
      <c r="BL269" s="17" t="s">
        <v>133</v>
      </c>
      <c r="BM269" s="233" t="s">
        <v>560</v>
      </c>
    </row>
    <row r="270" s="14" customFormat="1">
      <c r="A270" s="14"/>
      <c r="B270" s="256"/>
      <c r="C270" s="257"/>
      <c r="D270" s="247" t="s">
        <v>220</v>
      </c>
      <c r="E270" s="258" t="s">
        <v>1</v>
      </c>
      <c r="F270" s="259" t="s">
        <v>561</v>
      </c>
      <c r="G270" s="257"/>
      <c r="H270" s="260">
        <v>153.071</v>
      </c>
      <c r="I270" s="261"/>
      <c r="J270" s="257"/>
      <c r="K270" s="257"/>
      <c r="L270" s="262"/>
      <c r="M270" s="263"/>
      <c r="N270" s="264"/>
      <c r="O270" s="264"/>
      <c r="P270" s="264"/>
      <c r="Q270" s="264"/>
      <c r="R270" s="264"/>
      <c r="S270" s="264"/>
      <c r="T270" s="26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6" t="s">
        <v>220</v>
      </c>
      <c r="AU270" s="266" t="s">
        <v>85</v>
      </c>
      <c r="AV270" s="14" t="s">
        <v>85</v>
      </c>
      <c r="AW270" s="14" t="s">
        <v>32</v>
      </c>
      <c r="AX270" s="14" t="s">
        <v>83</v>
      </c>
      <c r="AY270" s="266" t="s">
        <v>127</v>
      </c>
    </row>
    <row r="271" s="12" customFormat="1" ht="22.8" customHeight="1">
      <c r="A271" s="12"/>
      <c r="B271" s="204"/>
      <c r="C271" s="205"/>
      <c r="D271" s="206" t="s">
        <v>74</v>
      </c>
      <c r="E271" s="218" t="s">
        <v>133</v>
      </c>
      <c r="F271" s="218" t="s">
        <v>562</v>
      </c>
      <c r="G271" s="205"/>
      <c r="H271" s="205"/>
      <c r="I271" s="208"/>
      <c r="J271" s="219">
        <f>BK271</f>
        <v>0</v>
      </c>
      <c r="K271" s="205"/>
      <c r="L271" s="210"/>
      <c r="M271" s="211"/>
      <c r="N271" s="212"/>
      <c r="O271" s="212"/>
      <c r="P271" s="213">
        <f>SUM(P272:P273)</f>
        <v>0</v>
      </c>
      <c r="Q271" s="212"/>
      <c r="R271" s="213">
        <f>SUM(R272:R273)</f>
        <v>2.5014887099999998</v>
      </c>
      <c r="S271" s="212"/>
      <c r="T271" s="214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5" t="s">
        <v>83</v>
      </c>
      <c r="AT271" s="216" t="s">
        <v>74</v>
      </c>
      <c r="AU271" s="216" t="s">
        <v>83</v>
      </c>
      <c r="AY271" s="215" t="s">
        <v>127</v>
      </c>
      <c r="BK271" s="217">
        <f>SUM(BK272:BK273)</f>
        <v>0</v>
      </c>
    </row>
    <row r="272" s="2" customFormat="1" ht="16.5" customHeight="1">
      <c r="A272" s="38"/>
      <c r="B272" s="39"/>
      <c r="C272" s="235" t="s">
        <v>563</v>
      </c>
      <c r="D272" s="235" t="s">
        <v>216</v>
      </c>
      <c r="E272" s="236" t="s">
        <v>564</v>
      </c>
      <c r="F272" s="237" t="s">
        <v>565</v>
      </c>
      <c r="G272" s="238" t="s">
        <v>251</v>
      </c>
      <c r="H272" s="239">
        <v>1.323</v>
      </c>
      <c r="I272" s="240"/>
      <c r="J272" s="241">
        <f>ROUND(I272*H272,2)</f>
        <v>0</v>
      </c>
      <c r="K272" s="242"/>
      <c r="L272" s="44"/>
      <c r="M272" s="243" t="s">
        <v>1</v>
      </c>
      <c r="N272" s="244" t="s">
        <v>40</v>
      </c>
      <c r="O272" s="91"/>
      <c r="P272" s="231">
        <f>O272*H272</f>
        <v>0</v>
      </c>
      <c r="Q272" s="231">
        <v>1.8907700000000001</v>
      </c>
      <c r="R272" s="231">
        <f>Q272*H272</f>
        <v>2.5014887099999998</v>
      </c>
      <c r="S272" s="231">
        <v>0</v>
      </c>
      <c r="T272" s="23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3" t="s">
        <v>133</v>
      </c>
      <c r="AT272" s="233" t="s">
        <v>216</v>
      </c>
      <c r="AU272" s="233" t="s">
        <v>85</v>
      </c>
      <c r="AY272" s="17" t="s">
        <v>127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7" t="s">
        <v>83</v>
      </c>
      <c r="BK272" s="234">
        <f>ROUND(I272*H272,2)</f>
        <v>0</v>
      </c>
      <c r="BL272" s="17" t="s">
        <v>133</v>
      </c>
      <c r="BM272" s="233" t="s">
        <v>566</v>
      </c>
    </row>
    <row r="273" s="14" customFormat="1">
      <c r="A273" s="14"/>
      <c r="B273" s="256"/>
      <c r="C273" s="257"/>
      <c r="D273" s="247" t="s">
        <v>220</v>
      </c>
      <c r="E273" s="258" t="s">
        <v>1</v>
      </c>
      <c r="F273" s="259" t="s">
        <v>567</v>
      </c>
      <c r="G273" s="257"/>
      <c r="H273" s="260">
        <v>1.323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6" t="s">
        <v>220</v>
      </c>
      <c r="AU273" s="266" t="s">
        <v>85</v>
      </c>
      <c r="AV273" s="14" t="s">
        <v>85</v>
      </c>
      <c r="AW273" s="14" t="s">
        <v>32</v>
      </c>
      <c r="AX273" s="14" t="s">
        <v>83</v>
      </c>
      <c r="AY273" s="266" t="s">
        <v>127</v>
      </c>
    </row>
    <row r="274" s="12" customFormat="1" ht="22.8" customHeight="1">
      <c r="A274" s="12"/>
      <c r="B274" s="204"/>
      <c r="C274" s="205"/>
      <c r="D274" s="206" t="s">
        <v>74</v>
      </c>
      <c r="E274" s="218" t="s">
        <v>126</v>
      </c>
      <c r="F274" s="218" t="s">
        <v>568</v>
      </c>
      <c r="G274" s="205"/>
      <c r="H274" s="205"/>
      <c r="I274" s="208"/>
      <c r="J274" s="219">
        <f>BK274</f>
        <v>0</v>
      </c>
      <c r="K274" s="205"/>
      <c r="L274" s="210"/>
      <c r="M274" s="211"/>
      <c r="N274" s="212"/>
      <c r="O274" s="212"/>
      <c r="P274" s="213">
        <f>SUM(P275:P312)</f>
        <v>0</v>
      </c>
      <c r="Q274" s="212"/>
      <c r="R274" s="213">
        <f>SUM(R275:R312)</f>
        <v>297.39593499999995</v>
      </c>
      <c r="S274" s="212"/>
      <c r="T274" s="214">
        <f>SUM(T275:T312)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5" t="s">
        <v>83</v>
      </c>
      <c r="AT274" s="216" t="s">
        <v>74</v>
      </c>
      <c r="AU274" s="216" t="s">
        <v>83</v>
      </c>
      <c r="AY274" s="215" t="s">
        <v>127</v>
      </c>
      <c r="BK274" s="217">
        <f>SUM(BK275:BK312)</f>
        <v>0</v>
      </c>
    </row>
    <row r="275" s="2" customFormat="1" ht="16.5" customHeight="1">
      <c r="A275" s="38"/>
      <c r="B275" s="39"/>
      <c r="C275" s="235" t="s">
        <v>569</v>
      </c>
      <c r="D275" s="235" t="s">
        <v>216</v>
      </c>
      <c r="E275" s="236" t="s">
        <v>570</v>
      </c>
      <c r="F275" s="237" t="s">
        <v>571</v>
      </c>
      <c r="G275" s="238" t="s">
        <v>231</v>
      </c>
      <c r="H275" s="239">
        <v>120.5</v>
      </c>
      <c r="I275" s="240"/>
      <c r="J275" s="241">
        <f>ROUND(I275*H275,2)</f>
        <v>0</v>
      </c>
      <c r="K275" s="242"/>
      <c r="L275" s="44"/>
      <c r="M275" s="243" t="s">
        <v>1</v>
      </c>
      <c r="N275" s="244" t="s">
        <v>40</v>
      </c>
      <c r="O275" s="91"/>
      <c r="P275" s="231">
        <f>O275*H275</f>
        <v>0</v>
      </c>
      <c r="Q275" s="231">
        <v>0.27994000000000002</v>
      </c>
      <c r="R275" s="231">
        <f>Q275*H275</f>
        <v>33.732770000000002</v>
      </c>
      <c r="S275" s="231">
        <v>0</v>
      </c>
      <c r="T275" s="232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3" t="s">
        <v>133</v>
      </c>
      <c r="AT275" s="233" t="s">
        <v>216</v>
      </c>
      <c r="AU275" s="233" t="s">
        <v>85</v>
      </c>
      <c r="AY275" s="17" t="s">
        <v>127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7" t="s">
        <v>83</v>
      </c>
      <c r="BK275" s="234">
        <f>ROUND(I275*H275,2)</f>
        <v>0</v>
      </c>
      <c r="BL275" s="17" t="s">
        <v>133</v>
      </c>
      <c r="BM275" s="233" t="s">
        <v>572</v>
      </c>
    </row>
    <row r="276" s="14" customFormat="1">
      <c r="A276" s="14"/>
      <c r="B276" s="256"/>
      <c r="C276" s="257"/>
      <c r="D276" s="247" t="s">
        <v>220</v>
      </c>
      <c r="E276" s="258" t="s">
        <v>1</v>
      </c>
      <c r="F276" s="259" t="s">
        <v>573</v>
      </c>
      <c r="G276" s="257"/>
      <c r="H276" s="260">
        <v>120.5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6" t="s">
        <v>220</v>
      </c>
      <c r="AU276" s="266" t="s">
        <v>85</v>
      </c>
      <c r="AV276" s="14" t="s">
        <v>85</v>
      </c>
      <c r="AW276" s="14" t="s">
        <v>32</v>
      </c>
      <c r="AX276" s="14" t="s">
        <v>83</v>
      </c>
      <c r="AY276" s="266" t="s">
        <v>127</v>
      </c>
    </row>
    <row r="277" s="2" customFormat="1" ht="16.5" customHeight="1">
      <c r="A277" s="38"/>
      <c r="B277" s="39"/>
      <c r="C277" s="235" t="s">
        <v>574</v>
      </c>
      <c r="D277" s="235" t="s">
        <v>216</v>
      </c>
      <c r="E277" s="236" t="s">
        <v>575</v>
      </c>
      <c r="F277" s="237" t="s">
        <v>576</v>
      </c>
      <c r="G277" s="238" t="s">
        <v>231</v>
      </c>
      <c r="H277" s="239">
        <v>163</v>
      </c>
      <c r="I277" s="240"/>
      <c r="J277" s="241">
        <f>ROUND(I277*H277,2)</f>
        <v>0</v>
      </c>
      <c r="K277" s="242"/>
      <c r="L277" s="44"/>
      <c r="M277" s="243" t="s">
        <v>1</v>
      </c>
      <c r="N277" s="244" t="s">
        <v>40</v>
      </c>
      <c r="O277" s="91"/>
      <c r="P277" s="231">
        <f>O277*H277</f>
        <v>0</v>
      </c>
      <c r="Q277" s="231">
        <v>0.47260000000000002</v>
      </c>
      <c r="R277" s="231">
        <f>Q277*H277</f>
        <v>77.033799999999999</v>
      </c>
      <c r="S277" s="231">
        <v>0</v>
      </c>
      <c r="T277" s="23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3" t="s">
        <v>133</v>
      </c>
      <c r="AT277" s="233" t="s">
        <v>216</v>
      </c>
      <c r="AU277" s="233" t="s">
        <v>85</v>
      </c>
      <c r="AY277" s="17" t="s">
        <v>127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7" t="s">
        <v>83</v>
      </c>
      <c r="BK277" s="234">
        <f>ROUND(I277*H277,2)</f>
        <v>0</v>
      </c>
      <c r="BL277" s="17" t="s">
        <v>133</v>
      </c>
      <c r="BM277" s="233" t="s">
        <v>577</v>
      </c>
    </row>
    <row r="278" s="14" customFormat="1">
      <c r="A278" s="14"/>
      <c r="B278" s="256"/>
      <c r="C278" s="257"/>
      <c r="D278" s="247" t="s">
        <v>220</v>
      </c>
      <c r="E278" s="258" t="s">
        <v>1</v>
      </c>
      <c r="F278" s="259" t="s">
        <v>255</v>
      </c>
      <c r="G278" s="257"/>
      <c r="H278" s="260">
        <v>163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6" t="s">
        <v>220</v>
      </c>
      <c r="AU278" s="266" t="s">
        <v>85</v>
      </c>
      <c r="AV278" s="14" t="s">
        <v>85</v>
      </c>
      <c r="AW278" s="14" t="s">
        <v>32</v>
      </c>
      <c r="AX278" s="14" t="s">
        <v>83</v>
      </c>
      <c r="AY278" s="266" t="s">
        <v>127</v>
      </c>
    </row>
    <row r="279" s="2" customFormat="1" ht="16.5" customHeight="1">
      <c r="A279" s="38"/>
      <c r="B279" s="39"/>
      <c r="C279" s="235" t="s">
        <v>578</v>
      </c>
      <c r="D279" s="235" t="s">
        <v>216</v>
      </c>
      <c r="E279" s="236" t="s">
        <v>579</v>
      </c>
      <c r="F279" s="237" t="s">
        <v>580</v>
      </c>
      <c r="G279" s="238" t="s">
        <v>231</v>
      </c>
      <c r="H279" s="239">
        <v>248.41999999999999</v>
      </c>
      <c r="I279" s="240"/>
      <c r="J279" s="241">
        <f>ROUND(I279*H279,2)</f>
        <v>0</v>
      </c>
      <c r="K279" s="242"/>
      <c r="L279" s="44"/>
      <c r="M279" s="243" t="s">
        <v>1</v>
      </c>
      <c r="N279" s="244" t="s">
        <v>40</v>
      </c>
      <c r="O279" s="91"/>
      <c r="P279" s="231">
        <f>O279*H279</f>
        <v>0</v>
      </c>
      <c r="Q279" s="231">
        <v>0.56699999999999995</v>
      </c>
      <c r="R279" s="231">
        <f>Q279*H279</f>
        <v>140.85413999999997</v>
      </c>
      <c r="S279" s="231">
        <v>0</v>
      </c>
      <c r="T279" s="23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3" t="s">
        <v>133</v>
      </c>
      <c r="AT279" s="233" t="s">
        <v>216</v>
      </c>
      <c r="AU279" s="233" t="s">
        <v>85</v>
      </c>
      <c r="AY279" s="17" t="s">
        <v>127</v>
      </c>
      <c r="BE279" s="234">
        <f>IF(N279="základní",J279,0)</f>
        <v>0</v>
      </c>
      <c r="BF279" s="234">
        <f>IF(N279="snížená",J279,0)</f>
        <v>0</v>
      </c>
      <c r="BG279" s="234">
        <f>IF(N279="zákl. přenesená",J279,0)</f>
        <v>0</v>
      </c>
      <c r="BH279" s="234">
        <f>IF(N279="sníž. přenesená",J279,0)</f>
        <v>0</v>
      </c>
      <c r="BI279" s="234">
        <f>IF(N279="nulová",J279,0)</f>
        <v>0</v>
      </c>
      <c r="BJ279" s="17" t="s">
        <v>83</v>
      </c>
      <c r="BK279" s="234">
        <f>ROUND(I279*H279,2)</f>
        <v>0</v>
      </c>
      <c r="BL279" s="17" t="s">
        <v>133</v>
      </c>
      <c r="BM279" s="233" t="s">
        <v>581</v>
      </c>
    </row>
    <row r="280" s="14" customFormat="1">
      <c r="A280" s="14"/>
      <c r="B280" s="256"/>
      <c r="C280" s="257"/>
      <c r="D280" s="247" t="s">
        <v>220</v>
      </c>
      <c r="E280" s="258" t="s">
        <v>1</v>
      </c>
      <c r="F280" s="259" t="s">
        <v>582</v>
      </c>
      <c r="G280" s="257"/>
      <c r="H280" s="260">
        <v>248.41999999999999</v>
      </c>
      <c r="I280" s="261"/>
      <c r="J280" s="257"/>
      <c r="K280" s="257"/>
      <c r="L280" s="262"/>
      <c r="M280" s="263"/>
      <c r="N280" s="264"/>
      <c r="O280" s="264"/>
      <c r="P280" s="264"/>
      <c r="Q280" s="264"/>
      <c r="R280" s="264"/>
      <c r="S280" s="264"/>
      <c r="T280" s="26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6" t="s">
        <v>220</v>
      </c>
      <c r="AU280" s="266" t="s">
        <v>85</v>
      </c>
      <c r="AV280" s="14" t="s">
        <v>85</v>
      </c>
      <c r="AW280" s="14" t="s">
        <v>32</v>
      </c>
      <c r="AX280" s="14" t="s">
        <v>83</v>
      </c>
      <c r="AY280" s="266" t="s">
        <v>127</v>
      </c>
    </row>
    <row r="281" s="2" customFormat="1" ht="33" customHeight="1">
      <c r="A281" s="38"/>
      <c r="B281" s="39"/>
      <c r="C281" s="235" t="s">
        <v>583</v>
      </c>
      <c r="D281" s="235" t="s">
        <v>216</v>
      </c>
      <c r="E281" s="236" t="s">
        <v>584</v>
      </c>
      <c r="F281" s="237" t="s">
        <v>585</v>
      </c>
      <c r="G281" s="238" t="s">
        <v>231</v>
      </c>
      <c r="H281" s="239">
        <v>67.924999999999997</v>
      </c>
      <c r="I281" s="240"/>
      <c r="J281" s="241">
        <f>ROUND(I281*H281,2)</f>
        <v>0</v>
      </c>
      <c r="K281" s="242"/>
      <c r="L281" s="44"/>
      <c r="M281" s="243" t="s">
        <v>1</v>
      </c>
      <c r="N281" s="244" t="s">
        <v>40</v>
      </c>
      <c r="O281" s="91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3" t="s">
        <v>133</v>
      </c>
      <c r="AT281" s="233" t="s">
        <v>216</v>
      </c>
      <c r="AU281" s="233" t="s">
        <v>85</v>
      </c>
      <c r="AY281" s="17" t="s">
        <v>127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7" t="s">
        <v>83</v>
      </c>
      <c r="BK281" s="234">
        <f>ROUND(I281*H281,2)</f>
        <v>0</v>
      </c>
      <c r="BL281" s="17" t="s">
        <v>133</v>
      </c>
      <c r="BM281" s="233" t="s">
        <v>586</v>
      </c>
    </row>
    <row r="282" s="14" customFormat="1">
      <c r="A282" s="14"/>
      <c r="B282" s="256"/>
      <c r="C282" s="257"/>
      <c r="D282" s="247" t="s">
        <v>220</v>
      </c>
      <c r="E282" s="258" t="s">
        <v>1</v>
      </c>
      <c r="F282" s="259" t="s">
        <v>587</v>
      </c>
      <c r="G282" s="257"/>
      <c r="H282" s="260">
        <v>67.924999999999997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6" t="s">
        <v>220</v>
      </c>
      <c r="AU282" s="266" t="s">
        <v>85</v>
      </c>
      <c r="AV282" s="14" t="s">
        <v>85</v>
      </c>
      <c r="AW282" s="14" t="s">
        <v>32</v>
      </c>
      <c r="AX282" s="14" t="s">
        <v>83</v>
      </c>
      <c r="AY282" s="266" t="s">
        <v>127</v>
      </c>
    </row>
    <row r="283" s="2" customFormat="1" ht="24.15" customHeight="1">
      <c r="A283" s="38"/>
      <c r="B283" s="39"/>
      <c r="C283" s="235" t="s">
        <v>588</v>
      </c>
      <c r="D283" s="235" t="s">
        <v>216</v>
      </c>
      <c r="E283" s="236" t="s">
        <v>589</v>
      </c>
      <c r="F283" s="237" t="s">
        <v>590</v>
      </c>
      <c r="G283" s="238" t="s">
        <v>231</v>
      </c>
      <c r="H283" s="239">
        <v>67.924999999999997</v>
      </c>
      <c r="I283" s="240"/>
      <c r="J283" s="241">
        <f>ROUND(I283*H283,2)</f>
        <v>0</v>
      </c>
      <c r="K283" s="242"/>
      <c r="L283" s="44"/>
      <c r="M283" s="243" t="s">
        <v>1</v>
      </c>
      <c r="N283" s="244" t="s">
        <v>40</v>
      </c>
      <c r="O283" s="91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3" t="s">
        <v>133</v>
      </c>
      <c r="AT283" s="233" t="s">
        <v>216</v>
      </c>
      <c r="AU283" s="233" t="s">
        <v>85</v>
      </c>
      <c r="AY283" s="17" t="s">
        <v>127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7" t="s">
        <v>83</v>
      </c>
      <c r="BK283" s="234">
        <f>ROUND(I283*H283,2)</f>
        <v>0</v>
      </c>
      <c r="BL283" s="17" t="s">
        <v>133</v>
      </c>
      <c r="BM283" s="233" t="s">
        <v>591</v>
      </c>
    </row>
    <row r="284" s="14" customFormat="1">
      <c r="A284" s="14"/>
      <c r="B284" s="256"/>
      <c r="C284" s="257"/>
      <c r="D284" s="247" t="s">
        <v>220</v>
      </c>
      <c r="E284" s="258" t="s">
        <v>1</v>
      </c>
      <c r="F284" s="259" t="s">
        <v>587</v>
      </c>
      <c r="G284" s="257"/>
      <c r="H284" s="260">
        <v>67.924999999999997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6" t="s">
        <v>220</v>
      </c>
      <c r="AU284" s="266" t="s">
        <v>85</v>
      </c>
      <c r="AV284" s="14" t="s">
        <v>85</v>
      </c>
      <c r="AW284" s="14" t="s">
        <v>32</v>
      </c>
      <c r="AX284" s="14" t="s">
        <v>83</v>
      </c>
      <c r="AY284" s="266" t="s">
        <v>127</v>
      </c>
    </row>
    <row r="285" s="2" customFormat="1" ht="21.75" customHeight="1">
      <c r="A285" s="38"/>
      <c r="B285" s="39"/>
      <c r="C285" s="235" t="s">
        <v>592</v>
      </c>
      <c r="D285" s="235" t="s">
        <v>216</v>
      </c>
      <c r="E285" s="236" t="s">
        <v>593</v>
      </c>
      <c r="F285" s="237" t="s">
        <v>594</v>
      </c>
      <c r="G285" s="238" t="s">
        <v>231</v>
      </c>
      <c r="H285" s="239">
        <v>79.349999999999994</v>
      </c>
      <c r="I285" s="240"/>
      <c r="J285" s="241">
        <f>ROUND(I285*H285,2)</f>
        <v>0</v>
      </c>
      <c r="K285" s="242"/>
      <c r="L285" s="44"/>
      <c r="M285" s="243" t="s">
        <v>1</v>
      </c>
      <c r="N285" s="244" t="s">
        <v>40</v>
      </c>
      <c r="O285" s="91"/>
      <c r="P285" s="231">
        <f>O285*H285</f>
        <v>0</v>
      </c>
      <c r="Q285" s="231">
        <v>0</v>
      </c>
      <c r="R285" s="231">
        <f>Q285*H285</f>
        <v>0</v>
      </c>
      <c r="S285" s="231">
        <v>0</v>
      </c>
      <c r="T285" s="23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3" t="s">
        <v>133</v>
      </c>
      <c r="AT285" s="233" t="s">
        <v>216</v>
      </c>
      <c r="AU285" s="233" t="s">
        <v>85</v>
      </c>
      <c r="AY285" s="17" t="s">
        <v>127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7" t="s">
        <v>83</v>
      </c>
      <c r="BK285" s="234">
        <f>ROUND(I285*H285,2)</f>
        <v>0</v>
      </c>
      <c r="BL285" s="17" t="s">
        <v>133</v>
      </c>
      <c r="BM285" s="233" t="s">
        <v>595</v>
      </c>
    </row>
    <row r="286" s="14" customFormat="1">
      <c r="A286" s="14"/>
      <c r="B286" s="256"/>
      <c r="C286" s="257"/>
      <c r="D286" s="247" t="s">
        <v>220</v>
      </c>
      <c r="E286" s="258" t="s">
        <v>1</v>
      </c>
      <c r="F286" s="259" t="s">
        <v>596</v>
      </c>
      <c r="G286" s="257"/>
      <c r="H286" s="260">
        <v>79.349999999999994</v>
      </c>
      <c r="I286" s="261"/>
      <c r="J286" s="257"/>
      <c r="K286" s="257"/>
      <c r="L286" s="262"/>
      <c r="M286" s="263"/>
      <c r="N286" s="264"/>
      <c r="O286" s="264"/>
      <c r="P286" s="264"/>
      <c r="Q286" s="264"/>
      <c r="R286" s="264"/>
      <c r="S286" s="264"/>
      <c r="T286" s="26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6" t="s">
        <v>220</v>
      </c>
      <c r="AU286" s="266" t="s">
        <v>85</v>
      </c>
      <c r="AV286" s="14" t="s">
        <v>85</v>
      </c>
      <c r="AW286" s="14" t="s">
        <v>32</v>
      </c>
      <c r="AX286" s="14" t="s">
        <v>83</v>
      </c>
      <c r="AY286" s="266" t="s">
        <v>127</v>
      </c>
    </row>
    <row r="287" s="2" customFormat="1" ht="33" customHeight="1">
      <c r="A287" s="38"/>
      <c r="B287" s="39"/>
      <c r="C287" s="235" t="s">
        <v>597</v>
      </c>
      <c r="D287" s="235" t="s">
        <v>216</v>
      </c>
      <c r="E287" s="236" t="s">
        <v>598</v>
      </c>
      <c r="F287" s="237" t="s">
        <v>599</v>
      </c>
      <c r="G287" s="238" t="s">
        <v>231</v>
      </c>
      <c r="H287" s="239">
        <v>79.349999999999994</v>
      </c>
      <c r="I287" s="240"/>
      <c r="J287" s="241">
        <f>ROUND(I287*H287,2)</f>
        <v>0</v>
      </c>
      <c r="K287" s="242"/>
      <c r="L287" s="44"/>
      <c r="M287" s="243" t="s">
        <v>1</v>
      </c>
      <c r="N287" s="244" t="s">
        <v>40</v>
      </c>
      <c r="O287" s="91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3" t="s">
        <v>133</v>
      </c>
      <c r="AT287" s="233" t="s">
        <v>216</v>
      </c>
      <c r="AU287" s="233" t="s">
        <v>85</v>
      </c>
      <c r="AY287" s="17" t="s">
        <v>127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7" t="s">
        <v>83</v>
      </c>
      <c r="BK287" s="234">
        <f>ROUND(I287*H287,2)</f>
        <v>0</v>
      </c>
      <c r="BL287" s="17" t="s">
        <v>133</v>
      </c>
      <c r="BM287" s="233" t="s">
        <v>600</v>
      </c>
    </row>
    <row r="288" s="13" customFormat="1">
      <c r="A288" s="13"/>
      <c r="B288" s="245"/>
      <c r="C288" s="246"/>
      <c r="D288" s="247" t="s">
        <v>220</v>
      </c>
      <c r="E288" s="248" t="s">
        <v>1</v>
      </c>
      <c r="F288" s="249" t="s">
        <v>282</v>
      </c>
      <c r="G288" s="246"/>
      <c r="H288" s="248" t="s">
        <v>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5" t="s">
        <v>220</v>
      </c>
      <c r="AU288" s="255" t="s">
        <v>85</v>
      </c>
      <c r="AV288" s="13" t="s">
        <v>83</v>
      </c>
      <c r="AW288" s="13" t="s">
        <v>32</v>
      </c>
      <c r="AX288" s="13" t="s">
        <v>75</v>
      </c>
      <c r="AY288" s="255" t="s">
        <v>127</v>
      </c>
    </row>
    <row r="289" s="14" customFormat="1">
      <c r="A289" s="14"/>
      <c r="B289" s="256"/>
      <c r="C289" s="257"/>
      <c r="D289" s="247" t="s">
        <v>220</v>
      </c>
      <c r="E289" s="258" t="s">
        <v>1</v>
      </c>
      <c r="F289" s="259" t="s">
        <v>248</v>
      </c>
      <c r="G289" s="257"/>
      <c r="H289" s="260">
        <v>22.850000000000001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6" t="s">
        <v>220</v>
      </c>
      <c r="AU289" s="266" t="s">
        <v>85</v>
      </c>
      <c r="AV289" s="14" t="s">
        <v>85</v>
      </c>
      <c r="AW289" s="14" t="s">
        <v>32</v>
      </c>
      <c r="AX289" s="14" t="s">
        <v>75</v>
      </c>
      <c r="AY289" s="266" t="s">
        <v>127</v>
      </c>
    </row>
    <row r="290" s="14" customFormat="1">
      <c r="A290" s="14"/>
      <c r="B290" s="256"/>
      <c r="C290" s="257"/>
      <c r="D290" s="247" t="s">
        <v>220</v>
      </c>
      <c r="E290" s="258" t="s">
        <v>230</v>
      </c>
      <c r="F290" s="259" t="s">
        <v>232</v>
      </c>
      <c r="G290" s="257"/>
      <c r="H290" s="260">
        <v>56.5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6" t="s">
        <v>220</v>
      </c>
      <c r="AU290" s="266" t="s">
        <v>85</v>
      </c>
      <c r="AV290" s="14" t="s">
        <v>85</v>
      </c>
      <c r="AW290" s="14" t="s">
        <v>32</v>
      </c>
      <c r="AX290" s="14" t="s">
        <v>75</v>
      </c>
      <c r="AY290" s="266" t="s">
        <v>127</v>
      </c>
    </row>
    <row r="291" s="15" customFormat="1">
      <c r="A291" s="15"/>
      <c r="B291" s="272"/>
      <c r="C291" s="273"/>
      <c r="D291" s="247" t="s">
        <v>220</v>
      </c>
      <c r="E291" s="274" t="s">
        <v>1</v>
      </c>
      <c r="F291" s="275" t="s">
        <v>323</v>
      </c>
      <c r="G291" s="273"/>
      <c r="H291" s="276">
        <v>79.349999999999994</v>
      </c>
      <c r="I291" s="277"/>
      <c r="J291" s="273"/>
      <c r="K291" s="273"/>
      <c r="L291" s="278"/>
      <c r="M291" s="279"/>
      <c r="N291" s="280"/>
      <c r="O291" s="280"/>
      <c r="P291" s="280"/>
      <c r="Q291" s="280"/>
      <c r="R291" s="280"/>
      <c r="S291" s="280"/>
      <c r="T291" s="281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2" t="s">
        <v>220</v>
      </c>
      <c r="AU291" s="282" t="s">
        <v>85</v>
      </c>
      <c r="AV291" s="15" t="s">
        <v>133</v>
      </c>
      <c r="AW291" s="15" t="s">
        <v>32</v>
      </c>
      <c r="AX291" s="15" t="s">
        <v>83</v>
      </c>
      <c r="AY291" s="282" t="s">
        <v>127</v>
      </c>
    </row>
    <row r="292" s="2" customFormat="1" ht="24.15" customHeight="1">
      <c r="A292" s="38"/>
      <c r="B292" s="39"/>
      <c r="C292" s="235" t="s">
        <v>601</v>
      </c>
      <c r="D292" s="235" t="s">
        <v>216</v>
      </c>
      <c r="E292" s="236" t="s">
        <v>602</v>
      </c>
      <c r="F292" s="237" t="s">
        <v>603</v>
      </c>
      <c r="G292" s="238" t="s">
        <v>231</v>
      </c>
      <c r="H292" s="239">
        <v>16</v>
      </c>
      <c r="I292" s="240"/>
      <c r="J292" s="241">
        <f>ROUND(I292*H292,2)</f>
        <v>0</v>
      </c>
      <c r="K292" s="242"/>
      <c r="L292" s="44"/>
      <c r="M292" s="243" t="s">
        <v>1</v>
      </c>
      <c r="N292" s="244" t="s">
        <v>40</v>
      </c>
      <c r="O292" s="91"/>
      <c r="P292" s="231">
        <f>O292*H292</f>
        <v>0</v>
      </c>
      <c r="Q292" s="231">
        <v>0.084250000000000005</v>
      </c>
      <c r="R292" s="231">
        <f>Q292*H292</f>
        <v>1.3480000000000001</v>
      </c>
      <c r="S292" s="231">
        <v>0</v>
      </c>
      <c r="T292" s="23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3" t="s">
        <v>133</v>
      </c>
      <c r="AT292" s="233" t="s">
        <v>216</v>
      </c>
      <c r="AU292" s="233" t="s">
        <v>85</v>
      </c>
      <c r="AY292" s="17" t="s">
        <v>127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7" t="s">
        <v>83</v>
      </c>
      <c r="BK292" s="234">
        <f>ROUND(I292*H292,2)</f>
        <v>0</v>
      </c>
      <c r="BL292" s="17" t="s">
        <v>133</v>
      </c>
      <c r="BM292" s="233" t="s">
        <v>604</v>
      </c>
    </row>
    <row r="293" s="14" customFormat="1">
      <c r="A293" s="14"/>
      <c r="B293" s="256"/>
      <c r="C293" s="257"/>
      <c r="D293" s="247" t="s">
        <v>220</v>
      </c>
      <c r="E293" s="258" t="s">
        <v>605</v>
      </c>
      <c r="F293" s="259" t="s">
        <v>606</v>
      </c>
      <c r="G293" s="257"/>
      <c r="H293" s="260">
        <v>8.5</v>
      </c>
      <c r="I293" s="261"/>
      <c r="J293" s="257"/>
      <c r="K293" s="257"/>
      <c r="L293" s="262"/>
      <c r="M293" s="263"/>
      <c r="N293" s="264"/>
      <c r="O293" s="264"/>
      <c r="P293" s="264"/>
      <c r="Q293" s="264"/>
      <c r="R293" s="264"/>
      <c r="S293" s="264"/>
      <c r="T293" s="26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6" t="s">
        <v>220</v>
      </c>
      <c r="AU293" s="266" t="s">
        <v>85</v>
      </c>
      <c r="AV293" s="14" t="s">
        <v>85</v>
      </c>
      <c r="AW293" s="14" t="s">
        <v>32</v>
      </c>
      <c r="AX293" s="14" t="s">
        <v>75</v>
      </c>
      <c r="AY293" s="266" t="s">
        <v>127</v>
      </c>
    </row>
    <row r="294" s="14" customFormat="1">
      <c r="A294" s="14"/>
      <c r="B294" s="256"/>
      <c r="C294" s="257"/>
      <c r="D294" s="247" t="s">
        <v>220</v>
      </c>
      <c r="E294" s="258" t="s">
        <v>1</v>
      </c>
      <c r="F294" s="259" t="s">
        <v>607</v>
      </c>
      <c r="G294" s="257"/>
      <c r="H294" s="260">
        <v>7.5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6" t="s">
        <v>220</v>
      </c>
      <c r="AU294" s="266" t="s">
        <v>85</v>
      </c>
      <c r="AV294" s="14" t="s">
        <v>85</v>
      </c>
      <c r="AW294" s="14" t="s">
        <v>32</v>
      </c>
      <c r="AX294" s="14" t="s">
        <v>75</v>
      </c>
      <c r="AY294" s="266" t="s">
        <v>127</v>
      </c>
    </row>
    <row r="295" s="15" customFormat="1">
      <c r="A295" s="15"/>
      <c r="B295" s="272"/>
      <c r="C295" s="273"/>
      <c r="D295" s="247" t="s">
        <v>220</v>
      </c>
      <c r="E295" s="274" t="s">
        <v>1</v>
      </c>
      <c r="F295" s="275" t="s">
        <v>323</v>
      </c>
      <c r="G295" s="273"/>
      <c r="H295" s="276">
        <v>16</v>
      </c>
      <c r="I295" s="277"/>
      <c r="J295" s="273"/>
      <c r="K295" s="273"/>
      <c r="L295" s="278"/>
      <c r="M295" s="279"/>
      <c r="N295" s="280"/>
      <c r="O295" s="280"/>
      <c r="P295" s="280"/>
      <c r="Q295" s="280"/>
      <c r="R295" s="280"/>
      <c r="S295" s="280"/>
      <c r="T295" s="28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82" t="s">
        <v>220</v>
      </c>
      <c r="AU295" s="282" t="s">
        <v>85</v>
      </c>
      <c r="AV295" s="15" t="s">
        <v>133</v>
      </c>
      <c r="AW295" s="15" t="s">
        <v>32</v>
      </c>
      <c r="AX295" s="15" t="s">
        <v>83</v>
      </c>
      <c r="AY295" s="282" t="s">
        <v>127</v>
      </c>
    </row>
    <row r="296" s="2" customFormat="1" ht="16.5" customHeight="1">
      <c r="A296" s="38"/>
      <c r="B296" s="39"/>
      <c r="C296" s="220" t="s">
        <v>608</v>
      </c>
      <c r="D296" s="220" t="s">
        <v>129</v>
      </c>
      <c r="E296" s="221" t="s">
        <v>609</v>
      </c>
      <c r="F296" s="222" t="s">
        <v>610</v>
      </c>
      <c r="G296" s="223" t="s">
        <v>231</v>
      </c>
      <c r="H296" s="224">
        <v>2.625</v>
      </c>
      <c r="I296" s="225"/>
      <c r="J296" s="226">
        <f>ROUND(I296*H296,2)</f>
        <v>0</v>
      </c>
      <c r="K296" s="227"/>
      <c r="L296" s="228"/>
      <c r="M296" s="229" t="s">
        <v>1</v>
      </c>
      <c r="N296" s="230" t="s">
        <v>40</v>
      </c>
      <c r="O296" s="91"/>
      <c r="P296" s="231">
        <f>O296*H296</f>
        <v>0</v>
      </c>
      <c r="Q296" s="231">
        <v>0.13100000000000001</v>
      </c>
      <c r="R296" s="231">
        <f>Q296*H296</f>
        <v>0.34387500000000004</v>
      </c>
      <c r="S296" s="231">
        <v>0</v>
      </c>
      <c r="T296" s="23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3" t="s">
        <v>132</v>
      </c>
      <c r="AT296" s="233" t="s">
        <v>129</v>
      </c>
      <c r="AU296" s="233" t="s">
        <v>85</v>
      </c>
      <c r="AY296" s="17" t="s">
        <v>127</v>
      </c>
      <c r="BE296" s="234">
        <f>IF(N296="základní",J296,0)</f>
        <v>0</v>
      </c>
      <c r="BF296" s="234">
        <f>IF(N296="snížená",J296,0)</f>
        <v>0</v>
      </c>
      <c r="BG296" s="234">
        <f>IF(N296="zákl. přenesená",J296,0)</f>
        <v>0</v>
      </c>
      <c r="BH296" s="234">
        <f>IF(N296="sníž. přenesená",J296,0)</f>
        <v>0</v>
      </c>
      <c r="BI296" s="234">
        <f>IF(N296="nulová",J296,0)</f>
        <v>0</v>
      </c>
      <c r="BJ296" s="17" t="s">
        <v>83</v>
      </c>
      <c r="BK296" s="234">
        <f>ROUND(I296*H296,2)</f>
        <v>0</v>
      </c>
      <c r="BL296" s="17" t="s">
        <v>133</v>
      </c>
      <c r="BM296" s="233" t="s">
        <v>611</v>
      </c>
    </row>
    <row r="297" s="13" customFormat="1">
      <c r="A297" s="13"/>
      <c r="B297" s="245"/>
      <c r="C297" s="246"/>
      <c r="D297" s="247" t="s">
        <v>220</v>
      </c>
      <c r="E297" s="248" t="s">
        <v>1</v>
      </c>
      <c r="F297" s="249" t="s">
        <v>282</v>
      </c>
      <c r="G297" s="246"/>
      <c r="H297" s="248" t="s">
        <v>1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5" t="s">
        <v>220</v>
      </c>
      <c r="AU297" s="255" t="s">
        <v>85</v>
      </c>
      <c r="AV297" s="13" t="s">
        <v>83</v>
      </c>
      <c r="AW297" s="13" t="s">
        <v>32</v>
      </c>
      <c r="AX297" s="13" t="s">
        <v>75</v>
      </c>
      <c r="AY297" s="255" t="s">
        <v>127</v>
      </c>
    </row>
    <row r="298" s="13" customFormat="1">
      <c r="A298" s="13"/>
      <c r="B298" s="245"/>
      <c r="C298" s="246"/>
      <c r="D298" s="247" t="s">
        <v>220</v>
      </c>
      <c r="E298" s="248" t="s">
        <v>1</v>
      </c>
      <c r="F298" s="249" t="s">
        <v>612</v>
      </c>
      <c r="G298" s="246"/>
      <c r="H298" s="248" t="s">
        <v>1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5" t="s">
        <v>220</v>
      </c>
      <c r="AU298" s="255" t="s">
        <v>85</v>
      </c>
      <c r="AV298" s="13" t="s">
        <v>83</v>
      </c>
      <c r="AW298" s="13" t="s">
        <v>32</v>
      </c>
      <c r="AX298" s="13" t="s">
        <v>75</v>
      </c>
      <c r="AY298" s="255" t="s">
        <v>127</v>
      </c>
    </row>
    <row r="299" s="14" customFormat="1">
      <c r="A299" s="14"/>
      <c r="B299" s="256"/>
      <c r="C299" s="257"/>
      <c r="D299" s="247" t="s">
        <v>220</v>
      </c>
      <c r="E299" s="258" t="s">
        <v>264</v>
      </c>
      <c r="F299" s="259" t="s">
        <v>265</v>
      </c>
      <c r="G299" s="257"/>
      <c r="H299" s="260">
        <v>2.5</v>
      </c>
      <c r="I299" s="261"/>
      <c r="J299" s="257"/>
      <c r="K299" s="257"/>
      <c r="L299" s="262"/>
      <c r="M299" s="263"/>
      <c r="N299" s="264"/>
      <c r="O299" s="264"/>
      <c r="P299" s="264"/>
      <c r="Q299" s="264"/>
      <c r="R299" s="264"/>
      <c r="S299" s="264"/>
      <c r="T299" s="26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6" t="s">
        <v>220</v>
      </c>
      <c r="AU299" s="266" t="s">
        <v>85</v>
      </c>
      <c r="AV299" s="14" t="s">
        <v>85</v>
      </c>
      <c r="AW299" s="14" t="s">
        <v>32</v>
      </c>
      <c r="AX299" s="14" t="s">
        <v>83</v>
      </c>
      <c r="AY299" s="266" t="s">
        <v>127</v>
      </c>
    </row>
    <row r="300" s="14" customFormat="1">
      <c r="A300" s="14"/>
      <c r="B300" s="256"/>
      <c r="C300" s="257"/>
      <c r="D300" s="247" t="s">
        <v>220</v>
      </c>
      <c r="E300" s="257"/>
      <c r="F300" s="259" t="s">
        <v>613</v>
      </c>
      <c r="G300" s="257"/>
      <c r="H300" s="260">
        <v>2.625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6" t="s">
        <v>220</v>
      </c>
      <c r="AU300" s="266" t="s">
        <v>85</v>
      </c>
      <c r="AV300" s="14" t="s">
        <v>85</v>
      </c>
      <c r="AW300" s="14" t="s">
        <v>4</v>
      </c>
      <c r="AX300" s="14" t="s">
        <v>83</v>
      </c>
      <c r="AY300" s="266" t="s">
        <v>127</v>
      </c>
    </row>
    <row r="301" s="2" customFormat="1" ht="16.5" customHeight="1">
      <c r="A301" s="38"/>
      <c r="B301" s="39"/>
      <c r="C301" s="220" t="s">
        <v>614</v>
      </c>
      <c r="D301" s="220" t="s">
        <v>129</v>
      </c>
      <c r="E301" s="221" t="s">
        <v>615</v>
      </c>
      <c r="F301" s="222" t="s">
        <v>616</v>
      </c>
      <c r="G301" s="223" t="s">
        <v>231</v>
      </c>
      <c r="H301" s="224">
        <v>5.25</v>
      </c>
      <c r="I301" s="225"/>
      <c r="J301" s="226">
        <f>ROUND(I301*H301,2)</f>
        <v>0</v>
      </c>
      <c r="K301" s="227"/>
      <c r="L301" s="228"/>
      <c r="M301" s="229" t="s">
        <v>1</v>
      </c>
      <c r="N301" s="230" t="s">
        <v>40</v>
      </c>
      <c r="O301" s="91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3" t="s">
        <v>132</v>
      </c>
      <c r="AT301" s="233" t="s">
        <v>129</v>
      </c>
      <c r="AU301" s="233" t="s">
        <v>85</v>
      </c>
      <c r="AY301" s="17" t="s">
        <v>127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7" t="s">
        <v>83</v>
      </c>
      <c r="BK301" s="234">
        <f>ROUND(I301*H301,2)</f>
        <v>0</v>
      </c>
      <c r="BL301" s="17" t="s">
        <v>133</v>
      </c>
      <c r="BM301" s="233" t="s">
        <v>617</v>
      </c>
    </row>
    <row r="302" s="13" customFormat="1">
      <c r="A302" s="13"/>
      <c r="B302" s="245"/>
      <c r="C302" s="246"/>
      <c r="D302" s="247" t="s">
        <v>220</v>
      </c>
      <c r="E302" s="248" t="s">
        <v>1</v>
      </c>
      <c r="F302" s="249" t="s">
        <v>282</v>
      </c>
      <c r="G302" s="246"/>
      <c r="H302" s="248" t="s">
        <v>1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5" t="s">
        <v>220</v>
      </c>
      <c r="AU302" s="255" t="s">
        <v>85</v>
      </c>
      <c r="AV302" s="13" t="s">
        <v>83</v>
      </c>
      <c r="AW302" s="13" t="s">
        <v>32</v>
      </c>
      <c r="AX302" s="13" t="s">
        <v>75</v>
      </c>
      <c r="AY302" s="255" t="s">
        <v>127</v>
      </c>
    </row>
    <row r="303" s="13" customFormat="1">
      <c r="A303" s="13"/>
      <c r="B303" s="245"/>
      <c r="C303" s="246"/>
      <c r="D303" s="247" t="s">
        <v>220</v>
      </c>
      <c r="E303" s="248" t="s">
        <v>1</v>
      </c>
      <c r="F303" s="249" t="s">
        <v>612</v>
      </c>
      <c r="G303" s="246"/>
      <c r="H303" s="248" t="s">
        <v>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5" t="s">
        <v>220</v>
      </c>
      <c r="AU303" s="255" t="s">
        <v>85</v>
      </c>
      <c r="AV303" s="13" t="s">
        <v>83</v>
      </c>
      <c r="AW303" s="13" t="s">
        <v>32</v>
      </c>
      <c r="AX303" s="13" t="s">
        <v>75</v>
      </c>
      <c r="AY303" s="255" t="s">
        <v>127</v>
      </c>
    </row>
    <row r="304" s="14" customFormat="1">
      <c r="A304" s="14"/>
      <c r="B304" s="256"/>
      <c r="C304" s="257"/>
      <c r="D304" s="247" t="s">
        <v>220</v>
      </c>
      <c r="E304" s="258" t="s">
        <v>257</v>
      </c>
      <c r="F304" s="259" t="s">
        <v>126</v>
      </c>
      <c r="G304" s="257"/>
      <c r="H304" s="260">
        <v>5</v>
      </c>
      <c r="I304" s="261"/>
      <c r="J304" s="257"/>
      <c r="K304" s="257"/>
      <c r="L304" s="262"/>
      <c r="M304" s="263"/>
      <c r="N304" s="264"/>
      <c r="O304" s="264"/>
      <c r="P304" s="264"/>
      <c r="Q304" s="264"/>
      <c r="R304" s="264"/>
      <c r="S304" s="264"/>
      <c r="T304" s="26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6" t="s">
        <v>220</v>
      </c>
      <c r="AU304" s="266" t="s">
        <v>85</v>
      </c>
      <c r="AV304" s="14" t="s">
        <v>85</v>
      </c>
      <c r="AW304" s="14" t="s">
        <v>32</v>
      </c>
      <c r="AX304" s="14" t="s">
        <v>83</v>
      </c>
      <c r="AY304" s="266" t="s">
        <v>127</v>
      </c>
    </row>
    <row r="305" s="14" customFormat="1">
      <c r="A305" s="14"/>
      <c r="B305" s="256"/>
      <c r="C305" s="257"/>
      <c r="D305" s="247" t="s">
        <v>220</v>
      </c>
      <c r="E305" s="257"/>
      <c r="F305" s="259" t="s">
        <v>618</v>
      </c>
      <c r="G305" s="257"/>
      <c r="H305" s="260">
        <v>5.25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6" t="s">
        <v>220</v>
      </c>
      <c r="AU305" s="266" t="s">
        <v>85</v>
      </c>
      <c r="AV305" s="14" t="s">
        <v>85</v>
      </c>
      <c r="AW305" s="14" t="s">
        <v>4</v>
      </c>
      <c r="AX305" s="14" t="s">
        <v>83</v>
      </c>
      <c r="AY305" s="266" t="s">
        <v>127</v>
      </c>
    </row>
    <row r="306" s="2" customFormat="1" ht="24.15" customHeight="1">
      <c r="A306" s="38"/>
      <c r="B306" s="39"/>
      <c r="C306" s="235" t="s">
        <v>619</v>
      </c>
      <c r="D306" s="235" t="s">
        <v>216</v>
      </c>
      <c r="E306" s="236" t="s">
        <v>620</v>
      </c>
      <c r="F306" s="237" t="s">
        <v>621</v>
      </c>
      <c r="G306" s="238" t="s">
        <v>231</v>
      </c>
      <c r="H306" s="239">
        <v>163</v>
      </c>
      <c r="I306" s="240"/>
      <c r="J306" s="241">
        <f>ROUND(I306*H306,2)</f>
        <v>0</v>
      </c>
      <c r="K306" s="242"/>
      <c r="L306" s="44"/>
      <c r="M306" s="243" t="s">
        <v>1</v>
      </c>
      <c r="N306" s="244" t="s">
        <v>40</v>
      </c>
      <c r="O306" s="91"/>
      <c r="P306" s="231">
        <f>O306*H306</f>
        <v>0</v>
      </c>
      <c r="Q306" s="231">
        <v>0.085650000000000004</v>
      </c>
      <c r="R306" s="231">
        <f>Q306*H306</f>
        <v>13.96095</v>
      </c>
      <c r="S306" s="231">
        <v>0</v>
      </c>
      <c r="T306" s="23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3" t="s">
        <v>133</v>
      </c>
      <c r="AT306" s="233" t="s">
        <v>216</v>
      </c>
      <c r="AU306" s="233" t="s">
        <v>85</v>
      </c>
      <c r="AY306" s="17" t="s">
        <v>127</v>
      </c>
      <c r="BE306" s="234">
        <f>IF(N306="základní",J306,0)</f>
        <v>0</v>
      </c>
      <c r="BF306" s="234">
        <f>IF(N306="snížená",J306,0)</f>
        <v>0</v>
      </c>
      <c r="BG306" s="234">
        <f>IF(N306="zákl. přenesená",J306,0)</f>
        <v>0</v>
      </c>
      <c r="BH306" s="234">
        <f>IF(N306="sníž. přenesená",J306,0)</f>
        <v>0</v>
      </c>
      <c r="BI306" s="234">
        <f>IF(N306="nulová",J306,0)</f>
        <v>0</v>
      </c>
      <c r="BJ306" s="17" t="s">
        <v>83</v>
      </c>
      <c r="BK306" s="234">
        <f>ROUND(I306*H306,2)</f>
        <v>0</v>
      </c>
      <c r="BL306" s="17" t="s">
        <v>133</v>
      </c>
      <c r="BM306" s="233" t="s">
        <v>622</v>
      </c>
    </row>
    <row r="307" s="14" customFormat="1">
      <c r="A307" s="14"/>
      <c r="B307" s="256"/>
      <c r="C307" s="257"/>
      <c r="D307" s="247" t="s">
        <v>220</v>
      </c>
      <c r="E307" s="258" t="s">
        <v>1</v>
      </c>
      <c r="F307" s="259" t="s">
        <v>255</v>
      </c>
      <c r="G307" s="257"/>
      <c r="H307" s="260">
        <v>163</v>
      </c>
      <c r="I307" s="261"/>
      <c r="J307" s="257"/>
      <c r="K307" s="257"/>
      <c r="L307" s="262"/>
      <c r="M307" s="263"/>
      <c r="N307" s="264"/>
      <c r="O307" s="264"/>
      <c r="P307" s="264"/>
      <c r="Q307" s="264"/>
      <c r="R307" s="264"/>
      <c r="S307" s="264"/>
      <c r="T307" s="26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6" t="s">
        <v>220</v>
      </c>
      <c r="AU307" s="266" t="s">
        <v>85</v>
      </c>
      <c r="AV307" s="14" t="s">
        <v>85</v>
      </c>
      <c r="AW307" s="14" t="s">
        <v>32</v>
      </c>
      <c r="AX307" s="14" t="s">
        <v>83</v>
      </c>
      <c r="AY307" s="266" t="s">
        <v>127</v>
      </c>
    </row>
    <row r="308" s="2" customFormat="1" ht="16.5" customHeight="1">
      <c r="A308" s="38"/>
      <c r="B308" s="39"/>
      <c r="C308" s="220" t="s">
        <v>623</v>
      </c>
      <c r="D308" s="220" t="s">
        <v>129</v>
      </c>
      <c r="E308" s="221" t="s">
        <v>624</v>
      </c>
      <c r="F308" s="222" t="s">
        <v>625</v>
      </c>
      <c r="G308" s="223" t="s">
        <v>231</v>
      </c>
      <c r="H308" s="224">
        <v>171.15000000000001</v>
      </c>
      <c r="I308" s="225"/>
      <c r="J308" s="226">
        <f>ROUND(I308*H308,2)</f>
        <v>0</v>
      </c>
      <c r="K308" s="227"/>
      <c r="L308" s="228"/>
      <c r="M308" s="229" t="s">
        <v>1</v>
      </c>
      <c r="N308" s="230" t="s">
        <v>40</v>
      </c>
      <c r="O308" s="91"/>
      <c r="P308" s="231">
        <f>O308*H308</f>
        <v>0</v>
      </c>
      <c r="Q308" s="231">
        <v>0.17599999999999999</v>
      </c>
      <c r="R308" s="231">
        <f>Q308*H308</f>
        <v>30.122399999999999</v>
      </c>
      <c r="S308" s="231">
        <v>0</v>
      </c>
      <c r="T308" s="23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3" t="s">
        <v>132</v>
      </c>
      <c r="AT308" s="233" t="s">
        <v>129</v>
      </c>
      <c r="AU308" s="233" t="s">
        <v>85</v>
      </c>
      <c r="AY308" s="17" t="s">
        <v>127</v>
      </c>
      <c r="BE308" s="234">
        <f>IF(N308="základní",J308,0)</f>
        <v>0</v>
      </c>
      <c r="BF308" s="234">
        <f>IF(N308="snížená",J308,0)</f>
        <v>0</v>
      </c>
      <c r="BG308" s="234">
        <f>IF(N308="zákl. přenesená",J308,0)</f>
        <v>0</v>
      </c>
      <c r="BH308" s="234">
        <f>IF(N308="sníž. přenesená",J308,0)</f>
        <v>0</v>
      </c>
      <c r="BI308" s="234">
        <f>IF(N308="nulová",J308,0)</f>
        <v>0</v>
      </c>
      <c r="BJ308" s="17" t="s">
        <v>83</v>
      </c>
      <c r="BK308" s="234">
        <f>ROUND(I308*H308,2)</f>
        <v>0</v>
      </c>
      <c r="BL308" s="17" t="s">
        <v>133</v>
      </c>
      <c r="BM308" s="233" t="s">
        <v>626</v>
      </c>
    </row>
    <row r="309" s="13" customFormat="1">
      <c r="A309" s="13"/>
      <c r="B309" s="245"/>
      <c r="C309" s="246"/>
      <c r="D309" s="247" t="s">
        <v>220</v>
      </c>
      <c r="E309" s="248" t="s">
        <v>1</v>
      </c>
      <c r="F309" s="249" t="s">
        <v>282</v>
      </c>
      <c r="G309" s="246"/>
      <c r="H309" s="248" t="s">
        <v>1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5" t="s">
        <v>220</v>
      </c>
      <c r="AU309" s="255" t="s">
        <v>85</v>
      </c>
      <c r="AV309" s="13" t="s">
        <v>83</v>
      </c>
      <c r="AW309" s="13" t="s">
        <v>32</v>
      </c>
      <c r="AX309" s="13" t="s">
        <v>75</v>
      </c>
      <c r="AY309" s="255" t="s">
        <v>127</v>
      </c>
    </row>
    <row r="310" s="13" customFormat="1">
      <c r="A310" s="13"/>
      <c r="B310" s="245"/>
      <c r="C310" s="246"/>
      <c r="D310" s="247" t="s">
        <v>220</v>
      </c>
      <c r="E310" s="248" t="s">
        <v>1</v>
      </c>
      <c r="F310" s="249" t="s">
        <v>612</v>
      </c>
      <c r="G310" s="246"/>
      <c r="H310" s="248" t="s">
        <v>1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5" t="s">
        <v>220</v>
      </c>
      <c r="AU310" s="255" t="s">
        <v>85</v>
      </c>
      <c r="AV310" s="13" t="s">
        <v>83</v>
      </c>
      <c r="AW310" s="13" t="s">
        <v>32</v>
      </c>
      <c r="AX310" s="13" t="s">
        <v>75</v>
      </c>
      <c r="AY310" s="255" t="s">
        <v>127</v>
      </c>
    </row>
    <row r="311" s="14" customFormat="1">
      <c r="A311" s="14"/>
      <c r="B311" s="256"/>
      <c r="C311" s="257"/>
      <c r="D311" s="247" t="s">
        <v>220</v>
      </c>
      <c r="E311" s="258" t="s">
        <v>255</v>
      </c>
      <c r="F311" s="259" t="s">
        <v>256</v>
      </c>
      <c r="G311" s="257"/>
      <c r="H311" s="260">
        <v>163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6" t="s">
        <v>220</v>
      </c>
      <c r="AU311" s="266" t="s">
        <v>85</v>
      </c>
      <c r="AV311" s="14" t="s">
        <v>85</v>
      </c>
      <c r="AW311" s="14" t="s">
        <v>32</v>
      </c>
      <c r="AX311" s="14" t="s">
        <v>83</v>
      </c>
      <c r="AY311" s="266" t="s">
        <v>127</v>
      </c>
    </row>
    <row r="312" s="14" customFormat="1">
      <c r="A312" s="14"/>
      <c r="B312" s="256"/>
      <c r="C312" s="257"/>
      <c r="D312" s="247" t="s">
        <v>220</v>
      </c>
      <c r="E312" s="257"/>
      <c r="F312" s="259" t="s">
        <v>627</v>
      </c>
      <c r="G312" s="257"/>
      <c r="H312" s="260">
        <v>171.15000000000001</v>
      </c>
      <c r="I312" s="261"/>
      <c r="J312" s="257"/>
      <c r="K312" s="257"/>
      <c r="L312" s="262"/>
      <c r="M312" s="263"/>
      <c r="N312" s="264"/>
      <c r="O312" s="264"/>
      <c r="P312" s="264"/>
      <c r="Q312" s="264"/>
      <c r="R312" s="264"/>
      <c r="S312" s="264"/>
      <c r="T312" s="26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6" t="s">
        <v>220</v>
      </c>
      <c r="AU312" s="266" t="s">
        <v>85</v>
      </c>
      <c r="AV312" s="14" t="s">
        <v>85</v>
      </c>
      <c r="AW312" s="14" t="s">
        <v>4</v>
      </c>
      <c r="AX312" s="14" t="s">
        <v>83</v>
      </c>
      <c r="AY312" s="266" t="s">
        <v>127</v>
      </c>
    </row>
    <row r="313" s="12" customFormat="1" ht="22.8" customHeight="1">
      <c r="A313" s="12"/>
      <c r="B313" s="204"/>
      <c r="C313" s="205"/>
      <c r="D313" s="206" t="s">
        <v>74</v>
      </c>
      <c r="E313" s="218" t="s">
        <v>156</v>
      </c>
      <c r="F313" s="218" t="s">
        <v>628</v>
      </c>
      <c r="G313" s="205"/>
      <c r="H313" s="205"/>
      <c r="I313" s="208"/>
      <c r="J313" s="219">
        <f>BK313</f>
        <v>0</v>
      </c>
      <c r="K313" s="205"/>
      <c r="L313" s="210"/>
      <c r="M313" s="211"/>
      <c r="N313" s="212"/>
      <c r="O313" s="212"/>
      <c r="P313" s="213">
        <f>SUM(P314:P358)</f>
        <v>0</v>
      </c>
      <c r="Q313" s="212"/>
      <c r="R313" s="213">
        <f>SUM(R314:R358)</f>
        <v>29.7468206</v>
      </c>
      <c r="S313" s="212"/>
      <c r="T313" s="214">
        <f>SUM(T314:T358)</f>
        <v>4.54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5" t="s">
        <v>83</v>
      </c>
      <c r="AT313" s="216" t="s">
        <v>74</v>
      </c>
      <c r="AU313" s="216" t="s">
        <v>83</v>
      </c>
      <c r="AY313" s="215" t="s">
        <v>127</v>
      </c>
      <c r="BK313" s="217">
        <f>SUM(BK314:BK358)</f>
        <v>0</v>
      </c>
    </row>
    <row r="314" s="2" customFormat="1" ht="24.15" customHeight="1">
      <c r="A314" s="38"/>
      <c r="B314" s="39"/>
      <c r="C314" s="235" t="s">
        <v>629</v>
      </c>
      <c r="D314" s="235" t="s">
        <v>216</v>
      </c>
      <c r="E314" s="236" t="s">
        <v>630</v>
      </c>
      <c r="F314" s="237" t="s">
        <v>631</v>
      </c>
      <c r="G314" s="238" t="s">
        <v>163</v>
      </c>
      <c r="H314" s="239">
        <v>4</v>
      </c>
      <c r="I314" s="240"/>
      <c r="J314" s="241">
        <f>ROUND(I314*H314,2)</f>
        <v>0</v>
      </c>
      <c r="K314" s="242"/>
      <c r="L314" s="44"/>
      <c r="M314" s="243" t="s">
        <v>1</v>
      </c>
      <c r="N314" s="244" t="s">
        <v>40</v>
      </c>
      <c r="O314" s="91"/>
      <c r="P314" s="231">
        <f>O314*H314</f>
        <v>0</v>
      </c>
      <c r="Q314" s="231">
        <v>0.00069999999999999999</v>
      </c>
      <c r="R314" s="231">
        <f>Q314*H314</f>
        <v>0.0028</v>
      </c>
      <c r="S314" s="231">
        <v>0</v>
      </c>
      <c r="T314" s="23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3" t="s">
        <v>133</v>
      </c>
      <c r="AT314" s="233" t="s">
        <v>216</v>
      </c>
      <c r="AU314" s="233" t="s">
        <v>85</v>
      </c>
      <c r="AY314" s="17" t="s">
        <v>127</v>
      </c>
      <c r="BE314" s="234">
        <f>IF(N314="základní",J314,0)</f>
        <v>0</v>
      </c>
      <c r="BF314" s="234">
        <f>IF(N314="snížená",J314,0)</f>
        <v>0</v>
      </c>
      <c r="BG314" s="234">
        <f>IF(N314="zákl. přenesená",J314,0)</f>
        <v>0</v>
      </c>
      <c r="BH314" s="234">
        <f>IF(N314="sníž. přenesená",J314,0)</f>
        <v>0</v>
      </c>
      <c r="BI314" s="234">
        <f>IF(N314="nulová",J314,0)</f>
        <v>0</v>
      </c>
      <c r="BJ314" s="17" t="s">
        <v>83</v>
      </c>
      <c r="BK314" s="234">
        <f>ROUND(I314*H314,2)</f>
        <v>0</v>
      </c>
      <c r="BL314" s="17" t="s">
        <v>133</v>
      </c>
      <c r="BM314" s="233" t="s">
        <v>632</v>
      </c>
    </row>
    <row r="315" s="2" customFormat="1" ht="24.15" customHeight="1">
      <c r="A315" s="38"/>
      <c r="B315" s="39"/>
      <c r="C315" s="220" t="s">
        <v>633</v>
      </c>
      <c r="D315" s="220" t="s">
        <v>129</v>
      </c>
      <c r="E315" s="221" t="s">
        <v>634</v>
      </c>
      <c r="F315" s="222" t="s">
        <v>635</v>
      </c>
      <c r="G315" s="223" t="s">
        <v>163</v>
      </c>
      <c r="H315" s="224">
        <v>2</v>
      </c>
      <c r="I315" s="225"/>
      <c r="J315" s="226">
        <f>ROUND(I315*H315,2)</f>
        <v>0</v>
      </c>
      <c r="K315" s="227"/>
      <c r="L315" s="228"/>
      <c r="M315" s="229" t="s">
        <v>1</v>
      </c>
      <c r="N315" s="230" t="s">
        <v>40</v>
      </c>
      <c r="O315" s="91"/>
      <c r="P315" s="231">
        <f>O315*H315</f>
        <v>0</v>
      </c>
      <c r="Q315" s="231">
        <v>0.0035999999999999999</v>
      </c>
      <c r="R315" s="231">
        <f>Q315*H315</f>
        <v>0.0071999999999999998</v>
      </c>
      <c r="S315" s="231">
        <v>0</v>
      </c>
      <c r="T315" s="23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3" t="s">
        <v>132</v>
      </c>
      <c r="AT315" s="233" t="s">
        <v>129</v>
      </c>
      <c r="AU315" s="233" t="s">
        <v>85</v>
      </c>
      <c r="AY315" s="17" t="s">
        <v>127</v>
      </c>
      <c r="BE315" s="234">
        <f>IF(N315="základní",J315,0)</f>
        <v>0</v>
      </c>
      <c r="BF315" s="234">
        <f>IF(N315="snížená",J315,0)</f>
        <v>0</v>
      </c>
      <c r="BG315" s="234">
        <f>IF(N315="zákl. přenesená",J315,0)</f>
        <v>0</v>
      </c>
      <c r="BH315" s="234">
        <f>IF(N315="sníž. přenesená",J315,0)</f>
        <v>0</v>
      </c>
      <c r="BI315" s="234">
        <f>IF(N315="nulová",J315,0)</f>
        <v>0</v>
      </c>
      <c r="BJ315" s="17" t="s">
        <v>83</v>
      </c>
      <c r="BK315" s="234">
        <f>ROUND(I315*H315,2)</f>
        <v>0</v>
      </c>
      <c r="BL315" s="17" t="s">
        <v>133</v>
      </c>
      <c r="BM315" s="233" t="s">
        <v>636</v>
      </c>
    </row>
    <row r="316" s="2" customFormat="1" ht="24.15" customHeight="1">
      <c r="A316" s="38"/>
      <c r="B316" s="39"/>
      <c r="C316" s="220" t="s">
        <v>637</v>
      </c>
      <c r="D316" s="220" t="s">
        <v>129</v>
      </c>
      <c r="E316" s="221" t="s">
        <v>638</v>
      </c>
      <c r="F316" s="222" t="s">
        <v>639</v>
      </c>
      <c r="G316" s="223" t="s">
        <v>163</v>
      </c>
      <c r="H316" s="224">
        <v>1</v>
      </c>
      <c r="I316" s="225"/>
      <c r="J316" s="226">
        <f>ROUND(I316*H316,2)</f>
        <v>0</v>
      </c>
      <c r="K316" s="227"/>
      <c r="L316" s="228"/>
      <c r="M316" s="229" t="s">
        <v>1</v>
      </c>
      <c r="N316" s="230" t="s">
        <v>40</v>
      </c>
      <c r="O316" s="91"/>
      <c r="P316" s="231">
        <f>O316*H316</f>
        <v>0</v>
      </c>
      <c r="Q316" s="231">
        <v>0.00059999999999999995</v>
      </c>
      <c r="R316" s="231">
        <f>Q316*H316</f>
        <v>0.00059999999999999995</v>
      </c>
      <c r="S316" s="231">
        <v>0</v>
      </c>
      <c r="T316" s="23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3" t="s">
        <v>132</v>
      </c>
      <c r="AT316" s="233" t="s">
        <v>129</v>
      </c>
      <c r="AU316" s="233" t="s">
        <v>85</v>
      </c>
      <c r="AY316" s="17" t="s">
        <v>127</v>
      </c>
      <c r="BE316" s="234">
        <f>IF(N316="základní",J316,0)</f>
        <v>0</v>
      </c>
      <c r="BF316" s="234">
        <f>IF(N316="snížená",J316,0)</f>
        <v>0</v>
      </c>
      <c r="BG316" s="234">
        <f>IF(N316="zákl. přenesená",J316,0)</f>
        <v>0</v>
      </c>
      <c r="BH316" s="234">
        <f>IF(N316="sníž. přenesená",J316,0)</f>
        <v>0</v>
      </c>
      <c r="BI316" s="234">
        <f>IF(N316="nulová",J316,0)</f>
        <v>0</v>
      </c>
      <c r="BJ316" s="17" t="s">
        <v>83</v>
      </c>
      <c r="BK316" s="234">
        <f>ROUND(I316*H316,2)</f>
        <v>0</v>
      </c>
      <c r="BL316" s="17" t="s">
        <v>133</v>
      </c>
      <c r="BM316" s="233" t="s">
        <v>640</v>
      </c>
    </row>
    <row r="317" s="14" customFormat="1">
      <c r="A317" s="14"/>
      <c r="B317" s="256"/>
      <c r="C317" s="257"/>
      <c r="D317" s="247" t="s">
        <v>220</v>
      </c>
      <c r="E317" s="257"/>
      <c r="F317" s="259" t="s">
        <v>641</v>
      </c>
      <c r="G317" s="257"/>
      <c r="H317" s="260">
        <v>1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6" t="s">
        <v>220</v>
      </c>
      <c r="AU317" s="266" t="s">
        <v>85</v>
      </c>
      <c r="AV317" s="14" t="s">
        <v>85</v>
      </c>
      <c r="AW317" s="14" t="s">
        <v>4</v>
      </c>
      <c r="AX317" s="14" t="s">
        <v>83</v>
      </c>
      <c r="AY317" s="266" t="s">
        <v>127</v>
      </c>
    </row>
    <row r="318" s="2" customFormat="1" ht="16.5" customHeight="1">
      <c r="A318" s="38"/>
      <c r="B318" s="39"/>
      <c r="C318" s="220" t="s">
        <v>642</v>
      </c>
      <c r="D318" s="220" t="s">
        <v>129</v>
      </c>
      <c r="E318" s="221" t="s">
        <v>643</v>
      </c>
      <c r="F318" s="222" t="s">
        <v>644</v>
      </c>
      <c r="G318" s="223" t="s">
        <v>163</v>
      </c>
      <c r="H318" s="224">
        <v>2</v>
      </c>
      <c r="I318" s="225"/>
      <c r="J318" s="226">
        <f>ROUND(I318*H318,2)</f>
        <v>0</v>
      </c>
      <c r="K318" s="227"/>
      <c r="L318" s="228"/>
      <c r="M318" s="229" t="s">
        <v>1</v>
      </c>
      <c r="N318" s="230" t="s">
        <v>40</v>
      </c>
      <c r="O318" s="91"/>
      <c r="P318" s="231">
        <f>O318*H318</f>
        <v>0</v>
      </c>
      <c r="Q318" s="231">
        <v>0.0061000000000000004</v>
      </c>
      <c r="R318" s="231">
        <f>Q318*H318</f>
        <v>0.012200000000000001</v>
      </c>
      <c r="S318" s="231">
        <v>0</v>
      </c>
      <c r="T318" s="23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3" t="s">
        <v>132</v>
      </c>
      <c r="AT318" s="233" t="s">
        <v>129</v>
      </c>
      <c r="AU318" s="233" t="s">
        <v>85</v>
      </c>
      <c r="AY318" s="17" t="s">
        <v>127</v>
      </c>
      <c r="BE318" s="234">
        <f>IF(N318="základní",J318,0)</f>
        <v>0</v>
      </c>
      <c r="BF318" s="234">
        <f>IF(N318="snížená",J318,0)</f>
        <v>0</v>
      </c>
      <c r="BG318" s="234">
        <f>IF(N318="zákl. přenesená",J318,0)</f>
        <v>0</v>
      </c>
      <c r="BH318" s="234">
        <f>IF(N318="sníž. přenesená",J318,0)</f>
        <v>0</v>
      </c>
      <c r="BI318" s="234">
        <f>IF(N318="nulová",J318,0)</f>
        <v>0</v>
      </c>
      <c r="BJ318" s="17" t="s">
        <v>83</v>
      </c>
      <c r="BK318" s="234">
        <f>ROUND(I318*H318,2)</f>
        <v>0</v>
      </c>
      <c r="BL318" s="17" t="s">
        <v>133</v>
      </c>
      <c r="BM318" s="233" t="s">
        <v>645</v>
      </c>
    </row>
    <row r="319" s="2" customFormat="1" ht="16.5" customHeight="1">
      <c r="A319" s="38"/>
      <c r="B319" s="39"/>
      <c r="C319" s="220" t="s">
        <v>646</v>
      </c>
      <c r="D319" s="220" t="s">
        <v>129</v>
      </c>
      <c r="E319" s="221" t="s">
        <v>647</v>
      </c>
      <c r="F319" s="222" t="s">
        <v>648</v>
      </c>
      <c r="G319" s="223" t="s">
        <v>163</v>
      </c>
      <c r="H319" s="224">
        <v>2</v>
      </c>
      <c r="I319" s="225"/>
      <c r="J319" s="226">
        <f>ROUND(I319*H319,2)</f>
        <v>0</v>
      </c>
      <c r="K319" s="227"/>
      <c r="L319" s="228"/>
      <c r="M319" s="229" t="s">
        <v>1</v>
      </c>
      <c r="N319" s="230" t="s">
        <v>40</v>
      </c>
      <c r="O319" s="91"/>
      <c r="P319" s="231">
        <f>O319*H319</f>
        <v>0</v>
      </c>
      <c r="Q319" s="231">
        <v>0.0030000000000000001</v>
      </c>
      <c r="R319" s="231">
        <f>Q319*H319</f>
        <v>0.0060000000000000001</v>
      </c>
      <c r="S319" s="231">
        <v>0</v>
      </c>
      <c r="T319" s="23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3" t="s">
        <v>132</v>
      </c>
      <c r="AT319" s="233" t="s">
        <v>129</v>
      </c>
      <c r="AU319" s="233" t="s">
        <v>85</v>
      </c>
      <c r="AY319" s="17" t="s">
        <v>127</v>
      </c>
      <c r="BE319" s="234">
        <f>IF(N319="základní",J319,0)</f>
        <v>0</v>
      </c>
      <c r="BF319" s="234">
        <f>IF(N319="snížená",J319,0)</f>
        <v>0</v>
      </c>
      <c r="BG319" s="234">
        <f>IF(N319="zákl. přenesená",J319,0)</f>
        <v>0</v>
      </c>
      <c r="BH319" s="234">
        <f>IF(N319="sníž. přenesená",J319,0)</f>
        <v>0</v>
      </c>
      <c r="BI319" s="234">
        <f>IF(N319="nulová",J319,0)</f>
        <v>0</v>
      </c>
      <c r="BJ319" s="17" t="s">
        <v>83</v>
      </c>
      <c r="BK319" s="234">
        <f>ROUND(I319*H319,2)</f>
        <v>0</v>
      </c>
      <c r="BL319" s="17" t="s">
        <v>133</v>
      </c>
      <c r="BM319" s="233" t="s">
        <v>649</v>
      </c>
    </row>
    <row r="320" s="2" customFormat="1" ht="16.5" customHeight="1">
      <c r="A320" s="38"/>
      <c r="B320" s="39"/>
      <c r="C320" s="220" t="s">
        <v>650</v>
      </c>
      <c r="D320" s="220" t="s">
        <v>129</v>
      </c>
      <c r="E320" s="221" t="s">
        <v>651</v>
      </c>
      <c r="F320" s="222" t="s">
        <v>652</v>
      </c>
      <c r="G320" s="223" t="s">
        <v>163</v>
      </c>
      <c r="H320" s="224">
        <v>2</v>
      </c>
      <c r="I320" s="225"/>
      <c r="J320" s="226">
        <f>ROUND(I320*H320,2)</f>
        <v>0</v>
      </c>
      <c r="K320" s="227"/>
      <c r="L320" s="228"/>
      <c r="M320" s="229" t="s">
        <v>1</v>
      </c>
      <c r="N320" s="230" t="s">
        <v>40</v>
      </c>
      <c r="O320" s="91"/>
      <c r="P320" s="231">
        <f>O320*H320</f>
        <v>0</v>
      </c>
      <c r="Q320" s="231">
        <v>0.00010000000000000001</v>
      </c>
      <c r="R320" s="231">
        <f>Q320*H320</f>
        <v>0.00020000000000000001</v>
      </c>
      <c r="S320" s="231">
        <v>0</v>
      </c>
      <c r="T320" s="23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3" t="s">
        <v>132</v>
      </c>
      <c r="AT320" s="233" t="s">
        <v>129</v>
      </c>
      <c r="AU320" s="233" t="s">
        <v>85</v>
      </c>
      <c r="AY320" s="17" t="s">
        <v>127</v>
      </c>
      <c r="BE320" s="234">
        <f>IF(N320="základní",J320,0)</f>
        <v>0</v>
      </c>
      <c r="BF320" s="234">
        <f>IF(N320="snížená",J320,0)</f>
        <v>0</v>
      </c>
      <c r="BG320" s="234">
        <f>IF(N320="zákl. přenesená",J320,0)</f>
        <v>0</v>
      </c>
      <c r="BH320" s="234">
        <f>IF(N320="sníž. přenesená",J320,0)</f>
        <v>0</v>
      </c>
      <c r="BI320" s="234">
        <f>IF(N320="nulová",J320,0)</f>
        <v>0</v>
      </c>
      <c r="BJ320" s="17" t="s">
        <v>83</v>
      </c>
      <c r="BK320" s="234">
        <f>ROUND(I320*H320,2)</f>
        <v>0</v>
      </c>
      <c r="BL320" s="17" t="s">
        <v>133</v>
      </c>
      <c r="BM320" s="233" t="s">
        <v>653</v>
      </c>
    </row>
    <row r="321" s="2" customFormat="1" ht="24.15" customHeight="1">
      <c r="A321" s="38"/>
      <c r="B321" s="39"/>
      <c r="C321" s="235" t="s">
        <v>654</v>
      </c>
      <c r="D321" s="235" t="s">
        <v>216</v>
      </c>
      <c r="E321" s="236" t="s">
        <v>655</v>
      </c>
      <c r="F321" s="237" t="s">
        <v>656</v>
      </c>
      <c r="G321" s="238" t="s">
        <v>99</v>
      </c>
      <c r="H321" s="239">
        <v>50</v>
      </c>
      <c r="I321" s="240"/>
      <c r="J321" s="241">
        <f>ROUND(I321*H321,2)</f>
        <v>0</v>
      </c>
      <c r="K321" s="242"/>
      <c r="L321" s="44"/>
      <c r="M321" s="243" t="s">
        <v>1</v>
      </c>
      <c r="N321" s="244" t="s">
        <v>40</v>
      </c>
      <c r="O321" s="91"/>
      <c r="P321" s="231">
        <f>O321*H321</f>
        <v>0</v>
      </c>
      <c r="Q321" s="231">
        <v>0.00020000000000000001</v>
      </c>
      <c r="R321" s="231">
        <f>Q321*H321</f>
        <v>0.01</v>
      </c>
      <c r="S321" s="231">
        <v>0</v>
      </c>
      <c r="T321" s="23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3" t="s">
        <v>133</v>
      </c>
      <c r="AT321" s="233" t="s">
        <v>216</v>
      </c>
      <c r="AU321" s="233" t="s">
        <v>85</v>
      </c>
      <c r="AY321" s="17" t="s">
        <v>127</v>
      </c>
      <c r="BE321" s="234">
        <f>IF(N321="základní",J321,0)</f>
        <v>0</v>
      </c>
      <c r="BF321" s="234">
        <f>IF(N321="snížená",J321,0)</f>
        <v>0</v>
      </c>
      <c r="BG321" s="234">
        <f>IF(N321="zákl. přenesená",J321,0)</f>
        <v>0</v>
      </c>
      <c r="BH321" s="234">
        <f>IF(N321="sníž. přenesená",J321,0)</f>
        <v>0</v>
      </c>
      <c r="BI321" s="234">
        <f>IF(N321="nulová",J321,0)</f>
        <v>0</v>
      </c>
      <c r="BJ321" s="17" t="s">
        <v>83</v>
      </c>
      <c r="BK321" s="234">
        <f>ROUND(I321*H321,2)</f>
        <v>0</v>
      </c>
      <c r="BL321" s="17" t="s">
        <v>133</v>
      </c>
      <c r="BM321" s="233" t="s">
        <v>657</v>
      </c>
    </row>
    <row r="322" s="13" customFormat="1">
      <c r="A322" s="13"/>
      <c r="B322" s="245"/>
      <c r="C322" s="246"/>
      <c r="D322" s="247" t="s">
        <v>220</v>
      </c>
      <c r="E322" s="248" t="s">
        <v>1</v>
      </c>
      <c r="F322" s="249" t="s">
        <v>658</v>
      </c>
      <c r="G322" s="246"/>
      <c r="H322" s="248" t="s">
        <v>1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5" t="s">
        <v>220</v>
      </c>
      <c r="AU322" s="255" t="s">
        <v>85</v>
      </c>
      <c r="AV322" s="13" t="s">
        <v>83</v>
      </c>
      <c r="AW322" s="13" t="s">
        <v>32</v>
      </c>
      <c r="AX322" s="13" t="s">
        <v>75</v>
      </c>
      <c r="AY322" s="255" t="s">
        <v>127</v>
      </c>
    </row>
    <row r="323" s="14" customFormat="1">
      <c r="A323" s="14"/>
      <c r="B323" s="256"/>
      <c r="C323" s="257"/>
      <c r="D323" s="247" t="s">
        <v>220</v>
      </c>
      <c r="E323" s="258" t="s">
        <v>266</v>
      </c>
      <c r="F323" s="259" t="s">
        <v>659</v>
      </c>
      <c r="G323" s="257"/>
      <c r="H323" s="260">
        <v>50</v>
      </c>
      <c r="I323" s="261"/>
      <c r="J323" s="257"/>
      <c r="K323" s="257"/>
      <c r="L323" s="262"/>
      <c r="M323" s="263"/>
      <c r="N323" s="264"/>
      <c r="O323" s="264"/>
      <c r="P323" s="264"/>
      <c r="Q323" s="264"/>
      <c r="R323" s="264"/>
      <c r="S323" s="264"/>
      <c r="T323" s="26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6" t="s">
        <v>220</v>
      </c>
      <c r="AU323" s="266" t="s">
        <v>85</v>
      </c>
      <c r="AV323" s="14" t="s">
        <v>85</v>
      </c>
      <c r="AW323" s="14" t="s">
        <v>32</v>
      </c>
      <c r="AX323" s="14" t="s">
        <v>83</v>
      </c>
      <c r="AY323" s="266" t="s">
        <v>127</v>
      </c>
    </row>
    <row r="324" s="2" customFormat="1" ht="24.15" customHeight="1">
      <c r="A324" s="38"/>
      <c r="B324" s="39"/>
      <c r="C324" s="235" t="s">
        <v>660</v>
      </c>
      <c r="D324" s="235" t="s">
        <v>216</v>
      </c>
      <c r="E324" s="236" t="s">
        <v>661</v>
      </c>
      <c r="F324" s="237" t="s">
        <v>662</v>
      </c>
      <c r="G324" s="238" t="s">
        <v>231</v>
      </c>
      <c r="H324" s="239">
        <v>1</v>
      </c>
      <c r="I324" s="240"/>
      <c r="J324" s="241">
        <f>ROUND(I324*H324,2)</f>
        <v>0</v>
      </c>
      <c r="K324" s="242"/>
      <c r="L324" s="44"/>
      <c r="M324" s="243" t="s">
        <v>1</v>
      </c>
      <c r="N324" s="244" t="s">
        <v>40</v>
      </c>
      <c r="O324" s="91"/>
      <c r="P324" s="231">
        <f>O324*H324</f>
        <v>0</v>
      </c>
      <c r="Q324" s="231">
        <v>0.0016000000000000001</v>
      </c>
      <c r="R324" s="231">
        <f>Q324*H324</f>
        <v>0.0016000000000000001</v>
      </c>
      <c r="S324" s="231">
        <v>0</v>
      </c>
      <c r="T324" s="23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3" t="s">
        <v>133</v>
      </c>
      <c r="AT324" s="233" t="s">
        <v>216</v>
      </c>
      <c r="AU324" s="233" t="s">
        <v>85</v>
      </c>
      <c r="AY324" s="17" t="s">
        <v>127</v>
      </c>
      <c r="BE324" s="234">
        <f>IF(N324="základní",J324,0)</f>
        <v>0</v>
      </c>
      <c r="BF324" s="234">
        <f>IF(N324="snížená",J324,0)</f>
        <v>0</v>
      </c>
      <c r="BG324" s="234">
        <f>IF(N324="zákl. přenesená",J324,0)</f>
        <v>0</v>
      </c>
      <c r="BH324" s="234">
        <f>IF(N324="sníž. přenesená",J324,0)</f>
        <v>0</v>
      </c>
      <c r="BI324" s="234">
        <f>IF(N324="nulová",J324,0)</f>
        <v>0</v>
      </c>
      <c r="BJ324" s="17" t="s">
        <v>83</v>
      </c>
      <c r="BK324" s="234">
        <f>ROUND(I324*H324,2)</f>
        <v>0</v>
      </c>
      <c r="BL324" s="17" t="s">
        <v>133</v>
      </c>
      <c r="BM324" s="233" t="s">
        <v>663</v>
      </c>
    </row>
    <row r="325" s="14" customFormat="1">
      <c r="A325" s="14"/>
      <c r="B325" s="256"/>
      <c r="C325" s="257"/>
      <c r="D325" s="247" t="s">
        <v>220</v>
      </c>
      <c r="E325" s="258" t="s">
        <v>1</v>
      </c>
      <c r="F325" s="259" t="s">
        <v>83</v>
      </c>
      <c r="G325" s="257"/>
      <c r="H325" s="260">
        <v>1</v>
      </c>
      <c r="I325" s="261"/>
      <c r="J325" s="257"/>
      <c r="K325" s="257"/>
      <c r="L325" s="262"/>
      <c r="M325" s="263"/>
      <c r="N325" s="264"/>
      <c r="O325" s="264"/>
      <c r="P325" s="264"/>
      <c r="Q325" s="264"/>
      <c r="R325" s="264"/>
      <c r="S325" s="264"/>
      <c r="T325" s="26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6" t="s">
        <v>220</v>
      </c>
      <c r="AU325" s="266" t="s">
        <v>85</v>
      </c>
      <c r="AV325" s="14" t="s">
        <v>85</v>
      </c>
      <c r="AW325" s="14" t="s">
        <v>32</v>
      </c>
      <c r="AX325" s="14" t="s">
        <v>83</v>
      </c>
      <c r="AY325" s="266" t="s">
        <v>127</v>
      </c>
    </row>
    <row r="326" s="2" customFormat="1" ht="16.5" customHeight="1">
      <c r="A326" s="38"/>
      <c r="B326" s="39"/>
      <c r="C326" s="235" t="s">
        <v>664</v>
      </c>
      <c r="D326" s="235" t="s">
        <v>216</v>
      </c>
      <c r="E326" s="236" t="s">
        <v>665</v>
      </c>
      <c r="F326" s="237" t="s">
        <v>666</v>
      </c>
      <c r="G326" s="238" t="s">
        <v>99</v>
      </c>
      <c r="H326" s="239">
        <v>50</v>
      </c>
      <c r="I326" s="240"/>
      <c r="J326" s="241">
        <f>ROUND(I326*H326,2)</f>
        <v>0</v>
      </c>
      <c r="K326" s="242"/>
      <c r="L326" s="44"/>
      <c r="M326" s="243" t="s">
        <v>1</v>
      </c>
      <c r="N326" s="244" t="s">
        <v>40</v>
      </c>
      <c r="O326" s="91"/>
      <c r="P326" s="231">
        <f>O326*H326</f>
        <v>0</v>
      </c>
      <c r="Q326" s="231">
        <v>0</v>
      </c>
      <c r="R326" s="231">
        <f>Q326*H326</f>
        <v>0</v>
      </c>
      <c r="S326" s="231">
        <v>0</v>
      </c>
      <c r="T326" s="23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3" t="s">
        <v>133</v>
      </c>
      <c r="AT326" s="233" t="s">
        <v>216</v>
      </c>
      <c r="AU326" s="233" t="s">
        <v>85</v>
      </c>
      <c r="AY326" s="17" t="s">
        <v>127</v>
      </c>
      <c r="BE326" s="234">
        <f>IF(N326="základní",J326,0)</f>
        <v>0</v>
      </c>
      <c r="BF326" s="234">
        <f>IF(N326="snížená",J326,0)</f>
        <v>0</v>
      </c>
      <c r="BG326" s="234">
        <f>IF(N326="zákl. přenesená",J326,0)</f>
        <v>0</v>
      </c>
      <c r="BH326" s="234">
        <f>IF(N326="sníž. přenesená",J326,0)</f>
        <v>0</v>
      </c>
      <c r="BI326" s="234">
        <f>IF(N326="nulová",J326,0)</f>
        <v>0</v>
      </c>
      <c r="BJ326" s="17" t="s">
        <v>83</v>
      </c>
      <c r="BK326" s="234">
        <f>ROUND(I326*H326,2)</f>
        <v>0</v>
      </c>
      <c r="BL326" s="17" t="s">
        <v>133</v>
      </c>
      <c r="BM326" s="233" t="s">
        <v>667</v>
      </c>
    </row>
    <row r="327" s="14" customFormat="1">
      <c r="A327" s="14"/>
      <c r="B327" s="256"/>
      <c r="C327" s="257"/>
      <c r="D327" s="247" t="s">
        <v>220</v>
      </c>
      <c r="E327" s="258" t="s">
        <v>1</v>
      </c>
      <c r="F327" s="259" t="s">
        <v>266</v>
      </c>
      <c r="G327" s="257"/>
      <c r="H327" s="260">
        <v>50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6" t="s">
        <v>220</v>
      </c>
      <c r="AU327" s="266" t="s">
        <v>85</v>
      </c>
      <c r="AV327" s="14" t="s">
        <v>85</v>
      </c>
      <c r="AW327" s="14" t="s">
        <v>32</v>
      </c>
      <c r="AX327" s="14" t="s">
        <v>83</v>
      </c>
      <c r="AY327" s="266" t="s">
        <v>127</v>
      </c>
    </row>
    <row r="328" s="2" customFormat="1" ht="24.15" customHeight="1">
      <c r="A328" s="38"/>
      <c r="B328" s="39"/>
      <c r="C328" s="235" t="s">
        <v>668</v>
      </c>
      <c r="D328" s="235" t="s">
        <v>216</v>
      </c>
      <c r="E328" s="236" t="s">
        <v>669</v>
      </c>
      <c r="F328" s="237" t="s">
        <v>670</v>
      </c>
      <c r="G328" s="238" t="s">
        <v>99</v>
      </c>
      <c r="H328" s="239">
        <v>35.75</v>
      </c>
      <c r="I328" s="240"/>
      <c r="J328" s="241">
        <f>ROUND(I328*H328,2)</f>
        <v>0</v>
      </c>
      <c r="K328" s="242"/>
      <c r="L328" s="44"/>
      <c r="M328" s="243" t="s">
        <v>1</v>
      </c>
      <c r="N328" s="244" t="s">
        <v>40</v>
      </c>
      <c r="O328" s="91"/>
      <c r="P328" s="231">
        <f>O328*H328</f>
        <v>0</v>
      </c>
      <c r="Q328" s="231">
        <v>0.071900000000000006</v>
      </c>
      <c r="R328" s="231">
        <f>Q328*H328</f>
        <v>2.5704250000000002</v>
      </c>
      <c r="S328" s="231">
        <v>0</v>
      </c>
      <c r="T328" s="23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3" t="s">
        <v>133</v>
      </c>
      <c r="AT328" s="233" t="s">
        <v>216</v>
      </c>
      <c r="AU328" s="233" t="s">
        <v>85</v>
      </c>
      <c r="AY328" s="17" t="s">
        <v>127</v>
      </c>
      <c r="BE328" s="234">
        <f>IF(N328="základní",J328,0)</f>
        <v>0</v>
      </c>
      <c r="BF328" s="234">
        <f>IF(N328="snížená",J328,0)</f>
        <v>0</v>
      </c>
      <c r="BG328" s="234">
        <f>IF(N328="zákl. přenesená",J328,0)</f>
        <v>0</v>
      </c>
      <c r="BH328" s="234">
        <f>IF(N328="sníž. přenesená",J328,0)</f>
        <v>0</v>
      </c>
      <c r="BI328" s="234">
        <f>IF(N328="nulová",J328,0)</f>
        <v>0</v>
      </c>
      <c r="BJ328" s="17" t="s">
        <v>83</v>
      </c>
      <c r="BK328" s="234">
        <f>ROUND(I328*H328,2)</f>
        <v>0</v>
      </c>
      <c r="BL328" s="17" t="s">
        <v>133</v>
      </c>
      <c r="BM328" s="233" t="s">
        <v>671</v>
      </c>
    </row>
    <row r="329" s="13" customFormat="1">
      <c r="A329" s="13"/>
      <c r="B329" s="245"/>
      <c r="C329" s="246"/>
      <c r="D329" s="247" t="s">
        <v>220</v>
      </c>
      <c r="E329" s="248" t="s">
        <v>1</v>
      </c>
      <c r="F329" s="249" t="s">
        <v>672</v>
      </c>
      <c r="G329" s="246"/>
      <c r="H329" s="248" t="s">
        <v>1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5" t="s">
        <v>220</v>
      </c>
      <c r="AU329" s="255" t="s">
        <v>85</v>
      </c>
      <c r="AV329" s="13" t="s">
        <v>83</v>
      </c>
      <c r="AW329" s="13" t="s">
        <v>32</v>
      </c>
      <c r="AX329" s="13" t="s">
        <v>75</v>
      </c>
      <c r="AY329" s="255" t="s">
        <v>127</v>
      </c>
    </row>
    <row r="330" s="14" customFormat="1">
      <c r="A330" s="14"/>
      <c r="B330" s="256"/>
      <c r="C330" s="257"/>
      <c r="D330" s="247" t="s">
        <v>220</v>
      </c>
      <c r="E330" s="258" t="s">
        <v>246</v>
      </c>
      <c r="F330" s="259" t="s">
        <v>673</v>
      </c>
      <c r="G330" s="257"/>
      <c r="H330" s="260">
        <v>35.75</v>
      </c>
      <c r="I330" s="261"/>
      <c r="J330" s="257"/>
      <c r="K330" s="257"/>
      <c r="L330" s="262"/>
      <c r="M330" s="263"/>
      <c r="N330" s="264"/>
      <c r="O330" s="264"/>
      <c r="P330" s="264"/>
      <c r="Q330" s="264"/>
      <c r="R330" s="264"/>
      <c r="S330" s="264"/>
      <c r="T330" s="26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6" t="s">
        <v>220</v>
      </c>
      <c r="AU330" s="266" t="s">
        <v>85</v>
      </c>
      <c r="AV330" s="14" t="s">
        <v>85</v>
      </c>
      <c r="AW330" s="14" t="s">
        <v>32</v>
      </c>
      <c r="AX330" s="14" t="s">
        <v>83</v>
      </c>
      <c r="AY330" s="266" t="s">
        <v>127</v>
      </c>
    </row>
    <row r="331" s="2" customFormat="1" ht="21.75" customHeight="1">
      <c r="A331" s="38"/>
      <c r="B331" s="39"/>
      <c r="C331" s="220" t="s">
        <v>674</v>
      </c>
      <c r="D331" s="220" t="s">
        <v>129</v>
      </c>
      <c r="E331" s="221" t="s">
        <v>675</v>
      </c>
      <c r="F331" s="222" t="s">
        <v>676</v>
      </c>
      <c r="G331" s="223" t="s">
        <v>396</v>
      </c>
      <c r="H331" s="224">
        <v>1.4299999999999999</v>
      </c>
      <c r="I331" s="225"/>
      <c r="J331" s="226">
        <f>ROUND(I331*H331,2)</f>
        <v>0</v>
      </c>
      <c r="K331" s="227"/>
      <c r="L331" s="228"/>
      <c r="M331" s="229" t="s">
        <v>1</v>
      </c>
      <c r="N331" s="230" t="s">
        <v>40</v>
      </c>
      <c r="O331" s="91"/>
      <c r="P331" s="231">
        <f>O331*H331</f>
        <v>0</v>
      </c>
      <c r="Q331" s="231">
        <v>1</v>
      </c>
      <c r="R331" s="231">
        <f>Q331*H331</f>
        <v>1.4299999999999999</v>
      </c>
      <c r="S331" s="231">
        <v>0</v>
      </c>
      <c r="T331" s="23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3" t="s">
        <v>132</v>
      </c>
      <c r="AT331" s="233" t="s">
        <v>129</v>
      </c>
      <c r="AU331" s="233" t="s">
        <v>85</v>
      </c>
      <c r="AY331" s="17" t="s">
        <v>127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7" t="s">
        <v>83</v>
      </c>
      <c r="BK331" s="234">
        <f>ROUND(I331*H331,2)</f>
        <v>0</v>
      </c>
      <c r="BL331" s="17" t="s">
        <v>133</v>
      </c>
      <c r="BM331" s="233" t="s">
        <v>677</v>
      </c>
    </row>
    <row r="332" s="14" customFormat="1">
      <c r="A332" s="14"/>
      <c r="B332" s="256"/>
      <c r="C332" s="257"/>
      <c r="D332" s="247" t="s">
        <v>220</v>
      </c>
      <c r="E332" s="258" t="s">
        <v>1</v>
      </c>
      <c r="F332" s="259" t="s">
        <v>678</v>
      </c>
      <c r="G332" s="257"/>
      <c r="H332" s="260">
        <v>1.4299999999999999</v>
      </c>
      <c r="I332" s="261"/>
      <c r="J332" s="257"/>
      <c r="K332" s="257"/>
      <c r="L332" s="262"/>
      <c r="M332" s="263"/>
      <c r="N332" s="264"/>
      <c r="O332" s="264"/>
      <c r="P332" s="264"/>
      <c r="Q332" s="264"/>
      <c r="R332" s="264"/>
      <c r="S332" s="264"/>
      <c r="T332" s="26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6" t="s">
        <v>220</v>
      </c>
      <c r="AU332" s="266" t="s">
        <v>85</v>
      </c>
      <c r="AV332" s="14" t="s">
        <v>85</v>
      </c>
      <c r="AW332" s="14" t="s">
        <v>32</v>
      </c>
      <c r="AX332" s="14" t="s">
        <v>83</v>
      </c>
      <c r="AY332" s="266" t="s">
        <v>127</v>
      </c>
    </row>
    <row r="333" s="2" customFormat="1" ht="33" customHeight="1">
      <c r="A333" s="38"/>
      <c r="B333" s="39"/>
      <c r="C333" s="235" t="s">
        <v>679</v>
      </c>
      <c r="D333" s="235" t="s">
        <v>216</v>
      </c>
      <c r="E333" s="236" t="s">
        <v>680</v>
      </c>
      <c r="F333" s="237" t="s">
        <v>681</v>
      </c>
      <c r="G333" s="238" t="s">
        <v>99</v>
      </c>
      <c r="H333" s="239">
        <v>71.400000000000006</v>
      </c>
      <c r="I333" s="240"/>
      <c r="J333" s="241">
        <f>ROUND(I333*H333,2)</f>
        <v>0</v>
      </c>
      <c r="K333" s="242"/>
      <c r="L333" s="44"/>
      <c r="M333" s="243" t="s">
        <v>1</v>
      </c>
      <c r="N333" s="244" t="s">
        <v>40</v>
      </c>
      <c r="O333" s="91"/>
      <c r="P333" s="231">
        <f>O333*H333</f>
        <v>0</v>
      </c>
      <c r="Q333" s="231">
        <v>0.15540000000000001</v>
      </c>
      <c r="R333" s="231">
        <f>Q333*H333</f>
        <v>11.095560000000001</v>
      </c>
      <c r="S333" s="231">
        <v>0</v>
      </c>
      <c r="T333" s="23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3" t="s">
        <v>133</v>
      </c>
      <c r="AT333" s="233" t="s">
        <v>216</v>
      </c>
      <c r="AU333" s="233" t="s">
        <v>85</v>
      </c>
      <c r="AY333" s="17" t="s">
        <v>127</v>
      </c>
      <c r="BE333" s="234">
        <f>IF(N333="základní",J333,0)</f>
        <v>0</v>
      </c>
      <c r="BF333" s="234">
        <f>IF(N333="snížená",J333,0)</f>
        <v>0</v>
      </c>
      <c r="BG333" s="234">
        <f>IF(N333="zákl. přenesená",J333,0)</f>
        <v>0</v>
      </c>
      <c r="BH333" s="234">
        <f>IF(N333="sníž. přenesená",J333,0)</f>
        <v>0</v>
      </c>
      <c r="BI333" s="234">
        <f>IF(N333="nulová",J333,0)</f>
        <v>0</v>
      </c>
      <c r="BJ333" s="17" t="s">
        <v>83</v>
      </c>
      <c r="BK333" s="234">
        <f>ROUND(I333*H333,2)</f>
        <v>0</v>
      </c>
      <c r="BL333" s="17" t="s">
        <v>133</v>
      </c>
      <c r="BM333" s="233" t="s">
        <v>682</v>
      </c>
    </row>
    <row r="334" s="13" customFormat="1">
      <c r="A334" s="13"/>
      <c r="B334" s="245"/>
      <c r="C334" s="246"/>
      <c r="D334" s="247" t="s">
        <v>220</v>
      </c>
      <c r="E334" s="248" t="s">
        <v>1</v>
      </c>
      <c r="F334" s="249" t="s">
        <v>341</v>
      </c>
      <c r="G334" s="246"/>
      <c r="H334" s="248" t="s">
        <v>1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5" t="s">
        <v>220</v>
      </c>
      <c r="AU334" s="255" t="s">
        <v>85</v>
      </c>
      <c r="AV334" s="13" t="s">
        <v>83</v>
      </c>
      <c r="AW334" s="13" t="s">
        <v>32</v>
      </c>
      <c r="AX334" s="13" t="s">
        <v>75</v>
      </c>
      <c r="AY334" s="255" t="s">
        <v>127</v>
      </c>
    </row>
    <row r="335" s="14" customFormat="1">
      <c r="A335" s="14"/>
      <c r="B335" s="256"/>
      <c r="C335" s="257"/>
      <c r="D335" s="247" t="s">
        <v>220</v>
      </c>
      <c r="E335" s="258" t="s">
        <v>235</v>
      </c>
      <c r="F335" s="259" t="s">
        <v>683</v>
      </c>
      <c r="G335" s="257"/>
      <c r="H335" s="260">
        <v>65.900000000000006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6" t="s">
        <v>220</v>
      </c>
      <c r="AU335" s="266" t="s">
        <v>85</v>
      </c>
      <c r="AV335" s="14" t="s">
        <v>85</v>
      </c>
      <c r="AW335" s="14" t="s">
        <v>32</v>
      </c>
      <c r="AX335" s="14" t="s">
        <v>75</v>
      </c>
      <c r="AY335" s="266" t="s">
        <v>127</v>
      </c>
    </row>
    <row r="336" s="14" customFormat="1">
      <c r="A336" s="14"/>
      <c r="B336" s="256"/>
      <c r="C336" s="257"/>
      <c r="D336" s="247" t="s">
        <v>220</v>
      </c>
      <c r="E336" s="258" t="s">
        <v>1</v>
      </c>
      <c r="F336" s="259" t="s">
        <v>233</v>
      </c>
      <c r="G336" s="257"/>
      <c r="H336" s="260">
        <v>5.5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6" t="s">
        <v>220</v>
      </c>
      <c r="AU336" s="266" t="s">
        <v>85</v>
      </c>
      <c r="AV336" s="14" t="s">
        <v>85</v>
      </c>
      <c r="AW336" s="14" t="s">
        <v>32</v>
      </c>
      <c r="AX336" s="14" t="s">
        <v>75</v>
      </c>
      <c r="AY336" s="266" t="s">
        <v>127</v>
      </c>
    </row>
    <row r="337" s="15" customFormat="1">
      <c r="A337" s="15"/>
      <c r="B337" s="272"/>
      <c r="C337" s="273"/>
      <c r="D337" s="247" t="s">
        <v>220</v>
      </c>
      <c r="E337" s="274" t="s">
        <v>1</v>
      </c>
      <c r="F337" s="275" t="s">
        <v>323</v>
      </c>
      <c r="G337" s="273"/>
      <c r="H337" s="276">
        <v>71.400000000000006</v>
      </c>
      <c r="I337" s="277"/>
      <c r="J337" s="273"/>
      <c r="K337" s="273"/>
      <c r="L337" s="278"/>
      <c r="M337" s="279"/>
      <c r="N337" s="280"/>
      <c r="O337" s="280"/>
      <c r="P337" s="280"/>
      <c r="Q337" s="280"/>
      <c r="R337" s="280"/>
      <c r="S337" s="280"/>
      <c r="T337" s="28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2" t="s">
        <v>220</v>
      </c>
      <c r="AU337" s="282" t="s">
        <v>85</v>
      </c>
      <c r="AV337" s="15" t="s">
        <v>133</v>
      </c>
      <c r="AW337" s="15" t="s">
        <v>32</v>
      </c>
      <c r="AX337" s="15" t="s">
        <v>83</v>
      </c>
      <c r="AY337" s="282" t="s">
        <v>127</v>
      </c>
    </row>
    <row r="338" s="2" customFormat="1" ht="16.5" customHeight="1">
      <c r="A338" s="38"/>
      <c r="B338" s="39"/>
      <c r="C338" s="220" t="s">
        <v>684</v>
      </c>
      <c r="D338" s="220" t="s">
        <v>129</v>
      </c>
      <c r="E338" s="221" t="s">
        <v>685</v>
      </c>
      <c r="F338" s="222" t="s">
        <v>686</v>
      </c>
      <c r="G338" s="223" t="s">
        <v>163</v>
      </c>
      <c r="H338" s="224">
        <v>69.194999999999993</v>
      </c>
      <c r="I338" s="225"/>
      <c r="J338" s="226">
        <f>ROUND(I338*H338,2)</f>
        <v>0</v>
      </c>
      <c r="K338" s="227"/>
      <c r="L338" s="228"/>
      <c r="M338" s="229" t="s">
        <v>1</v>
      </c>
      <c r="N338" s="230" t="s">
        <v>40</v>
      </c>
      <c r="O338" s="91"/>
      <c r="P338" s="231">
        <f>O338*H338</f>
        <v>0</v>
      </c>
      <c r="Q338" s="231">
        <v>0.10199999999999999</v>
      </c>
      <c r="R338" s="231">
        <f>Q338*H338</f>
        <v>7.0578899999999987</v>
      </c>
      <c r="S338" s="231">
        <v>0</v>
      </c>
      <c r="T338" s="23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3" t="s">
        <v>132</v>
      </c>
      <c r="AT338" s="233" t="s">
        <v>129</v>
      </c>
      <c r="AU338" s="233" t="s">
        <v>85</v>
      </c>
      <c r="AY338" s="17" t="s">
        <v>127</v>
      </c>
      <c r="BE338" s="234">
        <f>IF(N338="základní",J338,0)</f>
        <v>0</v>
      </c>
      <c r="BF338" s="234">
        <f>IF(N338="snížená",J338,0)</f>
        <v>0</v>
      </c>
      <c r="BG338" s="234">
        <f>IF(N338="zákl. přenesená",J338,0)</f>
        <v>0</v>
      </c>
      <c r="BH338" s="234">
        <f>IF(N338="sníž. přenesená",J338,0)</f>
        <v>0</v>
      </c>
      <c r="BI338" s="234">
        <f>IF(N338="nulová",J338,0)</f>
        <v>0</v>
      </c>
      <c r="BJ338" s="17" t="s">
        <v>83</v>
      </c>
      <c r="BK338" s="234">
        <f>ROUND(I338*H338,2)</f>
        <v>0</v>
      </c>
      <c r="BL338" s="17" t="s">
        <v>133</v>
      </c>
      <c r="BM338" s="233" t="s">
        <v>687</v>
      </c>
    </row>
    <row r="339" s="13" customFormat="1">
      <c r="A339" s="13"/>
      <c r="B339" s="245"/>
      <c r="C339" s="246"/>
      <c r="D339" s="247" t="s">
        <v>220</v>
      </c>
      <c r="E339" s="248" t="s">
        <v>1</v>
      </c>
      <c r="F339" s="249" t="s">
        <v>612</v>
      </c>
      <c r="G339" s="246"/>
      <c r="H339" s="248" t="s">
        <v>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5" t="s">
        <v>220</v>
      </c>
      <c r="AU339" s="255" t="s">
        <v>85</v>
      </c>
      <c r="AV339" s="13" t="s">
        <v>83</v>
      </c>
      <c r="AW339" s="13" t="s">
        <v>32</v>
      </c>
      <c r="AX339" s="13" t="s">
        <v>75</v>
      </c>
      <c r="AY339" s="255" t="s">
        <v>127</v>
      </c>
    </row>
    <row r="340" s="14" customFormat="1">
      <c r="A340" s="14"/>
      <c r="B340" s="256"/>
      <c r="C340" s="257"/>
      <c r="D340" s="247" t="s">
        <v>220</v>
      </c>
      <c r="E340" s="258" t="s">
        <v>1</v>
      </c>
      <c r="F340" s="259" t="s">
        <v>235</v>
      </c>
      <c r="G340" s="257"/>
      <c r="H340" s="260">
        <v>65.900000000000006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6" t="s">
        <v>220</v>
      </c>
      <c r="AU340" s="266" t="s">
        <v>85</v>
      </c>
      <c r="AV340" s="14" t="s">
        <v>85</v>
      </c>
      <c r="AW340" s="14" t="s">
        <v>32</v>
      </c>
      <c r="AX340" s="14" t="s">
        <v>83</v>
      </c>
      <c r="AY340" s="266" t="s">
        <v>127</v>
      </c>
    </row>
    <row r="341" s="14" customFormat="1">
      <c r="A341" s="14"/>
      <c r="B341" s="256"/>
      <c r="C341" s="257"/>
      <c r="D341" s="247" t="s">
        <v>220</v>
      </c>
      <c r="E341" s="257"/>
      <c r="F341" s="259" t="s">
        <v>688</v>
      </c>
      <c r="G341" s="257"/>
      <c r="H341" s="260">
        <v>69.194999999999993</v>
      </c>
      <c r="I341" s="261"/>
      <c r="J341" s="257"/>
      <c r="K341" s="257"/>
      <c r="L341" s="262"/>
      <c r="M341" s="263"/>
      <c r="N341" s="264"/>
      <c r="O341" s="264"/>
      <c r="P341" s="264"/>
      <c r="Q341" s="264"/>
      <c r="R341" s="264"/>
      <c r="S341" s="264"/>
      <c r="T341" s="26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6" t="s">
        <v>220</v>
      </c>
      <c r="AU341" s="266" t="s">
        <v>85</v>
      </c>
      <c r="AV341" s="14" t="s">
        <v>85</v>
      </c>
      <c r="AW341" s="14" t="s">
        <v>4</v>
      </c>
      <c r="AX341" s="14" t="s">
        <v>83</v>
      </c>
      <c r="AY341" s="266" t="s">
        <v>127</v>
      </c>
    </row>
    <row r="342" s="2" customFormat="1" ht="21.75" customHeight="1">
      <c r="A342" s="38"/>
      <c r="B342" s="39"/>
      <c r="C342" s="220" t="s">
        <v>689</v>
      </c>
      <c r="D342" s="220" t="s">
        <v>129</v>
      </c>
      <c r="E342" s="221" t="s">
        <v>690</v>
      </c>
      <c r="F342" s="222" t="s">
        <v>691</v>
      </c>
      <c r="G342" s="223" t="s">
        <v>163</v>
      </c>
      <c r="H342" s="224">
        <v>5.7750000000000004</v>
      </c>
      <c r="I342" s="225"/>
      <c r="J342" s="226">
        <f>ROUND(I342*H342,2)</f>
        <v>0</v>
      </c>
      <c r="K342" s="227"/>
      <c r="L342" s="228"/>
      <c r="M342" s="229" t="s">
        <v>1</v>
      </c>
      <c r="N342" s="230" t="s">
        <v>40</v>
      </c>
      <c r="O342" s="91"/>
      <c r="P342" s="231">
        <f>O342*H342</f>
        <v>0</v>
      </c>
      <c r="Q342" s="231">
        <v>0.051499999999999997</v>
      </c>
      <c r="R342" s="231">
        <f>Q342*H342</f>
        <v>0.29741250000000002</v>
      </c>
      <c r="S342" s="231">
        <v>0</v>
      </c>
      <c r="T342" s="232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3" t="s">
        <v>132</v>
      </c>
      <c r="AT342" s="233" t="s">
        <v>129</v>
      </c>
      <c r="AU342" s="233" t="s">
        <v>85</v>
      </c>
      <c r="AY342" s="17" t="s">
        <v>127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7" t="s">
        <v>83</v>
      </c>
      <c r="BK342" s="234">
        <f>ROUND(I342*H342,2)</f>
        <v>0</v>
      </c>
      <c r="BL342" s="17" t="s">
        <v>133</v>
      </c>
      <c r="BM342" s="233" t="s">
        <v>692</v>
      </c>
    </row>
    <row r="343" s="13" customFormat="1">
      <c r="A343" s="13"/>
      <c r="B343" s="245"/>
      <c r="C343" s="246"/>
      <c r="D343" s="247" t="s">
        <v>220</v>
      </c>
      <c r="E343" s="248" t="s">
        <v>1</v>
      </c>
      <c r="F343" s="249" t="s">
        <v>282</v>
      </c>
      <c r="G343" s="246"/>
      <c r="H343" s="248" t="s">
        <v>1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5" t="s">
        <v>220</v>
      </c>
      <c r="AU343" s="255" t="s">
        <v>85</v>
      </c>
      <c r="AV343" s="13" t="s">
        <v>83</v>
      </c>
      <c r="AW343" s="13" t="s">
        <v>32</v>
      </c>
      <c r="AX343" s="13" t="s">
        <v>75</v>
      </c>
      <c r="AY343" s="255" t="s">
        <v>127</v>
      </c>
    </row>
    <row r="344" s="13" customFormat="1">
      <c r="A344" s="13"/>
      <c r="B344" s="245"/>
      <c r="C344" s="246"/>
      <c r="D344" s="247" t="s">
        <v>220</v>
      </c>
      <c r="E344" s="248" t="s">
        <v>1</v>
      </c>
      <c r="F344" s="249" t="s">
        <v>612</v>
      </c>
      <c r="G344" s="246"/>
      <c r="H344" s="248" t="s">
        <v>1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5" t="s">
        <v>220</v>
      </c>
      <c r="AU344" s="255" t="s">
        <v>85</v>
      </c>
      <c r="AV344" s="13" t="s">
        <v>83</v>
      </c>
      <c r="AW344" s="13" t="s">
        <v>32</v>
      </c>
      <c r="AX344" s="13" t="s">
        <v>75</v>
      </c>
      <c r="AY344" s="255" t="s">
        <v>127</v>
      </c>
    </row>
    <row r="345" s="14" customFormat="1">
      <c r="A345" s="14"/>
      <c r="B345" s="256"/>
      <c r="C345" s="257"/>
      <c r="D345" s="247" t="s">
        <v>220</v>
      </c>
      <c r="E345" s="258" t="s">
        <v>233</v>
      </c>
      <c r="F345" s="259" t="s">
        <v>693</v>
      </c>
      <c r="G345" s="257"/>
      <c r="H345" s="260">
        <v>5.5</v>
      </c>
      <c r="I345" s="261"/>
      <c r="J345" s="257"/>
      <c r="K345" s="257"/>
      <c r="L345" s="262"/>
      <c r="M345" s="263"/>
      <c r="N345" s="264"/>
      <c r="O345" s="264"/>
      <c r="P345" s="264"/>
      <c r="Q345" s="264"/>
      <c r="R345" s="264"/>
      <c r="S345" s="264"/>
      <c r="T345" s="26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6" t="s">
        <v>220</v>
      </c>
      <c r="AU345" s="266" t="s">
        <v>85</v>
      </c>
      <c r="AV345" s="14" t="s">
        <v>85</v>
      </c>
      <c r="AW345" s="14" t="s">
        <v>32</v>
      </c>
      <c r="AX345" s="14" t="s">
        <v>83</v>
      </c>
      <c r="AY345" s="266" t="s">
        <v>127</v>
      </c>
    </row>
    <row r="346" s="14" customFormat="1">
      <c r="A346" s="14"/>
      <c r="B346" s="256"/>
      <c r="C346" s="257"/>
      <c r="D346" s="247" t="s">
        <v>220</v>
      </c>
      <c r="E346" s="257"/>
      <c r="F346" s="259" t="s">
        <v>694</v>
      </c>
      <c r="G346" s="257"/>
      <c r="H346" s="260">
        <v>5.7750000000000004</v>
      </c>
      <c r="I346" s="261"/>
      <c r="J346" s="257"/>
      <c r="K346" s="257"/>
      <c r="L346" s="262"/>
      <c r="M346" s="263"/>
      <c r="N346" s="264"/>
      <c r="O346" s="264"/>
      <c r="P346" s="264"/>
      <c r="Q346" s="264"/>
      <c r="R346" s="264"/>
      <c r="S346" s="264"/>
      <c r="T346" s="26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6" t="s">
        <v>220</v>
      </c>
      <c r="AU346" s="266" t="s">
        <v>85</v>
      </c>
      <c r="AV346" s="14" t="s">
        <v>85</v>
      </c>
      <c r="AW346" s="14" t="s">
        <v>4</v>
      </c>
      <c r="AX346" s="14" t="s">
        <v>83</v>
      </c>
      <c r="AY346" s="266" t="s">
        <v>127</v>
      </c>
    </row>
    <row r="347" s="2" customFormat="1" ht="24.15" customHeight="1">
      <c r="A347" s="38"/>
      <c r="B347" s="39"/>
      <c r="C347" s="235" t="s">
        <v>695</v>
      </c>
      <c r="D347" s="235" t="s">
        <v>216</v>
      </c>
      <c r="E347" s="236" t="s">
        <v>696</v>
      </c>
      <c r="F347" s="237" t="s">
        <v>697</v>
      </c>
      <c r="G347" s="238" t="s">
        <v>251</v>
      </c>
      <c r="H347" s="239">
        <v>3.2149999999999999</v>
      </c>
      <c r="I347" s="240"/>
      <c r="J347" s="241">
        <f>ROUND(I347*H347,2)</f>
        <v>0</v>
      </c>
      <c r="K347" s="242"/>
      <c r="L347" s="44"/>
      <c r="M347" s="243" t="s">
        <v>1</v>
      </c>
      <c r="N347" s="244" t="s">
        <v>40</v>
      </c>
      <c r="O347" s="91"/>
      <c r="P347" s="231">
        <f>O347*H347</f>
        <v>0</v>
      </c>
      <c r="Q347" s="231">
        <v>2.2563399999999998</v>
      </c>
      <c r="R347" s="231">
        <f>Q347*H347</f>
        <v>7.2541330999999989</v>
      </c>
      <c r="S347" s="231">
        <v>0</v>
      </c>
      <c r="T347" s="232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3" t="s">
        <v>133</v>
      </c>
      <c r="AT347" s="233" t="s">
        <v>216</v>
      </c>
      <c r="AU347" s="233" t="s">
        <v>85</v>
      </c>
      <c r="AY347" s="17" t="s">
        <v>127</v>
      </c>
      <c r="BE347" s="234">
        <f>IF(N347="základní",J347,0)</f>
        <v>0</v>
      </c>
      <c r="BF347" s="234">
        <f>IF(N347="snížená",J347,0)</f>
        <v>0</v>
      </c>
      <c r="BG347" s="234">
        <f>IF(N347="zákl. přenesená",J347,0)</f>
        <v>0</v>
      </c>
      <c r="BH347" s="234">
        <f>IF(N347="sníž. přenesená",J347,0)</f>
        <v>0</v>
      </c>
      <c r="BI347" s="234">
        <f>IF(N347="nulová",J347,0)</f>
        <v>0</v>
      </c>
      <c r="BJ347" s="17" t="s">
        <v>83</v>
      </c>
      <c r="BK347" s="234">
        <f>ROUND(I347*H347,2)</f>
        <v>0</v>
      </c>
      <c r="BL347" s="17" t="s">
        <v>133</v>
      </c>
      <c r="BM347" s="233" t="s">
        <v>698</v>
      </c>
    </row>
    <row r="348" s="14" customFormat="1">
      <c r="A348" s="14"/>
      <c r="B348" s="256"/>
      <c r="C348" s="257"/>
      <c r="D348" s="247" t="s">
        <v>220</v>
      </c>
      <c r="E348" s="258" t="s">
        <v>1</v>
      </c>
      <c r="F348" s="259" t="s">
        <v>699</v>
      </c>
      <c r="G348" s="257"/>
      <c r="H348" s="260">
        <v>3.2149999999999999</v>
      </c>
      <c r="I348" s="261"/>
      <c r="J348" s="257"/>
      <c r="K348" s="257"/>
      <c r="L348" s="262"/>
      <c r="M348" s="263"/>
      <c r="N348" s="264"/>
      <c r="O348" s="264"/>
      <c r="P348" s="264"/>
      <c r="Q348" s="264"/>
      <c r="R348" s="264"/>
      <c r="S348" s="264"/>
      <c r="T348" s="26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6" t="s">
        <v>220</v>
      </c>
      <c r="AU348" s="266" t="s">
        <v>85</v>
      </c>
      <c r="AV348" s="14" t="s">
        <v>85</v>
      </c>
      <c r="AW348" s="14" t="s">
        <v>32</v>
      </c>
      <c r="AX348" s="14" t="s">
        <v>83</v>
      </c>
      <c r="AY348" s="266" t="s">
        <v>127</v>
      </c>
    </row>
    <row r="349" s="2" customFormat="1" ht="24.15" customHeight="1">
      <c r="A349" s="38"/>
      <c r="B349" s="39"/>
      <c r="C349" s="235" t="s">
        <v>700</v>
      </c>
      <c r="D349" s="235" t="s">
        <v>216</v>
      </c>
      <c r="E349" s="236" t="s">
        <v>701</v>
      </c>
      <c r="F349" s="237" t="s">
        <v>702</v>
      </c>
      <c r="G349" s="238" t="s">
        <v>99</v>
      </c>
      <c r="H349" s="239">
        <v>45.700000000000003</v>
      </c>
      <c r="I349" s="240"/>
      <c r="J349" s="241">
        <f>ROUND(I349*H349,2)</f>
        <v>0</v>
      </c>
      <c r="K349" s="242"/>
      <c r="L349" s="44"/>
      <c r="M349" s="243" t="s">
        <v>1</v>
      </c>
      <c r="N349" s="244" t="s">
        <v>40</v>
      </c>
      <c r="O349" s="91"/>
      <c r="P349" s="231">
        <f>O349*H349</f>
        <v>0</v>
      </c>
      <c r="Q349" s="231">
        <v>0</v>
      </c>
      <c r="R349" s="231">
        <f>Q349*H349</f>
        <v>0</v>
      </c>
      <c r="S349" s="231">
        <v>0</v>
      </c>
      <c r="T349" s="23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3" t="s">
        <v>133</v>
      </c>
      <c r="AT349" s="233" t="s">
        <v>216</v>
      </c>
      <c r="AU349" s="233" t="s">
        <v>85</v>
      </c>
      <c r="AY349" s="17" t="s">
        <v>127</v>
      </c>
      <c r="BE349" s="234">
        <f>IF(N349="základní",J349,0)</f>
        <v>0</v>
      </c>
      <c r="BF349" s="234">
        <f>IF(N349="snížená",J349,0)</f>
        <v>0</v>
      </c>
      <c r="BG349" s="234">
        <f>IF(N349="zákl. přenesená",J349,0)</f>
        <v>0</v>
      </c>
      <c r="BH349" s="234">
        <f>IF(N349="sníž. přenesená",J349,0)</f>
        <v>0</v>
      </c>
      <c r="BI349" s="234">
        <f>IF(N349="nulová",J349,0)</f>
        <v>0</v>
      </c>
      <c r="BJ349" s="17" t="s">
        <v>83</v>
      </c>
      <c r="BK349" s="234">
        <f>ROUND(I349*H349,2)</f>
        <v>0</v>
      </c>
      <c r="BL349" s="17" t="s">
        <v>133</v>
      </c>
      <c r="BM349" s="233" t="s">
        <v>703</v>
      </c>
    </row>
    <row r="350" s="13" customFormat="1">
      <c r="A350" s="13"/>
      <c r="B350" s="245"/>
      <c r="C350" s="246"/>
      <c r="D350" s="247" t="s">
        <v>220</v>
      </c>
      <c r="E350" s="248" t="s">
        <v>1</v>
      </c>
      <c r="F350" s="249" t="s">
        <v>282</v>
      </c>
      <c r="G350" s="246"/>
      <c r="H350" s="248" t="s">
        <v>1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5" t="s">
        <v>220</v>
      </c>
      <c r="AU350" s="255" t="s">
        <v>85</v>
      </c>
      <c r="AV350" s="13" t="s">
        <v>83</v>
      </c>
      <c r="AW350" s="13" t="s">
        <v>32</v>
      </c>
      <c r="AX350" s="13" t="s">
        <v>75</v>
      </c>
      <c r="AY350" s="255" t="s">
        <v>127</v>
      </c>
    </row>
    <row r="351" s="14" customFormat="1">
      <c r="A351" s="14"/>
      <c r="B351" s="256"/>
      <c r="C351" s="257"/>
      <c r="D351" s="247" t="s">
        <v>220</v>
      </c>
      <c r="E351" s="258" t="s">
        <v>1</v>
      </c>
      <c r="F351" s="259" t="s">
        <v>704</v>
      </c>
      <c r="G351" s="257"/>
      <c r="H351" s="260">
        <v>45.700000000000003</v>
      </c>
      <c r="I351" s="261"/>
      <c r="J351" s="257"/>
      <c r="K351" s="257"/>
      <c r="L351" s="262"/>
      <c r="M351" s="263"/>
      <c r="N351" s="264"/>
      <c r="O351" s="264"/>
      <c r="P351" s="264"/>
      <c r="Q351" s="264"/>
      <c r="R351" s="264"/>
      <c r="S351" s="264"/>
      <c r="T351" s="26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6" t="s">
        <v>220</v>
      </c>
      <c r="AU351" s="266" t="s">
        <v>85</v>
      </c>
      <c r="AV351" s="14" t="s">
        <v>85</v>
      </c>
      <c r="AW351" s="14" t="s">
        <v>32</v>
      </c>
      <c r="AX351" s="14" t="s">
        <v>83</v>
      </c>
      <c r="AY351" s="266" t="s">
        <v>127</v>
      </c>
    </row>
    <row r="352" s="2" customFormat="1" ht="21.75" customHeight="1">
      <c r="A352" s="38"/>
      <c r="B352" s="39"/>
      <c r="C352" s="235" t="s">
        <v>705</v>
      </c>
      <c r="D352" s="235" t="s">
        <v>216</v>
      </c>
      <c r="E352" s="236" t="s">
        <v>706</v>
      </c>
      <c r="F352" s="237" t="s">
        <v>707</v>
      </c>
      <c r="G352" s="238" t="s">
        <v>99</v>
      </c>
      <c r="H352" s="239">
        <v>45.700000000000003</v>
      </c>
      <c r="I352" s="240"/>
      <c r="J352" s="241">
        <f>ROUND(I352*H352,2)</f>
        <v>0</v>
      </c>
      <c r="K352" s="242"/>
      <c r="L352" s="44"/>
      <c r="M352" s="243" t="s">
        <v>1</v>
      </c>
      <c r="N352" s="244" t="s">
        <v>40</v>
      </c>
      <c r="O352" s="91"/>
      <c r="P352" s="231">
        <f>O352*H352</f>
        <v>0</v>
      </c>
      <c r="Q352" s="231">
        <v>0</v>
      </c>
      <c r="R352" s="231">
        <f>Q352*H352</f>
        <v>0</v>
      </c>
      <c r="S352" s="231">
        <v>0</v>
      </c>
      <c r="T352" s="23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3" t="s">
        <v>133</v>
      </c>
      <c r="AT352" s="233" t="s">
        <v>216</v>
      </c>
      <c r="AU352" s="233" t="s">
        <v>85</v>
      </c>
      <c r="AY352" s="17" t="s">
        <v>127</v>
      </c>
      <c r="BE352" s="234">
        <f>IF(N352="základní",J352,0)</f>
        <v>0</v>
      </c>
      <c r="BF352" s="234">
        <f>IF(N352="snížená",J352,0)</f>
        <v>0</v>
      </c>
      <c r="BG352" s="234">
        <f>IF(N352="zákl. přenesená",J352,0)</f>
        <v>0</v>
      </c>
      <c r="BH352" s="234">
        <f>IF(N352="sníž. přenesená",J352,0)</f>
        <v>0</v>
      </c>
      <c r="BI352" s="234">
        <f>IF(N352="nulová",J352,0)</f>
        <v>0</v>
      </c>
      <c r="BJ352" s="17" t="s">
        <v>83</v>
      </c>
      <c r="BK352" s="234">
        <f>ROUND(I352*H352,2)</f>
        <v>0</v>
      </c>
      <c r="BL352" s="17" t="s">
        <v>133</v>
      </c>
      <c r="BM352" s="233" t="s">
        <v>708</v>
      </c>
    </row>
    <row r="353" s="13" customFormat="1">
      <c r="A353" s="13"/>
      <c r="B353" s="245"/>
      <c r="C353" s="246"/>
      <c r="D353" s="247" t="s">
        <v>220</v>
      </c>
      <c r="E353" s="248" t="s">
        <v>1</v>
      </c>
      <c r="F353" s="249" t="s">
        <v>282</v>
      </c>
      <c r="G353" s="246"/>
      <c r="H353" s="248" t="s">
        <v>1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5" t="s">
        <v>220</v>
      </c>
      <c r="AU353" s="255" t="s">
        <v>85</v>
      </c>
      <c r="AV353" s="13" t="s">
        <v>83</v>
      </c>
      <c r="AW353" s="13" t="s">
        <v>32</v>
      </c>
      <c r="AX353" s="13" t="s">
        <v>75</v>
      </c>
      <c r="AY353" s="255" t="s">
        <v>127</v>
      </c>
    </row>
    <row r="354" s="14" customFormat="1">
      <c r="A354" s="14"/>
      <c r="B354" s="256"/>
      <c r="C354" s="257"/>
      <c r="D354" s="247" t="s">
        <v>220</v>
      </c>
      <c r="E354" s="258" t="s">
        <v>1</v>
      </c>
      <c r="F354" s="259" t="s">
        <v>704</v>
      </c>
      <c r="G354" s="257"/>
      <c r="H354" s="260">
        <v>45.700000000000003</v>
      </c>
      <c r="I354" s="261"/>
      <c r="J354" s="257"/>
      <c r="K354" s="257"/>
      <c r="L354" s="262"/>
      <c r="M354" s="263"/>
      <c r="N354" s="264"/>
      <c r="O354" s="264"/>
      <c r="P354" s="264"/>
      <c r="Q354" s="264"/>
      <c r="R354" s="264"/>
      <c r="S354" s="264"/>
      <c r="T354" s="26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6" t="s">
        <v>220</v>
      </c>
      <c r="AU354" s="266" t="s">
        <v>85</v>
      </c>
      <c r="AV354" s="14" t="s">
        <v>85</v>
      </c>
      <c r="AW354" s="14" t="s">
        <v>32</v>
      </c>
      <c r="AX354" s="14" t="s">
        <v>83</v>
      </c>
      <c r="AY354" s="266" t="s">
        <v>127</v>
      </c>
    </row>
    <row r="355" s="2" customFormat="1" ht="16.5" customHeight="1">
      <c r="A355" s="38"/>
      <c r="B355" s="39"/>
      <c r="C355" s="235" t="s">
        <v>709</v>
      </c>
      <c r="D355" s="235" t="s">
        <v>216</v>
      </c>
      <c r="E355" s="236" t="s">
        <v>710</v>
      </c>
      <c r="F355" s="237" t="s">
        <v>711</v>
      </c>
      <c r="G355" s="238" t="s">
        <v>231</v>
      </c>
      <c r="H355" s="239">
        <v>227</v>
      </c>
      <c r="I355" s="240"/>
      <c r="J355" s="241">
        <f>ROUND(I355*H355,2)</f>
        <v>0</v>
      </c>
      <c r="K355" s="242"/>
      <c r="L355" s="44"/>
      <c r="M355" s="243" t="s">
        <v>1</v>
      </c>
      <c r="N355" s="244" t="s">
        <v>40</v>
      </c>
      <c r="O355" s="91"/>
      <c r="P355" s="231">
        <f>O355*H355</f>
        <v>0</v>
      </c>
      <c r="Q355" s="231">
        <v>0</v>
      </c>
      <c r="R355" s="231">
        <f>Q355*H355</f>
        <v>0</v>
      </c>
      <c r="S355" s="231">
        <v>0.02</v>
      </c>
      <c r="T355" s="232">
        <f>S355*H355</f>
        <v>4.54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3" t="s">
        <v>133</v>
      </c>
      <c r="AT355" s="233" t="s">
        <v>216</v>
      </c>
      <c r="AU355" s="233" t="s">
        <v>85</v>
      </c>
      <c r="AY355" s="17" t="s">
        <v>127</v>
      </c>
      <c r="BE355" s="234">
        <f>IF(N355="základní",J355,0)</f>
        <v>0</v>
      </c>
      <c r="BF355" s="234">
        <f>IF(N355="snížená",J355,0)</f>
        <v>0</v>
      </c>
      <c r="BG355" s="234">
        <f>IF(N355="zákl. přenesená",J355,0)</f>
        <v>0</v>
      </c>
      <c r="BH355" s="234">
        <f>IF(N355="sníž. přenesená",J355,0)</f>
        <v>0</v>
      </c>
      <c r="BI355" s="234">
        <f>IF(N355="nulová",J355,0)</f>
        <v>0</v>
      </c>
      <c r="BJ355" s="17" t="s">
        <v>83</v>
      </c>
      <c r="BK355" s="234">
        <f>ROUND(I355*H355,2)</f>
        <v>0</v>
      </c>
      <c r="BL355" s="17" t="s">
        <v>133</v>
      </c>
      <c r="BM355" s="233" t="s">
        <v>712</v>
      </c>
    </row>
    <row r="356" s="14" customFormat="1">
      <c r="A356" s="14"/>
      <c r="B356" s="256"/>
      <c r="C356" s="257"/>
      <c r="D356" s="247" t="s">
        <v>220</v>
      </c>
      <c r="E356" s="258" t="s">
        <v>1</v>
      </c>
      <c r="F356" s="259" t="s">
        <v>433</v>
      </c>
      <c r="G356" s="257"/>
      <c r="H356" s="260">
        <v>227</v>
      </c>
      <c r="I356" s="261"/>
      <c r="J356" s="257"/>
      <c r="K356" s="257"/>
      <c r="L356" s="262"/>
      <c r="M356" s="263"/>
      <c r="N356" s="264"/>
      <c r="O356" s="264"/>
      <c r="P356" s="264"/>
      <c r="Q356" s="264"/>
      <c r="R356" s="264"/>
      <c r="S356" s="264"/>
      <c r="T356" s="26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6" t="s">
        <v>220</v>
      </c>
      <c r="AU356" s="266" t="s">
        <v>85</v>
      </c>
      <c r="AV356" s="14" t="s">
        <v>85</v>
      </c>
      <c r="AW356" s="14" t="s">
        <v>32</v>
      </c>
      <c r="AX356" s="14" t="s">
        <v>83</v>
      </c>
      <c r="AY356" s="266" t="s">
        <v>127</v>
      </c>
    </row>
    <row r="357" s="2" customFormat="1" ht="24.15" customHeight="1">
      <c r="A357" s="38"/>
      <c r="B357" s="39"/>
      <c r="C357" s="220" t="s">
        <v>713</v>
      </c>
      <c r="D357" s="220" t="s">
        <v>129</v>
      </c>
      <c r="E357" s="221" t="s">
        <v>714</v>
      </c>
      <c r="F357" s="222" t="s">
        <v>715</v>
      </c>
      <c r="G357" s="223" t="s">
        <v>131</v>
      </c>
      <c r="H357" s="224">
        <v>2</v>
      </c>
      <c r="I357" s="225"/>
      <c r="J357" s="226">
        <f>ROUND(I357*H357,2)</f>
        <v>0</v>
      </c>
      <c r="K357" s="227"/>
      <c r="L357" s="228"/>
      <c r="M357" s="229" t="s">
        <v>1</v>
      </c>
      <c r="N357" s="230" t="s">
        <v>40</v>
      </c>
      <c r="O357" s="91"/>
      <c r="P357" s="231">
        <f>O357*H357</f>
        <v>0</v>
      </c>
      <c r="Q357" s="231">
        <v>0</v>
      </c>
      <c r="R357" s="231">
        <f>Q357*H357</f>
        <v>0</v>
      </c>
      <c r="S357" s="231">
        <v>0</v>
      </c>
      <c r="T357" s="23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3" t="s">
        <v>132</v>
      </c>
      <c r="AT357" s="233" t="s">
        <v>129</v>
      </c>
      <c r="AU357" s="233" t="s">
        <v>85</v>
      </c>
      <c r="AY357" s="17" t="s">
        <v>127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7" t="s">
        <v>83</v>
      </c>
      <c r="BK357" s="234">
        <f>ROUND(I357*H357,2)</f>
        <v>0</v>
      </c>
      <c r="BL357" s="17" t="s">
        <v>133</v>
      </c>
      <c r="BM357" s="233" t="s">
        <v>716</v>
      </c>
    </row>
    <row r="358" s="2" customFormat="1" ht="24.15" customHeight="1">
      <c r="A358" s="38"/>
      <c r="B358" s="39"/>
      <c r="C358" s="220" t="s">
        <v>717</v>
      </c>
      <c r="D358" s="220" t="s">
        <v>129</v>
      </c>
      <c r="E358" s="221" t="s">
        <v>718</v>
      </c>
      <c r="F358" s="222" t="s">
        <v>719</v>
      </c>
      <c r="G358" s="223" t="s">
        <v>163</v>
      </c>
      <c r="H358" s="224">
        <v>1</v>
      </c>
      <c r="I358" s="225"/>
      <c r="J358" s="226">
        <f>ROUND(I358*H358,2)</f>
        <v>0</v>
      </c>
      <c r="K358" s="227"/>
      <c r="L358" s="228"/>
      <c r="M358" s="229" t="s">
        <v>1</v>
      </c>
      <c r="N358" s="230" t="s">
        <v>40</v>
      </c>
      <c r="O358" s="91"/>
      <c r="P358" s="231">
        <f>O358*H358</f>
        <v>0</v>
      </c>
      <c r="Q358" s="231">
        <v>0.00080000000000000004</v>
      </c>
      <c r="R358" s="231">
        <f>Q358*H358</f>
        <v>0.00080000000000000004</v>
      </c>
      <c r="S358" s="231">
        <v>0</v>
      </c>
      <c r="T358" s="23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3" t="s">
        <v>132</v>
      </c>
      <c r="AT358" s="233" t="s">
        <v>129</v>
      </c>
      <c r="AU358" s="233" t="s">
        <v>85</v>
      </c>
      <c r="AY358" s="17" t="s">
        <v>127</v>
      </c>
      <c r="BE358" s="234">
        <f>IF(N358="základní",J358,0)</f>
        <v>0</v>
      </c>
      <c r="BF358" s="234">
        <f>IF(N358="snížená",J358,0)</f>
        <v>0</v>
      </c>
      <c r="BG358" s="234">
        <f>IF(N358="zákl. přenesená",J358,0)</f>
        <v>0</v>
      </c>
      <c r="BH358" s="234">
        <f>IF(N358="sníž. přenesená",J358,0)</f>
        <v>0</v>
      </c>
      <c r="BI358" s="234">
        <f>IF(N358="nulová",J358,0)</f>
        <v>0</v>
      </c>
      <c r="BJ358" s="17" t="s">
        <v>83</v>
      </c>
      <c r="BK358" s="234">
        <f>ROUND(I358*H358,2)</f>
        <v>0</v>
      </c>
      <c r="BL358" s="17" t="s">
        <v>133</v>
      </c>
      <c r="BM358" s="233" t="s">
        <v>720</v>
      </c>
    </row>
    <row r="359" s="12" customFormat="1" ht="22.8" customHeight="1">
      <c r="A359" s="12"/>
      <c r="B359" s="204"/>
      <c r="C359" s="205"/>
      <c r="D359" s="206" t="s">
        <v>74</v>
      </c>
      <c r="E359" s="218" t="s">
        <v>721</v>
      </c>
      <c r="F359" s="218" t="s">
        <v>722</v>
      </c>
      <c r="G359" s="205"/>
      <c r="H359" s="205"/>
      <c r="I359" s="208"/>
      <c r="J359" s="219">
        <f>BK359</f>
        <v>0</v>
      </c>
      <c r="K359" s="205"/>
      <c r="L359" s="210"/>
      <c r="M359" s="211"/>
      <c r="N359" s="212"/>
      <c r="O359" s="212"/>
      <c r="P359" s="213">
        <f>SUM(P360:P371)</f>
        <v>0</v>
      </c>
      <c r="Q359" s="212"/>
      <c r="R359" s="213">
        <f>SUM(R360:R371)</f>
        <v>0</v>
      </c>
      <c r="S359" s="212"/>
      <c r="T359" s="214">
        <f>SUM(T360:T371)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5" t="s">
        <v>83</v>
      </c>
      <c r="AT359" s="216" t="s">
        <v>74</v>
      </c>
      <c r="AU359" s="216" t="s">
        <v>83</v>
      </c>
      <c r="AY359" s="215" t="s">
        <v>127</v>
      </c>
      <c r="BK359" s="217">
        <f>SUM(BK360:BK371)</f>
        <v>0</v>
      </c>
    </row>
    <row r="360" s="2" customFormat="1" ht="16.5" customHeight="1">
      <c r="A360" s="38"/>
      <c r="B360" s="39"/>
      <c r="C360" s="235" t="s">
        <v>723</v>
      </c>
      <c r="D360" s="235" t="s">
        <v>216</v>
      </c>
      <c r="E360" s="236" t="s">
        <v>724</v>
      </c>
      <c r="F360" s="237" t="s">
        <v>725</v>
      </c>
      <c r="G360" s="238" t="s">
        <v>396</v>
      </c>
      <c r="H360" s="239">
        <v>115.474</v>
      </c>
      <c r="I360" s="240"/>
      <c r="J360" s="241">
        <f>ROUND(I360*H360,2)</f>
        <v>0</v>
      </c>
      <c r="K360" s="242"/>
      <c r="L360" s="44"/>
      <c r="M360" s="243" t="s">
        <v>1</v>
      </c>
      <c r="N360" s="244" t="s">
        <v>40</v>
      </c>
      <c r="O360" s="91"/>
      <c r="P360" s="231">
        <f>O360*H360</f>
        <v>0</v>
      </c>
      <c r="Q360" s="231">
        <v>0</v>
      </c>
      <c r="R360" s="231">
        <f>Q360*H360</f>
        <v>0</v>
      </c>
      <c r="S360" s="231">
        <v>0</v>
      </c>
      <c r="T360" s="23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3" t="s">
        <v>133</v>
      </c>
      <c r="AT360" s="233" t="s">
        <v>216</v>
      </c>
      <c r="AU360" s="233" t="s">
        <v>85</v>
      </c>
      <c r="AY360" s="17" t="s">
        <v>127</v>
      </c>
      <c r="BE360" s="234">
        <f>IF(N360="základní",J360,0)</f>
        <v>0</v>
      </c>
      <c r="BF360" s="234">
        <f>IF(N360="snížená",J360,0)</f>
        <v>0</v>
      </c>
      <c r="BG360" s="234">
        <f>IF(N360="zákl. přenesená",J360,0)</f>
        <v>0</v>
      </c>
      <c r="BH360" s="234">
        <f>IF(N360="sníž. přenesená",J360,0)</f>
        <v>0</v>
      </c>
      <c r="BI360" s="234">
        <f>IF(N360="nulová",J360,0)</f>
        <v>0</v>
      </c>
      <c r="BJ360" s="17" t="s">
        <v>83</v>
      </c>
      <c r="BK360" s="234">
        <f>ROUND(I360*H360,2)</f>
        <v>0</v>
      </c>
      <c r="BL360" s="17" t="s">
        <v>133</v>
      </c>
      <c r="BM360" s="233" t="s">
        <v>726</v>
      </c>
    </row>
    <row r="361" s="2" customFormat="1" ht="24.15" customHeight="1">
      <c r="A361" s="38"/>
      <c r="B361" s="39"/>
      <c r="C361" s="235" t="s">
        <v>727</v>
      </c>
      <c r="D361" s="235" t="s">
        <v>216</v>
      </c>
      <c r="E361" s="236" t="s">
        <v>728</v>
      </c>
      <c r="F361" s="237" t="s">
        <v>729</v>
      </c>
      <c r="G361" s="238" t="s">
        <v>396</v>
      </c>
      <c r="H361" s="239">
        <v>115.474</v>
      </c>
      <c r="I361" s="240"/>
      <c r="J361" s="241">
        <f>ROUND(I361*H361,2)</f>
        <v>0</v>
      </c>
      <c r="K361" s="242"/>
      <c r="L361" s="44"/>
      <c r="M361" s="243" t="s">
        <v>1</v>
      </c>
      <c r="N361" s="244" t="s">
        <v>40</v>
      </c>
      <c r="O361" s="91"/>
      <c r="P361" s="231">
        <f>O361*H361</f>
        <v>0</v>
      </c>
      <c r="Q361" s="231">
        <v>0</v>
      </c>
      <c r="R361" s="231">
        <f>Q361*H361</f>
        <v>0</v>
      </c>
      <c r="S361" s="231">
        <v>0</v>
      </c>
      <c r="T361" s="232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3" t="s">
        <v>133</v>
      </c>
      <c r="AT361" s="233" t="s">
        <v>216</v>
      </c>
      <c r="AU361" s="233" t="s">
        <v>85</v>
      </c>
      <c r="AY361" s="17" t="s">
        <v>127</v>
      </c>
      <c r="BE361" s="234">
        <f>IF(N361="základní",J361,0)</f>
        <v>0</v>
      </c>
      <c r="BF361" s="234">
        <f>IF(N361="snížená",J361,0)</f>
        <v>0</v>
      </c>
      <c r="BG361" s="234">
        <f>IF(N361="zákl. přenesená",J361,0)</f>
        <v>0</v>
      </c>
      <c r="BH361" s="234">
        <f>IF(N361="sníž. přenesená",J361,0)</f>
        <v>0</v>
      </c>
      <c r="BI361" s="234">
        <f>IF(N361="nulová",J361,0)</f>
        <v>0</v>
      </c>
      <c r="BJ361" s="17" t="s">
        <v>83</v>
      </c>
      <c r="BK361" s="234">
        <f>ROUND(I361*H361,2)</f>
        <v>0</v>
      </c>
      <c r="BL361" s="17" t="s">
        <v>133</v>
      </c>
      <c r="BM361" s="233" t="s">
        <v>730</v>
      </c>
    </row>
    <row r="362" s="2" customFormat="1" ht="24.15" customHeight="1">
      <c r="A362" s="38"/>
      <c r="B362" s="39"/>
      <c r="C362" s="235" t="s">
        <v>731</v>
      </c>
      <c r="D362" s="235" t="s">
        <v>216</v>
      </c>
      <c r="E362" s="236" t="s">
        <v>732</v>
      </c>
      <c r="F362" s="237" t="s">
        <v>733</v>
      </c>
      <c r="G362" s="238" t="s">
        <v>396</v>
      </c>
      <c r="H362" s="239">
        <v>2771.3760000000002</v>
      </c>
      <c r="I362" s="240"/>
      <c r="J362" s="241">
        <f>ROUND(I362*H362,2)</f>
        <v>0</v>
      </c>
      <c r="K362" s="242"/>
      <c r="L362" s="44"/>
      <c r="M362" s="243" t="s">
        <v>1</v>
      </c>
      <c r="N362" s="244" t="s">
        <v>40</v>
      </c>
      <c r="O362" s="91"/>
      <c r="P362" s="231">
        <f>O362*H362</f>
        <v>0</v>
      </c>
      <c r="Q362" s="231">
        <v>0</v>
      </c>
      <c r="R362" s="231">
        <f>Q362*H362</f>
        <v>0</v>
      </c>
      <c r="S362" s="231">
        <v>0</v>
      </c>
      <c r="T362" s="232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3" t="s">
        <v>133</v>
      </c>
      <c r="AT362" s="233" t="s">
        <v>216</v>
      </c>
      <c r="AU362" s="233" t="s">
        <v>85</v>
      </c>
      <c r="AY362" s="17" t="s">
        <v>127</v>
      </c>
      <c r="BE362" s="234">
        <f>IF(N362="základní",J362,0)</f>
        <v>0</v>
      </c>
      <c r="BF362" s="234">
        <f>IF(N362="snížená",J362,0)</f>
        <v>0</v>
      </c>
      <c r="BG362" s="234">
        <f>IF(N362="zákl. přenesená",J362,0)</f>
        <v>0</v>
      </c>
      <c r="BH362" s="234">
        <f>IF(N362="sníž. přenesená",J362,0)</f>
        <v>0</v>
      </c>
      <c r="BI362" s="234">
        <f>IF(N362="nulová",J362,0)</f>
        <v>0</v>
      </c>
      <c r="BJ362" s="17" t="s">
        <v>83</v>
      </c>
      <c r="BK362" s="234">
        <f>ROUND(I362*H362,2)</f>
        <v>0</v>
      </c>
      <c r="BL362" s="17" t="s">
        <v>133</v>
      </c>
      <c r="BM362" s="233" t="s">
        <v>734</v>
      </c>
    </row>
    <row r="363" s="14" customFormat="1">
      <c r="A363" s="14"/>
      <c r="B363" s="256"/>
      <c r="C363" s="257"/>
      <c r="D363" s="247" t="s">
        <v>220</v>
      </c>
      <c r="E363" s="257"/>
      <c r="F363" s="259" t="s">
        <v>735</v>
      </c>
      <c r="G363" s="257"/>
      <c r="H363" s="260">
        <v>2771.3760000000002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6" t="s">
        <v>220</v>
      </c>
      <c r="AU363" s="266" t="s">
        <v>85</v>
      </c>
      <c r="AV363" s="14" t="s">
        <v>85</v>
      </c>
      <c r="AW363" s="14" t="s">
        <v>4</v>
      </c>
      <c r="AX363" s="14" t="s">
        <v>83</v>
      </c>
      <c r="AY363" s="266" t="s">
        <v>127</v>
      </c>
    </row>
    <row r="364" s="2" customFormat="1" ht="33" customHeight="1">
      <c r="A364" s="38"/>
      <c r="B364" s="39"/>
      <c r="C364" s="235" t="s">
        <v>736</v>
      </c>
      <c r="D364" s="235" t="s">
        <v>216</v>
      </c>
      <c r="E364" s="236" t="s">
        <v>737</v>
      </c>
      <c r="F364" s="237" t="s">
        <v>738</v>
      </c>
      <c r="G364" s="238" t="s">
        <v>396</v>
      </c>
      <c r="H364" s="239">
        <v>11.19</v>
      </c>
      <c r="I364" s="240"/>
      <c r="J364" s="241">
        <f>ROUND(I364*H364,2)</f>
        <v>0</v>
      </c>
      <c r="K364" s="242"/>
      <c r="L364" s="44"/>
      <c r="M364" s="243" t="s">
        <v>1</v>
      </c>
      <c r="N364" s="244" t="s">
        <v>40</v>
      </c>
      <c r="O364" s="91"/>
      <c r="P364" s="231">
        <f>O364*H364</f>
        <v>0</v>
      </c>
      <c r="Q364" s="231">
        <v>0</v>
      </c>
      <c r="R364" s="231">
        <f>Q364*H364</f>
        <v>0</v>
      </c>
      <c r="S364" s="231">
        <v>0</v>
      </c>
      <c r="T364" s="23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3" t="s">
        <v>133</v>
      </c>
      <c r="AT364" s="233" t="s">
        <v>216</v>
      </c>
      <c r="AU364" s="233" t="s">
        <v>85</v>
      </c>
      <c r="AY364" s="17" t="s">
        <v>127</v>
      </c>
      <c r="BE364" s="234">
        <f>IF(N364="základní",J364,0)</f>
        <v>0</v>
      </c>
      <c r="BF364" s="234">
        <f>IF(N364="snížená",J364,0)</f>
        <v>0</v>
      </c>
      <c r="BG364" s="234">
        <f>IF(N364="zákl. přenesená",J364,0)</f>
        <v>0</v>
      </c>
      <c r="BH364" s="234">
        <f>IF(N364="sníž. přenesená",J364,0)</f>
        <v>0</v>
      </c>
      <c r="BI364" s="234">
        <f>IF(N364="nulová",J364,0)</f>
        <v>0</v>
      </c>
      <c r="BJ364" s="17" t="s">
        <v>83</v>
      </c>
      <c r="BK364" s="234">
        <f>ROUND(I364*H364,2)</f>
        <v>0</v>
      </c>
      <c r="BL364" s="17" t="s">
        <v>133</v>
      </c>
      <c r="BM364" s="233" t="s">
        <v>739</v>
      </c>
    </row>
    <row r="365" s="14" customFormat="1">
      <c r="A365" s="14"/>
      <c r="B365" s="256"/>
      <c r="C365" s="257"/>
      <c r="D365" s="247" t="s">
        <v>220</v>
      </c>
      <c r="E365" s="258" t="s">
        <v>1</v>
      </c>
      <c r="F365" s="259" t="s">
        <v>740</v>
      </c>
      <c r="G365" s="257"/>
      <c r="H365" s="260">
        <v>11.19</v>
      </c>
      <c r="I365" s="261"/>
      <c r="J365" s="257"/>
      <c r="K365" s="257"/>
      <c r="L365" s="262"/>
      <c r="M365" s="263"/>
      <c r="N365" s="264"/>
      <c r="O365" s="264"/>
      <c r="P365" s="264"/>
      <c r="Q365" s="264"/>
      <c r="R365" s="264"/>
      <c r="S365" s="264"/>
      <c r="T365" s="26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6" t="s">
        <v>220</v>
      </c>
      <c r="AU365" s="266" t="s">
        <v>85</v>
      </c>
      <c r="AV365" s="14" t="s">
        <v>85</v>
      </c>
      <c r="AW365" s="14" t="s">
        <v>32</v>
      </c>
      <c r="AX365" s="14" t="s">
        <v>83</v>
      </c>
      <c r="AY365" s="266" t="s">
        <v>127</v>
      </c>
    </row>
    <row r="366" s="2" customFormat="1" ht="33" customHeight="1">
      <c r="A366" s="38"/>
      <c r="B366" s="39"/>
      <c r="C366" s="235" t="s">
        <v>741</v>
      </c>
      <c r="D366" s="235" t="s">
        <v>216</v>
      </c>
      <c r="E366" s="236" t="s">
        <v>742</v>
      </c>
      <c r="F366" s="237" t="s">
        <v>743</v>
      </c>
      <c r="G366" s="238" t="s">
        <v>396</v>
      </c>
      <c r="H366" s="239">
        <v>23.675999999999998</v>
      </c>
      <c r="I366" s="240"/>
      <c r="J366" s="241">
        <f>ROUND(I366*H366,2)</f>
        <v>0</v>
      </c>
      <c r="K366" s="242"/>
      <c r="L366" s="44"/>
      <c r="M366" s="243" t="s">
        <v>1</v>
      </c>
      <c r="N366" s="244" t="s">
        <v>40</v>
      </c>
      <c r="O366" s="91"/>
      <c r="P366" s="231">
        <f>O366*H366</f>
        <v>0</v>
      </c>
      <c r="Q366" s="231">
        <v>0</v>
      </c>
      <c r="R366" s="231">
        <f>Q366*H366</f>
        <v>0</v>
      </c>
      <c r="S366" s="231">
        <v>0</v>
      </c>
      <c r="T366" s="232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3" t="s">
        <v>133</v>
      </c>
      <c r="AT366" s="233" t="s">
        <v>216</v>
      </c>
      <c r="AU366" s="233" t="s">
        <v>85</v>
      </c>
      <c r="AY366" s="17" t="s">
        <v>127</v>
      </c>
      <c r="BE366" s="234">
        <f>IF(N366="základní",J366,0)</f>
        <v>0</v>
      </c>
      <c r="BF366" s="234">
        <f>IF(N366="snížená",J366,0)</f>
        <v>0</v>
      </c>
      <c r="BG366" s="234">
        <f>IF(N366="zákl. přenesená",J366,0)</f>
        <v>0</v>
      </c>
      <c r="BH366" s="234">
        <f>IF(N366="sníž. přenesená",J366,0)</f>
        <v>0</v>
      </c>
      <c r="BI366" s="234">
        <f>IF(N366="nulová",J366,0)</f>
        <v>0</v>
      </c>
      <c r="BJ366" s="17" t="s">
        <v>83</v>
      </c>
      <c r="BK366" s="234">
        <f>ROUND(I366*H366,2)</f>
        <v>0</v>
      </c>
      <c r="BL366" s="17" t="s">
        <v>133</v>
      </c>
      <c r="BM366" s="233" t="s">
        <v>744</v>
      </c>
    </row>
    <row r="367" s="14" customFormat="1">
      <c r="A367" s="14"/>
      <c r="B367" s="256"/>
      <c r="C367" s="257"/>
      <c r="D367" s="247" t="s">
        <v>220</v>
      </c>
      <c r="E367" s="258" t="s">
        <v>1</v>
      </c>
      <c r="F367" s="259" t="s">
        <v>745</v>
      </c>
      <c r="G367" s="257"/>
      <c r="H367" s="260">
        <v>23.675999999999998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6" t="s">
        <v>220</v>
      </c>
      <c r="AU367" s="266" t="s">
        <v>85</v>
      </c>
      <c r="AV367" s="14" t="s">
        <v>85</v>
      </c>
      <c r="AW367" s="14" t="s">
        <v>32</v>
      </c>
      <c r="AX367" s="14" t="s">
        <v>83</v>
      </c>
      <c r="AY367" s="266" t="s">
        <v>127</v>
      </c>
    </row>
    <row r="368" s="2" customFormat="1" ht="24.15" customHeight="1">
      <c r="A368" s="38"/>
      <c r="B368" s="39"/>
      <c r="C368" s="235" t="s">
        <v>746</v>
      </c>
      <c r="D368" s="235" t="s">
        <v>216</v>
      </c>
      <c r="E368" s="236" t="s">
        <v>747</v>
      </c>
      <c r="F368" s="237" t="s">
        <v>748</v>
      </c>
      <c r="G368" s="238" t="s">
        <v>396</v>
      </c>
      <c r="H368" s="239">
        <v>7.46</v>
      </c>
      <c r="I368" s="240"/>
      <c r="J368" s="241">
        <f>ROUND(I368*H368,2)</f>
        <v>0</v>
      </c>
      <c r="K368" s="242"/>
      <c r="L368" s="44"/>
      <c r="M368" s="243" t="s">
        <v>1</v>
      </c>
      <c r="N368" s="244" t="s">
        <v>40</v>
      </c>
      <c r="O368" s="91"/>
      <c r="P368" s="231">
        <f>O368*H368</f>
        <v>0</v>
      </c>
      <c r="Q368" s="231">
        <v>0</v>
      </c>
      <c r="R368" s="231">
        <f>Q368*H368</f>
        <v>0</v>
      </c>
      <c r="S368" s="231">
        <v>0</v>
      </c>
      <c r="T368" s="232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3" t="s">
        <v>133</v>
      </c>
      <c r="AT368" s="233" t="s">
        <v>216</v>
      </c>
      <c r="AU368" s="233" t="s">
        <v>85</v>
      </c>
      <c r="AY368" s="17" t="s">
        <v>127</v>
      </c>
      <c r="BE368" s="234">
        <f>IF(N368="základní",J368,0)</f>
        <v>0</v>
      </c>
      <c r="BF368" s="234">
        <f>IF(N368="snížená",J368,0)</f>
        <v>0</v>
      </c>
      <c r="BG368" s="234">
        <f>IF(N368="zákl. přenesená",J368,0)</f>
        <v>0</v>
      </c>
      <c r="BH368" s="234">
        <f>IF(N368="sníž. přenesená",J368,0)</f>
        <v>0</v>
      </c>
      <c r="BI368" s="234">
        <f>IF(N368="nulová",J368,0)</f>
        <v>0</v>
      </c>
      <c r="BJ368" s="17" t="s">
        <v>83</v>
      </c>
      <c r="BK368" s="234">
        <f>ROUND(I368*H368,2)</f>
        <v>0</v>
      </c>
      <c r="BL368" s="17" t="s">
        <v>133</v>
      </c>
      <c r="BM368" s="233" t="s">
        <v>749</v>
      </c>
    </row>
    <row r="369" s="14" customFormat="1">
      <c r="A369" s="14"/>
      <c r="B369" s="256"/>
      <c r="C369" s="257"/>
      <c r="D369" s="247" t="s">
        <v>220</v>
      </c>
      <c r="E369" s="258" t="s">
        <v>1</v>
      </c>
      <c r="F369" s="259" t="s">
        <v>750</v>
      </c>
      <c r="G369" s="257"/>
      <c r="H369" s="260">
        <v>7.46</v>
      </c>
      <c r="I369" s="261"/>
      <c r="J369" s="257"/>
      <c r="K369" s="257"/>
      <c r="L369" s="262"/>
      <c r="M369" s="263"/>
      <c r="N369" s="264"/>
      <c r="O369" s="264"/>
      <c r="P369" s="264"/>
      <c r="Q369" s="264"/>
      <c r="R369" s="264"/>
      <c r="S369" s="264"/>
      <c r="T369" s="26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6" t="s">
        <v>220</v>
      </c>
      <c r="AU369" s="266" t="s">
        <v>85</v>
      </c>
      <c r="AV369" s="14" t="s">
        <v>85</v>
      </c>
      <c r="AW369" s="14" t="s">
        <v>32</v>
      </c>
      <c r="AX369" s="14" t="s">
        <v>83</v>
      </c>
      <c r="AY369" s="266" t="s">
        <v>127</v>
      </c>
    </row>
    <row r="370" s="2" customFormat="1" ht="24.15" customHeight="1">
      <c r="A370" s="38"/>
      <c r="B370" s="39"/>
      <c r="C370" s="235" t="s">
        <v>751</v>
      </c>
      <c r="D370" s="235" t="s">
        <v>216</v>
      </c>
      <c r="E370" s="236" t="s">
        <v>752</v>
      </c>
      <c r="F370" s="237" t="s">
        <v>753</v>
      </c>
      <c r="G370" s="238" t="s">
        <v>396</v>
      </c>
      <c r="H370" s="239">
        <v>73.147999999999996</v>
      </c>
      <c r="I370" s="240"/>
      <c r="J370" s="241">
        <f>ROUND(I370*H370,2)</f>
        <v>0</v>
      </c>
      <c r="K370" s="242"/>
      <c r="L370" s="44"/>
      <c r="M370" s="243" t="s">
        <v>1</v>
      </c>
      <c r="N370" s="244" t="s">
        <v>40</v>
      </c>
      <c r="O370" s="91"/>
      <c r="P370" s="231">
        <f>O370*H370</f>
        <v>0</v>
      </c>
      <c r="Q370" s="231">
        <v>0</v>
      </c>
      <c r="R370" s="231">
        <f>Q370*H370</f>
        <v>0</v>
      </c>
      <c r="S370" s="231">
        <v>0</v>
      </c>
      <c r="T370" s="232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3" t="s">
        <v>133</v>
      </c>
      <c r="AT370" s="233" t="s">
        <v>216</v>
      </c>
      <c r="AU370" s="233" t="s">
        <v>85</v>
      </c>
      <c r="AY370" s="17" t="s">
        <v>127</v>
      </c>
      <c r="BE370" s="234">
        <f>IF(N370="základní",J370,0)</f>
        <v>0</v>
      </c>
      <c r="BF370" s="234">
        <f>IF(N370="snížená",J370,0)</f>
        <v>0</v>
      </c>
      <c r="BG370" s="234">
        <f>IF(N370="zákl. přenesená",J370,0)</f>
        <v>0</v>
      </c>
      <c r="BH370" s="234">
        <f>IF(N370="sníž. přenesená",J370,0)</f>
        <v>0</v>
      </c>
      <c r="BI370" s="234">
        <f>IF(N370="nulová",J370,0)</f>
        <v>0</v>
      </c>
      <c r="BJ370" s="17" t="s">
        <v>83</v>
      </c>
      <c r="BK370" s="234">
        <f>ROUND(I370*H370,2)</f>
        <v>0</v>
      </c>
      <c r="BL370" s="17" t="s">
        <v>133</v>
      </c>
      <c r="BM370" s="233" t="s">
        <v>754</v>
      </c>
    </row>
    <row r="371" s="14" customFormat="1">
      <c r="A371" s="14"/>
      <c r="B371" s="256"/>
      <c r="C371" s="257"/>
      <c r="D371" s="247" t="s">
        <v>220</v>
      </c>
      <c r="E371" s="258" t="s">
        <v>1</v>
      </c>
      <c r="F371" s="259" t="s">
        <v>755</v>
      </c>
      <c r="G371" s="257"/>
      <c r="H371" s="260">
        <v>73.147999999999996</v>
      </c>
      <c r="I371" s="261"/>
      <c r="J371" s="257"/>
      <c r="K371" s="257"/>
      <c r="L371" s="262"/>
      <c r="M371" s="263"/>
      <c r="N371" s="264"/>
      <c r="O371" s="264"/>
      <c r="P371" s="264"/>
      <c r="Q371" s="264"/>
      <c r="R371" s="264"/>
      <c r="S371" s="264"/>
      <c r="T371" s="26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6" t="s">
        <v>220</v>
      </c>
      <c r="AU371" s="266" t="s">
        <v>85</v>
      </c>
      <c r="AV371" s="14" t="s">
        <v>85</v>
      </c>
      <c r="AW371" s="14" t="s">
        <v>32</v>
      </c>
      <c r="AX371" s="14" t="s">
        <v>83</v>
      </c>
      <c r="AY371" s="266" t="s">
        <v>127</v>
      </c>
    </row>
    <row r="372" s="12" customFormat="1" ht="22.8" customHeight="1">
      <c r="A372" s="12"/>
      <c r="B372" s="204"/>
      <c r="C372" s="205"/>
      <c r="D372" s="206" t="s">
        <v>74</v>
      </c>
      <c r="E372" s="218" t="s">
        <v>756</v>
      </c>
      <c r="F372" s="218" t="s">
        <v>757</v>
      </c>
      <c r="G372" s="205"/>
      <c r="H372" s="205"/>
      <c r="I372" s="208"/>
      <c r="J372" s="219">
        <f>BK372</f>
        <v>0</v>
      </c>
      <c r="K372" s="205"/>
      <c r="L372" s="210"/>
      <c r="M372" s="211"/>
      <c r="N372" s="212"/>
      <c r="O372" s="212"/>
      <c r="P372" s="213">
        <f>P373</f>
        <v>0</v>
      </c>
      <c r="Q372" s="212"/>
      <c r="R372" s="213">
        <f>R373</f>
        <v>0</v>
      </c>
      <c r="S372" s="212"/>
      <c r="T372" s="214">
        <f>T373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5" t="s">
        <v>83</v>
      </c>
      <c r="AT372" s="216" t="s">
        <v>74</v>
      </c>
      <c r="AU372" s="216" t="s">
        <v>83</v>
      </c>
      <c r="AY372" s="215" t="s">
        <v>127</v>
      </c>
      <c r="BK372" s="217">
        <f>BK373</f>
        <v>0</v>
      </c>
    </row>
    <row r="373" s="2" customFormat="1" ht="24.15" customHeight="1">
      <c r="A373" s="38"/>
      <c r="B373" s="39"/>
      <c r="C373" s="235" t="s">
        <v>100</v>
      </c>
      <c r="D373" s="235" t="s">
        <v>216</v>
      </c>
      <c r="E373" s="236" t="s">
        <v>758</v>
      </c>
      <c r="F373" s="237" t="s">
        <v>759</v>
      </c>
      <c r="G373" s="238" t="s">
        <v>396</v>
      </c>
      <c r="H373" s="239">
        <v>355.83300000000003</v>
      </c>
      <c r="I373" s="240"/>
      <c r="J373" s="241">
        <f>ROUND(I373*H373,2)</f>
        <v>0</v>
      </c>
      <c r="K373" s="242"/>
      <c r="L373" s="44"/>
      <c r="M373" s="243" t="s">
        <v>1</v>
      </c>
      <c r="N373" s="244" t="s">
        <v>40</v>
      </c>
      <c r="O373" s="91"/>
      <c r="P373" s="231">
        <f>O373*H373</f>
        <v>0</v>
      </c>
      <c r="Q373" s="231">
        <v>0</v>
      </c>
      <c r="R373" s="231">
        <f>Q373*H373</f>
        <v>0</v>
      </c>
      <c r="S373" s="231">
        <v>0</v>
      </c>
      <c r="T373" s="23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3" t="s">
        <v>133</v>
      </c>
      <c r="AT373" s="233" t="s">
        <v>216</v>
      </c>
      <c r="AU373" s="233" t="s">
        <v>85</v>
      </c>
      <c r="AY373" s="17" t="s">
        <v>127</v>
      </c>
      <c r="BE373" s="234">
        <f>IF(N373="základní",J373,0)</f>
        <v>0</v>
      </c>
      <c r="BF373" s="234">
        <f>IF(N373="snížená",J373,0)</f>
        <v>0</v>
      </c>
      <c r="BG373" s="234">
        <f>IF(N373="zákl. přenesená",J373,0)</f>
        <v>0</v>
      </c>
      <c r="BH373" s="234">
        <f>IF(N373="sníž. přenesená",J373,0)</f>
        <v>0</v>
      </c>
      <c r="BI373" s="234">
        <f>IF(N373="nulová",J373,0)</f>
        <v>0</v>
      </c>
      <c r="BJ373" s="17" t="s">
        <v>83</v>
      </c>
      <c r="BK373" s="234">
        <f>ROUND(I373*H373,2)</f>
        <v>0</v>
      </c>
      <c r="BL373" s="17" t="s">
        <v>133</v>
      </c>
      <c r="BM373" s="233" t="s">
        <v>760</v>
      </c>
    </row>
    <row r="374" s="12" customFormat="1" ht="25.92" customHeight="1">
      <c r="A374" s="12"/>
      <c r="B374" s="204"/>
      <c r="C374" s="205"/>
      <c r="D374" s="206" t="s">
        <v>74</v>
      </c>
      <c r="E374" s="207" t="s">
        <v>129</v>
      </c>
      <c r="F374" s="207" t="s">
        <v>761</v>
      </c>
      <c r="G374" s="205"/>
      <c r="H374" s="205"/>
      <c r="I374" s="208"/>
      <c r="J374" s="209">
        <f>BK374</f>
        <v>0</v>
      </c>
      <c r="K374" s="205"/>
      <c r="L374" s="210"/>
      <c r="M374" s="211"/>
      <c r="N374" s="212"/>
      <c r="O374" s="212"/>
      <c r="P374" s="213">
        <f>P375</f>
        <v>0</v>
      </c>
      <c r="Q374" s="212"/>
      <c r="R374" s="213">
        <f>R375</f>
        <v>0.026444249999999999</v>
      </c>
      <c r="S374" s="212"/>
      <c r="T374" s="214">
        <f>T375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5" t="s">
        <v>137</v>
      </c>
      <c r="AT374" s="216" t="s">
        <v>74</v>
      </c>
      <c r="AU374" s="216" t="s">
        <v>75</v>
      </c>
      <c r="AY374" s="215" t="s">
        <v>127</v>
      </c>
      <c r="BK374" s="217">
        <f>BK375</f>
        <v>0</v>
      </c>
    </row>
    <row r="375" s="12" customFormat="1" ht="22.8" customHeight="1">
      <c r="A375" s="12"/>
      <c r="B375" s="204"/>
      <c r="C375" s="205"/>
      <c r="D375" s="206" t="s">
        <v>74</v>
      </c>
      <c r="E375" s="218" t="s">
        <v>762</v>
      </c>
      <c r="F375" s="218" t="s">
        <v>763</v>
      </c>
      <c r="G375" s="205"/>
      <c r="H375" s="205"/>
      <c r="I375" s="208"/>
      <c r="J375" s="219">
        <f>BK375</f>
        <v>0</v>
      </c>
      <c r="K375" s="205"/>
      <c r="L375" s="210"/>
      <c r="M375" s="211"/>
      <c r="N375" s="212"/>
      <c r="O375" s="212"/>
      <c r="P375" s="213">
        <f>SUM(P376:P390)</f>
        <v>0</v>
      </c>
      <c r="Q375" s="212"/>
      <c r="R375" s="213">
        <f>SUM(R376:R390)</f>
        <v>0.026444249999999999</v>
      </c>
      <c r="S375" s="212"/>
      <c r="T375" s="214">
        <f>SUM(T376:T390)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5" t="s">
        <v>137</v>
      </c>
      <c r="AT375" s="216" t="s">
        <v>74</v>
      </c>
      <c r="AU375" s="216" t="s">
        <v>83</v>
      </c>
      <c r="AY375" s="215" t="s">
        <v>127</v>
      </c>
      <c r="BK375" s="217">
        <f>SUM(BK376:BK390)</f>
        <v>0</v>
      </c>
    </row>
    <row r="376" s="2" customFormat="1" ht="24.15" customHeight="1">
      <c r="A376" s="38"/>
      <c r="B376" s="39"/>
      <c r="C376" s="235" t="s">
        <v>764</v>
      </c>
      <c r="D376" s="235" t="s">
        <v>216</v>
      </c>
      <c r="E376" s="236" t="s">
        <v>765</v>
      </c>
      <c r="F376" s="237" t="s">
        <v>766</v>
      </c>
      <c r="G376" s="238" t="s">
        <v>251</v>
      </c>
      <c r="H376" s="239">
        <v>16</v>
      </c>
      <c r="I376" s="240"/>
      <c r="J376" s="241">
        <f>ROUND(I376*H376,2)</f>
        <v>0</v>
      </c>
      <c r="K376" s="242"/>
      <c r="L376" s="44"/>
      <c r="M376" s="243" t="s">
        <v>1</v>
      </c>
      <c r="N376" s="244" t="s">
        <v>40</v>
      </c>
      <c r="O376" s="91"/>
      <c r="P376" s="231">
        <f>O376*H376</f>
        <v>0</v>
      </c>
      <c r="Q376" s="231">
        <v>0</v>
      </c>
      <c r="R376" s="231">
        <f>Q376*H376</f>
        <v>0</v>
      </c>
      <c r="S376" s="231">
        <v>0</v>
      </c>
      <c r="T376" s="23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3" t="s">
        <v>552</v>
      </c>
      <c r="AT376" s="233" t="s">
        <v>216</v>
      </c>
      <c r="AU376" s="233" t="s">
        <v>85</v>
      </c>
      <c r="AY376" s="17" t="s">
        <v>127</v>
      </c>
      <c r="BE376" s="234">
        <f>IF(N376="základní",J376,0)</f>
        <v>0</v>
      </c>
      <c r="BF376" s="234">
        <f>IF(N376="snížená",J376,0)</f>
        <v>0</v>
      </c>
      <c r="BG376" s="234">
        <f>IF(N376="zákl. přenesená",J376,0)</f>
        <v>0</v>
      </c>
      <c r="BH376" s="234">
        <f>IF(N376="sníž. přenesená",J376,0)</f>
        <v>0</v>
      </c>
      <c r="BI376" s="234">
        <f>IF(N376="nulová",J376,0)</f>
        <v>0</v>
      </c>
      <c r="BJ376" s="17" t="s">
        <v>83</v>
      </c>
      <c r="BK376" s="234">
        <f>ROUND(I376*H376,2)</f>
        <v>0</v>
      </c>
      <c r="BL376" s="17" t="s">
        <v>552</v>
      </c>
      <c r="BM376" s="233" t="s">
        <v>767</v>
      </c>
    </row>
    <row r="377" s="13" customFormat="1">
      <c r="A377" s="13"/>
      <c r="B377" s="245"/>
      <c r="C377" s="246"/>
      <c r="D377" s="247" t="s">
        <v>220</v>
      </c>
      <c r="E377" s="248" t="s">
        <v>1</v>
      </c>
      <c r="F377" s="249" t="s">
        <v>768</v>
      </c>
      <c r="G377" s="246"/>
      <c r="H377" s="248" t="s">
        <v>1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5" t="s">
        <v>220</v>
      </c>
      <c r="AU377" s="255" t="s">
        <v>85</v>
      </c>
      <c r="AV377" s="13" t="s">
        <v>83</v>
      </c>
      <c r="AW377" s="13" t="s">
        <v>32</v>
      </c>
      <c r="AX377" s="13" t="s">
        <v>75</v>
      </c>
      <c r="AY377" s="255" t="s">
        <v>127</v>
      </c>
    </row>
    <row r="378" s="14" customFormat="1">
      <c r="A378" s="14"/>
      <c r="B378" s="256"/>
      <c r="C378" s="257"/>
      <c r="D378" s="247" t="s">
        <v>220</v>
      </c>
      <c r="E378" s="258" t="s">
        <v>1</v>
      </c>
      <c r="F378" s="259" t="s">
        <v>769</v>
      </c>
      <c r="G378" s="257"/>
      <c r="H378" s="260">
        <v>16</v>
      </c>
      <c r="I378" s="261"/>
      <c r="J378" s="257"/>
      <c r="K378" s="257"/>
      <c r="L378" s="262"/>
      <c r="M378" s="263"/>
      <c r="N378" s="264"/>
      <c r="O378" s="264"/>
      <c r="P378" s="264"/>
      <c r="Q378" s="264"/>
      <c r="R378" s="264"/>
      <c r="S378" s="264"/>
      <c r="T378" s="26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6" t="s">
        <v>220</v>
      </c>
      <c r="AU378" s="266" t="s">
        <v>85</v>
      </c>
      <c r="AV378" s="14" t="s">
        <v>85</v>
      </c>
      <c r="AW378" s="14" t="s">
        <v>32</v>
      </c>
      <c r="AX378" s="14" t="s">
        <v>83</v>
      </c>
      <c r="AY378" s="266" t="s">
        <v>127</v>
      </c>
    </row>
    <row r="379" s="2" customFormat="1" ht="24.15" customHeight="1">
      <c r="A379" s="38"/>
      <c r="B379" s="39"/>
      <c r="C379" s="235" t="s">
        <v>770</v>
      </c>
      <c r="D379" s="235" t="s">
        <v>216</v>
      </c>
      <c r="E379" s="236" t="s">
        <v>771</v>
      </c>
      <c r="F379" s="237" t="s">
        <v>772</v>
      </c>
      <c r="G379" s="238" t="s">
        <v>99</v>
      </c>
      <c r="H379" s="239">
        <v>73</v>
      </c>
      <c r="I379" s="240"/>
      <c r="J379" s="241">
        <f>ROUND(I379*H379,2)</f>
        <v>0</v>
      </c>
      <c r="K379" s="242"/>
      <c r="L379" s="44"/>
      <c r="M379" s="243" t="s">
        <v>1</v>
      </c>
      <c r="N379" s="244" t="s">
        <v>40</v>
      </c>
      <c r="O379" s="91"/>
      <c r="P379" s="231">
        <f>O379*H379</f>
        <v>0</v>
      </c>
      <c r="Q379" s="231">
        <v>0</v>
      </c>
      <c r="R379" s="231">
        <f>Q379*H379</f>
        <v>0</v>
      </c>
      <c r="S379" s="231">
        <v>0</v>
      </c>
      <c r="T379" s="232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3" t="s">
        <v>552</v>
      </c>
      <c r="AT379" s="233" t="s">
        <v>216</v>
      </c>
      <c r="AU379" s="233" t="s">
        <v>85</v>
      </c>
      <c r="AY379" s="17" t="s">
        <v>127</v>
      </c>
      <c r="BE379" s="234">
        <f>IF(N379="základní",J379,0)</f>
        <v>0</v>
      </c>
      <c r="BF379" s="234">
        <f>IF(N379="snížená",J379,0)</f>
        <v>0</v>
      </c>
      <c r="BG379" s="234">
        <f>IF(N379="zákl. přenesená",J379,0)</f>
        <v>0</v>
      </c>
      <c r="BH379" s="234">
        <f>IF(N379="sníž. přenesená",J379,0)</f>
        <v>0</v>
      </c>
      <c r="BI379" s="234">
        <f>IF(N379="nulová",J379,0)</f>
        <v>0</v>
      </c>
      <c r="BJ379" s="17" t="s">
        <v>83</v>
      </c>
      <c r="BK379" s="234">
        <f>ROUND(I379*H379,2)</f>
        <v>0</v>
      </c>
      <c r="BL379" s="17" t="s">
        <v>552</v>
      </c>
      <c r="BM379" s="233" t="s">
        <v>773</v>
      </c>
    </row>
    <row r="380" s="13" customFormat="1">
      <c r="A380" s="13"/>
      <c r="B380" s="245"/>
      <c r="C380" s="246"/>
      <c r="D380" s="247" t="s">
        <v>220</v>
      </c>
      <c r="E380" s="248" t="s">
        <v>1</v>
      </c>
      <c r="F380" s="249" t="s">
        <v>774</v>
      </c>
      <c r="G380" s="246"/>
      <c r="H380" s="248" t="s">
        <v>1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5" t="s">
        <v>220</v>
      </c>
      <c r="AU380" s="255" t="s">
        <v>85</v>
      </c>
      <c r="AV380" s="13" t="s">
        <v>83</v>
      </c>
      <c r="AW380" s="13" t="s">
        <v>32</v>
      </c>
      <c r="AX380" s="13" t="s">
        <v>75</v>
      </c>
      <c r="AY380" s="255" t="s">
        <v>127</v>
      </c>
    </row>
    <row r="381" s="14" customFormat="1">
      <c r="A381" s="14"/>
      <c r="B381" s="256"/>
      <c r="C381" s="257"/>
      <c r="D381" s="247" t="s">
        <v>220</v>
      </c>
      <c r="E381" s="258" t="s">
        <v>1</v>
      </c>
      <c r="F381" s="259" t="s">
        <v>775</v>
      </c>
      <c r="G381" s="257"/>
      <c r="H381" s="260">
        <v>73</v>
      </c>
      <c r="I381" s="261"/>
      <c r="J381" s="257"/>
      <c r="K381" s="257"/>
      <c r="L381" s="262"/>
      <c r="M381" s="263"/>
      <c r="N381" s="264"/>
      <c r="O381" s="264"/>
      <c r="P381" s="264"/>
      <c r="Q381" s="264"/>
      <c r="R381" s="264"/>
      <c r="S381" s="264"/>
      <c r="T381" s="26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6" t="s">
        <v>220</v>
      </c>
      <c r="AU381" s="266" t="s">
        <v>85</v>
      </c>
      <c r="AV381" s="14" t="s">
        <v>85</v>
      </c>
      <c r="AW381" s="14" t="s">
        <v>32</v>
      </c>
      <c r="AX381" s="14" t="s">
        <v>83</v>
      </c>
      <c r="AY381" s="266" t="s">
        <v>127</v>
      </c>
    </row>
    <row r="382" s="2" customFormat="1" ht="16.5" customHeight="1">
      <c r="A382" s="38"/>
      <c r="B382" s="39"/>
      <c r="C382" s="220" t="s">
        <v>776</v>
      </c>
      <c r="D382" s="220" t="s">
        <v>129</v>
      </c>
      <c r="E382" s="221" t="s">
        <v>777</v>
      </c>
      <c r="F382" s="222" t="s">
        <v>778</v>
      </c>
      <c r="G382" s="223" t="s">
        <v>99</v>
      </c>
      <c r="H382" s="224">
        <v>38.325000000000003</v>
      </c>
      <c r="I382" s="225"/>
      <c r="J382" s="226">
        <f>ROUND(I382*H382,2)</f>
        <v>0</v>
      </c>
      <c r="K382" s="227"/>
      <c r="L382" s="228"/>
      <c r="M382" s="229" t="s">
        <v>1</v>
      </c>
      <c r="N382" s="230" t="s">
        <v>40</v>
      </c>
      <c r="O382" s="91"/>
      <c r="P382" s="231">
        <f>O382*H382</f>
        <v>0</v>
      </c>
      <c r="Q382" s="231">
        <v>0.00068999999999999997</v>
      </c>
      <c r="R382" s="231">
        <f>Q382*H382</f>
        <v>0.026444249999999999</v>
      </c>
      <c r="S382" s="231">
        <v>0</v>
      </c>
      <c r="T382" s="23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3" t="s">
        <v>244</v>
      </c>
      <c r="AT382" s="233" t="s">
        <v>129</v>
      </c>
      <c r="AU382" s="233" t="s">
        <v>85</v>
      </c>
      <c r="AY382" s="17" t="s">
        <v>127</v>
      </c>
      <c r="BE382" s="234">
        <f>IF(N382="základní",J382,0)</f>
        <v>0</v>
      </c>
      <c r="BF382" s="234">
        <f>IF(N382="snížená",J382,0)</f>
        <v>0</v>
      </c>
      <c r="BG382" s="234">
        <f>IF(N382="zákl. přenesená",J382,0)</f>
        <v>0</v>
      </c>
      <c r="BH382" s="234">
        <f>IF(N382="sníž. přenesená",J382,0)</f>
        <v>0</v>
      </c>
      <c r="BI382" s="234">
        <f>IF(N382="nulová",J382,0)</f>
        <v>0</v>
      </c>
      <c r="BJ382" s="17" t="s">
        <v>83</v>
      </c>
      <c r="BK382" s="234">
        <f>ROUND(I382*H382,2)</f>
        <v>0</v>
      </c>
      <c r="BL382" s="17" t="s">
        <v>244</v>
      </c>
      <c r="BM382" s="233" t="s">
        <v>779</v>
      </c>
    </row>
    <row r="383" s="13" customFormat="1">
      <c r="A383" s="13"/>
      <c r="B383" s="245"/>
      <c r="C383" s="246"/>
      <c r="D383" s="247" t="s">
        <v>220</v>
      </c>
      <c r="E383" s="248" t="s">
        <v>1</v>
      </c>
      <c r="F383" s="249" t="s">
        <v>612</v>
      </c>
      <c r="G383" s="246"/>
      <c r="H383" s="248" t="s">
        <v>1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5" t="s">
        <v>220</v>
      </c>
      <c r="AU383" s="255" t="s">
        <v>85</v>
      </c>
      <c r="AV383" s="13" t="s">
        <v>83</v>
      </c>
      <c r="AW383" s="13" t="s">
        <v>32</v>
      </c>
      <c r="AX383" s="13" t="s">
        <v>75</v>
      </c>
      <c r="AY383" s="255" t="s">
        <v>127</v>
      </c>
    </row>
    <row r="384" s="14" customFormat="1">
      <c r="A384" s="14"/>
      <c r="B384" s="256"/>
      <c r="C384" s="257"/>
      <c r="D384" s="247" t="s">
        <v>220</v>
      </c>
      <c r="E384" s="258" t="s">
        <v>1</v>
      </c>
      <c r="F384" s="259" t="s">
        <v>241</v>
      </c>
      <c r="G384" s="257"/>
      <c r="H384" s="260">
        <v>36.5</v>
      </c>
      <c r="I384" s="261"/>
      <c r="J384" s="257"/>
      <c r="K384" s="257"/>
      <c r="L384" s="262"/>
      <c r="M384" s="263"/>
      <c r="N384" s="264"/>
      <c r="O384" s="264"/>
      <c r="P384" s="264"/>
      <c r="Q384" s="264"/>
      <c r="R384" s="264"/>
      <c r="S384" s="264"/>
      <c r="T384" s="26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6" t="s">
        <v>220</v>
      </c>
      <c r="AU384" s="266" t="s">
        <v>85</v>
      </c>
      <c r="AV384" s="14" t="s">
        <v>85</v>
      </c>
      <c r="AW384" s="14" t="s">
        <v>32</v>
      </c>
      <c r="AX384" s="14" t="s">
        <v>83</v>
      </c>
      <c r="AY384" s="266" t="s">
        <v>127</v>
      </c>
    </row>
    <row r="385" s="14" customFormat="1">
      <c r="A385" s="14"/>
      <c r="B385" s="256"/>
      <c r="C385" s="257"/>
      <c r="D385" s="247" t="s">
        <v>220</v>
      </c>
      <c r="E385" s="257"/>
      <c r="F385" s="259" t="s">
        <v>780</v>
      </c>
      <c r="G385" s="257"/>
      <c r="H385" s="260">
        <v>38.325000000000003</v>
      </c>
      <c r="I385" s="261"/>
      <c r="J385" s="257"/>
      <c r="K385" s="257"/>
      <c r="L385" s="262"/>
      <c r="M385" s="263"/>
      <c r="N385" s="264"/>
      <c r="O385" s="264"/>
      <c r="P385" s="264"/>
      <c r="Q385" s="264"/>
      <c r="R385" s="264"/>
      <c r="S385" s="264"/>
      <c r="T385" s="26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6" t="s">
        <v>220</v>
      </c>
      <c r="AU385" s="266" t="s">
        <v>85</v>
      </c>
      <c r="AV385" s="14" t="s">
        <v>85</v>
      </c>
      <c r="AW385" s="14" t="s">
        <v>4</v>
      </c>
      <c r="AX385" s="14" t="s">
        <v>83</v>
      </c>
      <c r="AY385" s="266" t="s">
        <v>127</v>
      </c>
    </row>
    <row r="386" s="2" customFormat="1" ht="16.5" customHeight="1">
      <c r="A386" s="38"/>
      <c r="B386" s="39"/>
      <c r="C386" s="220" t="s">
        <v>781</v>
      </c>
      <c r="D386" s="220" t="s">
        <v>129</v>
      </c>
      <c r="E386" s="221" t="s">
        <v>782</v>
      </c>
      <c r="F386" s="222" t="s">
        <v>783</v>
      </c>
      <c r="G386" s="223" t="s">
        <v>99</v>
      </c>
      <c r="H386" s="224">
        <v>38.325000000000003</v>
      </c>
      <c r="I386" s="225"/>
      <c r="J386" s="226">
        <f>ROUND(I386*H386,2)</f>
        <v>0</v>
      </c>
      <c r="K386" s="227"/>
      <c r="L386" s="228"/>
      <c r="M386" s="229" t="s">
        <v>1</v>
      </c>
      <c r="N386" s="230" t="s">
        <v>40</v>
      </c>
      <c r="O386" s="91"/>
      <c r="P386" s="231">
        <f>O386*H386</f>
        <v>0</v>
      </c>
      <c r="Q386" s="231">
        <v>0</v>
      </c>
      <c r="R386" s="231">
        <f>Q386*H386</f>
        <v>0</v>
      </c>
      <c r="S386" s="231">
        <v>0</v>
      </c>
      <c r="T386" s="23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3" t="s">
        <v>244</v>
      </c>
      <c r="AT386" s="233" t="s">
        <v>129</v>
      </c>
      <c r="AU386" s="233" t="s">
        <v>85</v>
      </c>
      <c r="AY386" s="17" t="s">
        <v>127</v>
      </c>
      <c r="BE386" s="234">
        <f>IF(N386="základní",J386,0)</f>
        <v>0</v>
      </c>
      <c r="BF386" s="234">
        <f>IF(N386="snížená",J386,0)</f>
        <v>0</v>
      </c>
      <c r="BG386" s="234">
        <f>IF(N386="zákl. přenesená",J386,0)</f>
        <v>0</v>
      </c>
      <c r="BH386" s="234">
        <f>IF(N386="sníž. přenesená",J386,0)</f>
        <v>0</v>
      </c>
      <c r="BI386" s="234">
        <f>IF(N386="nulová",J386,0)</f>
        <v>0</v>
      </c>
      <c r="BJ386" s="17" t="s">
        <v>83</v>
      </c>
      <c r="BK386" s="234">
        <f>ROUND(I386*H386,2)</f>
        <v>0</v>
      </c>
      <c r="BL386" s="17" t="s">
        <v>244</v>
      </c>
      <c r="BM386" s="233" t="s">
        <v>784</v>
      </c>
    </row>
    <row r="387" s="13" customFormat="1">
      <c r="A387" s="13"/>
      <c r="B387" s="245"/>
      <c r="C387" s="246"/>
      <c r="D387" s="247" t="s">
        <v>220</v>
      </c>
      <c r="E387" s="248" t="s">
        <v>1</v>
      </c>
      <c r="F387" s="249" t="s">
        <v>785</v>
      </c>
      <c r="G387" s="246"/>
      <c r="H387" s="248" t="s">
        <v>1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5" t="s">
        <v>220</v>
      </c>
      <c r="AU387" s="255" t="s">
        <v>85</v>
      </c>
      <c r="AV387" s="13" t="s">
        <v>83</v>
      </c>
      <c r="AW387" s="13" t="s">
        <v>32</v>
      </c>
      <c r="AX387" s="13" t="s">
        <v>75</v>
      </c>
      <c r="AY387" s="255" t="s">
        <v>127</v>
      </c>
    </row>
    <row r="388" s="13" customFormat="1">
      <c r="A388" s="13"/>
      <c r="B388" s="245"/>
      <c r="C388" s="246"/>
      <c r="D388" s="247" t="s">
        <v>220</v>
      </c>
      <c r="E388" s="248" t="s">
        <v>1</v>
      </c>
      <c r="F388" s="249" t="s">
        <v>612</v>
      </c>
      <c r="G388" s="246"/>
      <c r="H388" s="248" t="s">
        <v>1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5" t="s">
        <v>220</v>
      </c>
      <c r="AU388" s="255" t="s">
        <v>85</v>
      </c>
      <c r="AV388" s="13" t="s">
        <v>83</v>
      </c>
      <c r="AW388" s="13" t="s">
        <v>32</v>
      </c>
      <c r="AX388" s="13" t="s">
        <v>75</v>
      </c>
      <c r="AY388" s="255" t="s">
        <v>127</v>
      </c>
    </row>
    <row r="389" s="14" customFormat="1">
      <c r="A389" s="14"/>
      <c r="B389" s="256"/>
      <c r="C389" s="257"/>
      <c r="D389" s="247" t="s">
        <v>220</v>
      </c>
      <c r="E389" s="258" t="s">
        <v>241</v>
      </c>
      <c r="F389" s="259" t="s">
        <v>786</v>
      </c>
      <c r="G389" s="257"/>
      <c r="H389" s="260">
        <v>36.5</v>
      </c>
      <c r="I389" s="261"/>
      <c r="J389" s="257"/>
      <c r="K389" s="257"/>
      <c r="L389" s="262"/>
      <c r="M389" s="263"/>
      <c r="N389" s="264"/>
      <c r="O389" s="264"/>
      <c r="P389" s="264"/>
      <c r="Q389" s="264"/>
      <c r="R389" s="264"/>
      <c r="S389" s="264"/>
      <c r="T389" s="26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6" t="s">
        <v>220</v>
      </c>
      <c r="AU389" s="266" t="s">
        <v>85</v>
      </c>
      <c r="AV389" s="14" t="s">
        <v>85</v>
      </c>
      <c r="AW389" s="14" t="s">
        <v>32</v>
      </c>
      <c r="AX389" s="14" t="s">
        <v>83</v>
      </c>
      <c r="AY389" s="266" t="s">
        <v>127</v>
      </c>
    </row>
    <row r="390" s="14" customFormat="1">
      <c r="A390" s="14"/>
      <c r="B390" s="256"/>
      <c r="C390" s="257"/>
      <c r="D390" s="247" t="s">
        <v>220</v>
      </c>
      <c r="E390" s="257"/>
      <c r="F390" s="259" t="s">
        <v>780</v>
      </c>
      <c r="G390" s="257"/>
      <c r="H390" s="260">
        <v>38.325000000000003</v>
      </c>
      <c r="I390" s="261"/>
      <c r="J390" s="257"/>
      <c r="K390" s="257"/>
      <c r="L390" s="262"/>
      <c r="M390" s="283"/>
      <c r="N390" s="284"/>
      <c r="O390" s="284"/>
      <c r="P390" s="284"/>
      <c r="Q390" s="284"/>
      <c r="R390" s="284"/>
      <c r="S390" s="284"/>
      <c r="T390" s="28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6" t="s">
        <v>220</v>
      </c>
      <c r="AU390" s="266" t="s">
        <v>85</v>
      </c>
      <c r="AV390" s="14" t="s">
        <v>85</v>
      </c>
      <c r="AW390" s="14" t="s">
        <v>4</v>
      </c>
      <c r="AX390" s="14" t="s">
        <v>83</v>
      </c>
      <c r="AY390" s="266" t="s">
        <v>127</v>
      </c>
    </row>
    <row r="391" s="2" customFormat="1" ht="6.96" customHeight="1">
      <c r="A391" s="38"/>
      <c r="B391" s="66"/>
      <c r="C391" s="67"/>
      <c r="D391" s="67"/>
      <c r="E391" s="67"/>
      <c r="F391" s="67"/>
      <c r="G391" s="67"/>
      <c r="H391" s="67"/>
      <c r="I391" s="67"/>
      <c r="J391" s="67"/>
      <c r="K391" s="67"/>
      <c r="L391" s="44"/>
      <c r="M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</row>
  </sheetData>
  <sheetProtection sheet="1" autoFilter="0" formatColumns="0" formatRows="0" objects="1" scenarios="1" spinCount="100000" saltValue="fg+3hdZC38tAJ8O7MYb8/uHhOKVIyIw+ngafOrqXdWY/FlxN8IaAKIIBYSz+9DGX4Q1mWrW1+fyfVj2SeDZwkQ==" hashValue="JrRY6RT+7n4pVWUqMrEg55y+YhiNbTgQSumL5fOVdv98y5/hviUHbkyvyqNp3JG6zN5c8gUPI71FHezWf8+u7g==" algorithmName="SHA-512" password="CC35"/>
  <autoFilter ref="C125:K39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  <c r="AZ2" s="136" t="s">
        <v>237</v>
      </c>
      <c r="BA2" s="136" t="s">
        <v>237</v>
      </c>
      <c r="BB2" s="136" t="s">
        <v>99</v>
      </c>
      <c r="BC2" s="136" t="s">
        <v>133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787</v>
      </c>
      <c r="BA3" s="136" t="s">
        <v>787</v>
      </c>
      <c r="BB3" s="136" t="s">
        <v>396</v>
      </c>
      <c r="BC3" s="136" t="s">
        <v>133</v>
      </c>
      <c r="BD3" s="136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788</v>
      </c>
      <c r="BA4" s="136" t="s">
        <v>788</v>
      </c>
      <c r="BB4" s="136" t="s">
        <v>396</v>
      </c>
      <c r="BC4" s="136" t="s">
        <v>789</v>
      </c>
      <c r="BD4" s="136" t="s">
        <v>85</v>
      </c>
    </row>
    <row r="5" s="1" customFormat="1" ht="6.96" customHeight="1">
      <c r="B5" s="20"/>
      <c r="L5" s="20"/>
      <c r="AZ5" s="136" t="s">
        <v>790</v>
      </c>
      <c r="BA5" s="136" t="s">
        <v>790</v>
      </c>
      <c r="BB5" s="136" t="s">
        <v>396</v>
      </c>
      <c r="BC5" s="136" t="s">
        <v>791</v>
      </c>
      <c r="BD5" s="136" t="s">
        <v>85</v>
      </c>
    </row>
    <row r="6" s="1" customFormat="1" ht="12" customHeight="1">
      <c r="B6" s="20"/>
      <c r="D6" s="141" t="s">
        <v>16</v>
      </c>
      <c r="L6" s="20"/>
      <c r="AZ6" s="136" t="s">
        <v>792</v>
      </c>
      <c r="BA6" s="136" t="s">
        <v>793</v>
      </c>
      <c r="BB6" s="136" t="s">
        <v>251</v>
      </c>
      <c r="BC6" s="136" t="s">
        <v>207</v>
      </c>
      <c r="BD6" s="136" t="s">
        <v>85</v>
      </c>
    </row>
    <row r="7" s="1" customFormat="1" ht="26.25" customHeight="1">
      <c r="B7" s="20"/>
      <c r="E7" s="142" t="str">
        <f>'Rekapitulace stavby'!K6</f>
        <v>Vybudování parkovacích stání na ul. Čujkovova 43 - 47, p. p. č. 654/46, k. ú. Zábřeh nad Odrou</v>
      </c>
      <c r="F7" s="141"/>
      <c r="G7" s="141"/>
      <c r="H7" s="141"/>
      <c r="L7" s="20"/>
      <c r="AZ7" s="136" t="s">
        <v>794</v>
      </c>
      <c r="BA7" s="136" t="s">
        <v>794</v>
      </c>
      <c r="BB7" s="136" t="s">
        <v>251</v>
      </c>
      <c r="BC7" s="136" t="s">
        <v>795</v>
      </c>
      <c r="BD7" s="136" t="s">
        <v>85</v>
      </c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796</v>
      </c>
      <c r="BA8" s="136" t="s">
        <v>796</v>
      </c>
      <c r="BB8" s="136" t="s">
        <v>251</v>
      </c>
      <c r="BC8" s="136" t="s">
        <v>797</v>
      </c>
      <c r="BD8" s="136" t="s">
        <v>85</v>
      </c>
    </row>
    <row r="9" s="2" customFormat="1" ht="16.5" customHeight="1">
      <c r="A9" s="38"/>
      <c r="B9" s="44"/>
      <c r="C9" s="38"/>
      <c r="D9" s="38"/>
      <c r="E9" s="143" t="s">
        <v>798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799</v>
      </c>
      <c r="BA9" s="136" t="s">
        <v>800</v>
      </c>
      <c r="BB9" s="136" t="s">
        <v>231</v>
      </c>
      <c r="BC9" s="136" t="s">
        <v>801</v>
      </c>
      <c r="BD9" s="136" t="s">
        <v>85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802</v>
      </c>
      <c r="BA10" s="136" t="s">
        <v>802</v>
      </c>
      <c r="BB10" s="136" t="s">
        <v>231</v>
      </c>
      <c r="BC10" s="136" t="s">
        <v>803</v>
      </c>
      <c r="BD10" s="136" t="s">
        <v>85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804</v>
      </c>
      <c r="BA11" s="136" t="s">
        <v>804</v>
      </c>
      <c r="BB11" s="136" t="s">
        <v>99</v>
      </c>
      <c r="BC11" s="136" t="s">
        <v>805</v>
      </c>
      <c r="BD11" s="136" t="s">
        <v>85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28. 5. 2018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258</v>
      </c>
      <c r="BA12" s="136" t="s">
        <v>806</v>
      </c>
      <c r="BB12" s="136" t="s">
        <v>251</v>
      </c>
      <c r="BC12" s="136" t="s">
        <v>807</v>
      </c>
      <c r="BD12" s="136" t="s">
        <v>85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808</v>
      </c>
      <c r="BA13" s="136" t="s">
        <v>808</v>
      </c>
      <c r="BB13" s="136" t="s">
        <v>231</v>
      </c>
      <c r="BC13" s="136" t="s">
        <v>809</v>
      </c>
      <c r="BD13" s="136" t="s">
        <v>85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810</v>
      </c>
      <c r="BA14" s="136" t="s">
        <v>810</v>
      </c>
      <c r="BB14" s="136" t="s">
        <v>251</v>
      </c>
      <c r="BC14" s="136" t="s">
        <v>811</v>
      </c>
      <c r="BD14" s="136" t="s">
        <v>85</v>
      </c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ROUND((SUM(BE124:BE227)),  2)</f>
        <v>0</v>
      </c>
      <c r="G33" s="38"/>
      <c r="H33" s="38"/>
      <c r="I33" s="156">
        <v>0.20999999999999999</v>
      </c>
      <c r="J33" s="155">
        <f>ROUND(((SUM(BE124:BE227))*I33),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ROUND((SUM(BF124:BF227)),  2)</f>
        <v>0</v>
      </c>
      <c r="G34" s="38"/>
      <c r="H34" s="38"/>
      <c r="I34" s="156">
        <v>0.14999999999999999</v>
      </c>
      <c r="J34" s="155">
        <f>ROUND(((SUM(BF124:BF227))*I34),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ROUND((SUM(BG124:BG227)),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ROUND((SUM(BH124:BH227)),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ROUND((SUM(BI124:BI227)),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Vybudování parkovacích stání na ul. Čujkovova 43 - 47, p. p. č. 654/46, k. ú. Zábřeh nad Odrou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002 - SO 301 DEŠŤOVÁ KANALIZACE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Čujkovova</v>
      </c>
      <c r="G89" s="40"/>
      <c r="H89" s="40"/>
      <c r="I89" s="32" t="s">
        <v>22</v>
      </c>
      <c r="J89" s="79" t="str">
        <f>IF(J12="","",J12)</f>
        <v>28. 5. 2018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-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268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269</v>
      </c>
      <c r="E99" s="189"/>
      <c r="F99" s="189"/>
      <c r="G99" s="189"/>
      <c r="H99" s="189"/>
      <c r="I99" s="189"/>
      <c r="J99" s="190">
        <f>J186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812</v>
      </c>
      <c r="E100" s="189"/>
      <c r="F100" s="189"/>
      <c r="G100" s="189"/>
      <c r="H100" s="189"/>
      <c r="I100" s="189"/>
      <c r="J100" s="190">
        <f>J197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270</v>
      </c>
      <c r="E101" s="189"/>
      <c r="F101" s="189"/>
      <c r="G101" s="189"/>
      <c r="H101" s="189"/>
      <c r="I101" s="189"/>
      <c r="J101" s="190">
        <f>J201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813</v>
      </c>
      <c r="E102" s="189"/>
      <c r="F102" s="189"/>
      <c r="G102" s="189"/>
      <c r="H102" s="189"/>
      <c r="I102" s="189"/>
      <c r="J102" s="190">
        <f>J205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272</v>
      </c>
      <c r="E103" s="189"/>
      <c r="F103" s="189"/>
      <c r="G103" s="189"/>
      <c r="H103" s="189"/>
      <c r="I103" s="189"/>
      <c r="J103" s="190">
        <f>J221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274</v>
      </c>
      <c r="E104" s="189"/>
      <c r="F104" s="189"/>
      <c r="G104" s="189"/>
      <c r="H104" s="189"/>
      <c r="I104" s="189"/>
      <c r="J104" s="190">
        <f>J226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5" t="str">
        <f>E7</f>
        <v>Vybudování parkovacích stání na ul. Čujkovova 43 - 47, p. p. č. 654/46, k. ú. Zábřeh nad Odrou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002 - SO 301 DEŠŤOVÁ KANALIZACE 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ul. Čujkovova</v>
      </c>
      <c r="G118" s="40"/>
      <c r="H118" s="40"/>
      <c r="I118" s="32" t="s">
        <v>22</v>
      </c>
      <c r="J118" s="79" t="str">
        <f>IF(J12="","",J12)</f>
        <v>28. 5. 2018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Městský obvod Ostrava - Jih</v>
      </c>
      <c r="G120" s="40"/>
      <c r="H120" s="40"/>
      <c r="I120" s="32" t="s">
        <v>30</v>
      </c>
      <c r="J120" s="36" t="str">
        <f>E21</f>
        <v>Roman Fildán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Roman Fildán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2"/>
      <c r="B123" s="193"/>
      <c r="C123" s="194" t="s">
        <v>112</v>
      </c>
      <c r="D123" s="195" t="s">
        <v>60</v>
      </c>
      <c r="E123" s="195" t="s">
        <v>56</v>
      </c>
      <c r="F123" s="195" t="s">
        <v>57</v>
      </c>
      <c r="G123" s="195" t="s">
        <v>113</v>
      </c>
      <c r="H123" s="195" t="s">
        <v>114</v>
      </c>
      <c r="I123" s="195" t="s">
        <v>115</v>
      </c>
      <c r="J123" s="196" t="s">
        <v>106</v>
      </c>
      <c r="K123" s="197" t="s">
        <v>116</v>
      </c>
      <c r="L123" s="198"/>
      <c r="M123" s="100" t="s">
        <v>1</v>
      </c>
      <c r="N123" s="101" t="s">
        <v>39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199">
        <f>BK124</f>
        <v>0</v>
      </c>
      <c r="K124" s="40"/>
      <c r="L124" s="44"/>
      <c r="M124" s="103"/>
      <c r="N124" s="200"/>
      <c r="O124" s="104"/>
      <c r="P124" s="201">
        <f>P125</f>
        <v>0</v>
      </c>
      <c r="Q124" s="104"/>
      <c r="R124" s="201">
        <f>R125</f>
        <v>154.93948562999998</v>
      </c>
      <c r="S124" s="104"/>
      <c r="T124" s="202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108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74</v>
      </c>
      <c r="E125" s="207" t="s">
        <v>124</v>
      </c>
      <c r="F125" s="207" t="s">
        <v>125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P126+P186+P197+P201+P205+P221+P226</f>
        <v>0</v>
      </c>
      <c r="Q125" s="212"/>
      <c r="R125" s="213">
        <f>R126+R186+R197+R201+R205+R221+R226</f>
        <v>154.93948562999998</v>
      </c>
      <c r="S125" s="212"/>
      <c r="T125" s="214">
        <f>T126+T186+T197+T201+T205+T221+T226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75</v>
      </c>
      <c r="AY125" s="215" t="s">
        <v>127</v>
      </c>
      <c r="BK125" s="217">
        <f>BK126+BK186+BK197+BK201+BK205+BK221+BK226</f>
        <v>0</v>
      </c>
    </row>
    <row r="126" s="12" customFormat="1" ht="22.8" customHeight="1">
      <c r="A126" s="12"/>
      <c r="B126" s="204"/>
      <c r="C126" s="205"/>
      <c r="D126" s="206" t="s">
        <v>74</v>
      </c>
      <c r="E126" s="218" t="s">
        <v>83</v>
      </c>
      <c r="F126" s="218" t="s">
        <v>277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SUM(P127:P185)</f>
        <v>0</v>
      </c>
      <c r="Q126" s="212"/>
      <c r="R126" s="213">
        <f>SUM(R127:R185)</f>
        <v>138.14605319999998</v>
      </c>
      <c r="S126" s="212"/>
      <c r="T126" s="214">
        <f>SUM(T127:T185)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74</v>
      </c>
      <c r="AU126" s="216" t="s">
        <v>83</v>
      </c>
      <c r="AY126" s="215" t="s">
        <v>127</v>
      </c>
      <c r="BK126" s="217">
        <f>SUM(BK127:BK185)</f>
        <v>0</v>
      </c>
    </row>
    <row r="127" s="2" customFormat="1" ht="24.15" customHeight="1">
      <c r="A127" s="38"/>
      <c r="B127" s="39"/>
      <c r="C127" s="235" t="s">
        <v>83</v>
      </c>
      <c r="D127" s="235" t="s">
        <v>216</v>
      </c>
      <c r="E127" s="236" t="s">
        <v>814</v>
      </c>
      <c r="F127" s="237" t="s">
        <v>815</v>
      </c>
      <c r="G127" s="238" t="s">
        <v>251</v>
      </c>
      <c r="H127" s="239">
        <v>22</v>
      </c>
      <c r="I127" s="240"/>
      <c r="J127" s="241">
        <f>ROUND(I127*H127,2)</f>
        <v>0</v>
      </c>
      <c r="K127" s="242"/>
      <c r="L127" s="44"/>
      <c r="M127" s="243" t="s">
        <v>1</v>
      </c>
      <c r="N127" s="244" t="s">
        <v>40</v>
      </c>
      <c r="O127" s="91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133</v>
      </c>
      <c r="AT127" s="233" t="s">
        <v>216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816</v>
      </c>
    </row>
    <row r="128" s="13" customFormat="1">
      <c r="A128" s="13"/>
      <c r="B128" s="245"/>
      <c r="C128" s="246"/>
      <c r="D128" s="247" t="s">
        <v>220</v>
      </c>
      <c r="E128" s="248" t="s">
        <v>1</v>
      </c>
      <c r="F128" s="249" t="s">
        <v>817</v>
      </c>
      <c r="G128" s="246"/>
      <c r="H128" s="248" t="s">
        <v>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220</v>
      </c>
      <c r="AU128" s="255" t="s">
        <v>85</v>
      </c>
      <c r="AV128" s="13" t="s">
        <v>83</v>
      </c>
      <c r="AW128" s="13" t="s">
        <v>32</v>
      </c>
      <c r="AX128" s="13" t="s">
        <v>75</v>
      </c>
      <c r="AY128" s="255" t="s">
        <v>127</v>
      </c>
    </row>
    <row r="129" s="14" customFormat="1">
      <c r="A129" s="14"/>
      <c r="B129" s="256"/>
      <c r="C129" s="257"/>
      <c r="D129" s="247" t="s">
        <v>220</v>
      </c>
      <c r="E129" s="258" t="s">
        <v>792</v>
      </c>
      <c r="F129" s="259" t="s">
        <v>818</v>
      </c>
      <c r="G129" s="257"/>
      <c r="H129" s="260">
        <v>22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6" t="s">
        <v>220</v>
      </c>
      <c r="AU129" s="266" t="s">
        <v>85</v>
      </c>
      <c r="AV129" s="14" t="s">
        <v>85</v>
      </c>
      <c r="AW129" s="14" t="s">
        <v>32</v>
      </c>
      <c r="AX129" s="14" t="s">
        <v>83</v>
      </c>
      <c r="AY129" s="266" t="s">
        <v>127</v>
      </c>
    </row>
    <row r="130" s="2" customFormat="1" ht="24.15" customHeight="1">
      <c r="A130" s="38"/>
      <c r="B130" s="39"/>
      <c r="C130" s="235" t="s">
        <v>85</v>
      </c>
      <c r="D130" s="235" t="s">
        <v>216</v>
      </c>
      <c r="E130" s="236" t="s">
        <v>819</v>
      </c>
      <c r="F130" s="237" t="s">
        <v>820</v>
      </c>
      <c r="G130" s="238" t="s">
        <v>251</v>
      </c>
      <c r="H130" s="239">
        <v>22</v>
      </c>
      <c r="I130" s="240"/>
      <c r="J130" s="241">
        <f>ROUND(I130*H130,2)</f>
        <v>0</v>
      </c>
      <c r="K130" s="242"/>
      <c r="L130" s="44"/>
      <c r="M130" s="243" t="s">
        <v>1</v>
      </c>
      <c r="N130" s="244" t="s">
        <v>40</v>
      </c>
      <c r="O130" s="91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3" t="s">
        <v>133</v>
      </c>
      <c r="AT130" s="233" t="s">
        <v>216</v>
      </c>
      <c r="AU130" s="233" t="s">
        <v>85</v>
      </c>
      <c r="AY130" s="17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7" t="s">
        <v>83</v>
      </c>
      <c r="BK130" s="234">
        <f>ROUND(I130*H130,2)</f>
        <v>0</v>
      </c>
      <c r="BL130" s="17" t="s">
        <v>133</v>
      </c>
      <c r="BM130" s="233" t="s">
        <v>821</v>
      </c>
    </row>
    <row r="131" s="14" customFormat="1">
      <c r="A131" s="14"/>
      <c r="B131" s="256"/>
      <c r="C131" s="257"/>
      <c r="D131" s="247" t="s">
        <v>220</v>
      </c>
      <c r="E131" s="258" t="s">
        <v>1</v>
      </c>
      <c r="F131" s="259" t="s">
        <v>792</v>
      </c>
      <c r="G131" s="257"/>
      <c r="H131" s="260">
        <v>22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220</v>
      </c>
      <c r="AU131" s="266" t="s">
        <v>85</v>
      </c>
      <c r="AV131" s="14" t="s">
        <v>85</v>
      </c>
      <c r="AW131" s="14" t="s">
        <v>32</v>
      </c>
      <c r="AX131" s="14" t="s">
        <v>75</v>
      </c>
      <c r="AY131" s="266" t="s">
        <v>127</v>
      </c>
    </row>
    <row r="132" s="15" customFormat="1">
      <c r="A132" s="15"/>
      <c r="B132" s="272"/>
      <c r="C132" s="273"/>
      <c r="D132" s="247" t="s">
        <v>220</v>
      </c>
      <c r="E132" s="274" t="s">
        <v>1</v>
      </c>
      <c r="F132" s="275" t="s">
        <v>323</v>
      </c>
      <c r="G132" s="273"/>
      <c r="H132" s="276">
        <v>22</v>
      </c>
      <c r="I132" s="277"/>
      <c r="J132" s="273"/>
      <c r="K132" s="273"/>
      <c r="L132" s="278"/>
      <c r="M132" s="279"/>
      <c r="N132" s="280"/>
      <c r="O132" s="280"/>
      <c r="P132" s="280"/>
      <c r="Q132" s="280"/>
      <c r="R132" s="280"/>
      <c r="S132" s="280"/>
      <c r="T132" s="28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2" t="s">
        <v>220</v>
      </c>
      <c r="AU132" s="282" t="s">
        <v>85</v>
      </c>
      <c r="AV132" s="15" t="s">
        <v>133</v>
      </c>
      <c r="AW132" s="15" t="s">
        <v>32</v>
      </c>
      <c r="AX132" s="15" t="s">
        <v>83</v>
      </c>
      <c r="AY132" s="282" t="s">
        <v>127</v>
      </c>
    </row>
    <row r="133" s="2" customFormat="1" ht="24.15" customHeight="1">
      <c r="A133" s="38"/>
      <c r="B133" s="39"/>
      <c r="C133" s="235" t="s">
        <v>137</v>
      </c>
      <c r="D133" s="235" t="s">
        <v>216</v>
      </c>
      <c r="E133" s="236" t="s">
        <v>822</v>
      </c>
      <c r="F133" s="237" t="s">
        <v>823</v>
      </c>
      <c r="G133" s="238" t="s">
        <v>251</v>
      </c>
      <c r="H133" s="239">
        <v>55.729999999999997</v>
      </c>
      <c r="I133" s="240"/>
      <c r="J133" s="241">
        <f>ROUND(I133*H133,2)</f>
        <v>0</v>
      </c>
      <c r="K133" s="242"/>
      <c r="L133" s="44"/>
      <c r="M133" s="243" t="s">
        <v>1</v>
      </c>
      <c r="N133" s="244" t="s">
        <v>40</v>
      </c>
      <c r="O133" s="91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3" t="s">
        <v>133</v>
      </c>
      <c r="AT133" s="233" t="s">
        <v>216</v>
      </c>
      <c r="AU133" s="233" t="s">
        <v>85</v>
      </c>
      <c r="AY133" s="17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7" t="s">
        <v>83</v>
      </c>
      <c r="BK133" s="234">
        <f>ROUND(I133*H133,2)</f>
        <v>0</v>
      </c>
      <c r="BL133" s="17" t="s">
        <v>133</v>
      </c>
      <c r="BM133" s="233" t="s">
        <v>824</v>
      </c>
    </row>
    <row r="134" s="13" customFormat="1">
      <c r="A134" s="13"/>
      <c r="B134" s="245"/>
      <c r="C134" s="246"/>
      <c r="D134" s="247" t="s">
        <v>220</v>
      </c>
      <c r="E134" s="248" t="s">
        <v>1</v>
      </c>
      <c r="F134" s="249" t="s">
        <v>825</v>
      </c>
      <c r="G134" s="246"/>
      <c r="H134" s="248" t="s">
        <v>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220</v>
      </c>
      <c r="AU134" s="255" t="s">
        <v>85</v>
      </c>
      <c r="AV134" s="13" t="s">
        <v>83</v>
      </c>
      <c r="AW134" s="13" t="s">
        <v>32</v>
      </c>
      <c r="AX134" s="13" t="s">
        <v>75</v>
      </c>
      <c r="AY134" s="255" t="s">
        <v>127</v>
      </c>
    </row>
    <row r="135" s="14" customFormat="1">
      <c r="A135" s="14"/>
      <c r="B135" s="256"/>
      <c r="C135" s="257"/>
      <c r="D135" s="247" t="s">
        <v>220</v>
      </c>
      <c r="E135" s="258" t="s">
        <v>258</v>
      </c>
      <c r="F135" s="259" t="s">
        <v>826</v>
      </c>
      <c r="G135" s="257"/>
      <c r="H135" s="260">
        <v>55.729999999999997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6" t="s">
        <v>220</v>
      </c>
      <c r="AU135" s="266" t="s">
        <v>85</v>
      </c>
      <c r="AV135" s="14" t="s">
        <v>85</v>
      </c>
      <c r="AW135" s="14" t="s">
        <v>32</v>
      </c>
      <c r="AX135" s="14" t="s">
        <v>83</v>
      </c>
      <c r="AY135" s="266" t="s">
        <v>127</v>
      </c>
    </row>
    <row r="136" s="2" customFormat="1" ht="24.15" customHeight="1">
      <c r="A136" s="38"/>
      <c r="B136" s="39"/>
      <c r="C136" s="235" t="s">
        <v>133</v>
      </c>
      <c r="D136" s="235" t="s">
        <v>216</v>
      </c>
      <c r="E136" s="236" t="s">
        <v>827</v>
      </c>
      <c r="F136" s="237" t="s">
        <v>828</v>
      </c>
      <c r="G136" s="238" t="s">
        <v>251</v>
      </c>
      <c r="H136" s="239">
        <v>55.729999999999997</v>
      </c>
      <c r="I136" s="240"/>
      <c r="J136" s="241">
        <f>ROUND(I136*H136,2)</f>
        <v>0</v>
      </c>
      <c r="K136" s="242"/>
      <c r="L136" s="44"/>
      <c r="M136" s="243" t="s">
        <v>1</v>
      </c>
      <c r="N136" s="244" t="s">
        <v>40</v>
      </c>
      <c r="O136" s="91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3" t="s">
        <v>133</v>
      </c>
      <c r="AT136" s="233" t="s">
        <v>216</v>
      </c>
      <c r="AU136" s="233" t="s">
        <v>85</v>
      </c>
      <c r="AY136" s="17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7" t="s">
        <v>83</v>
      </c>
      <c r="BK136" s="234">
        <f>ROUND(I136*H136,2)</f>
        <v>0</v>
      </c>
      <c r="BL136" s="17" t="s">
        <v>133</v>
      </c>
      <c r="BM136" s="233" t="s">
        <v>829</v>
      </c>
    </row>
    <row r="137" s="14" customFormat="1">
      <c r="A137" s="14"/>
      <c r="B137" s="256"/>
      <c r="C137" s="257"/>
      <c r="D137" s="247" t="s">
        <v>220</v>
      </c>
      <c r="E137" s="258" t="s">
        <v>1</v>
      </c>
      <c r="F137" s="259" t="s">
        <v>258</v>
      </c>
      <c r="G137" s="257"/>
      <c r="H137" s="260">
        <v>55.729999999999997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220</v>
      </c>
      <c r="AU137" s="266" t="s">
        <v>85</v>
      </c>
      <c r="AV137" s="14" t="s">
        <v>85</v>
      </c>
      <c r="AW137" s="14" t="s">
        <v>32</v>
      </c>
      <c r="AX137" s="14" t="s">
        <v>83</v>
      </c>
      <c r="AY137" s="266" t="s">
        <v>127</v>
      </c>
    </row>
    <row r="138" s="2" customFormat="1" ht="21.75" customHeight="1">
      <c r="A138" s="38"/>
      <c r="B138" s="39"/>
      <c r="C138" s="235" t="s">
        <v>126</v>
      </c>
      <c r="D138" s="235" t="s">
        <v>216</v>
      </c>
      <c r="E138" s="236" t="s">
        <v>830</v>
      </c>
      <c r="F138" s="237" t="s">
        <v>831</v>
      </c>
      <c r="G138" s="238" t="s">
        <v>231</v>
      </c>
      <c r="H138" s="239">
        <v>163.59200000000001</v>
      </c>
      <c r="I138" s="240"/>
      <c r="J138" s="241">
        <f>ROUND(I138*H138,2)</f>
        <v>0</v>
      </c>
      <c r="K138" s="242"/>
      <c r="L138" s="44"/>
      <c r="M138" s="243" t="s">
        <v>1</v>
      </c>
      <c r="N138" s="244" t="s">
        <v>40</v>
      </c>
      <c r="O138" s="91"/>
      <c r="P138" s="231">
        <f>O138*H138</f>
        <v>0</v>
      </c>
      <c r="Q138" s="231">
        <v>0.00084999999999999995</v>
      </c>
      <c r="R138" s="231">
        <f>Q138*H138</f>
        <v>0.13905320000000002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133</v>
      </c>
      <c r="AT138" s="233" t="s">
        <v>216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832</v>
      </c>
    </row>
    <row r="139" s="13" customFormat="1">
      <c r="A139" s="13"/>
      <c r="B139" s="245"/>
      <c r="C139" s="246"/>
      <c r="D139" s="247" t="s">
        <v>220</v>
      </c>
      <c r="E139" s="248" t="s">
        <v>1</v>
      </c>
      <c r="F139" s="249" t="s">
        <v>833</v>
      </c>
      <c r="G139" s="246"/>
      <c r="H139" s="248" t="s">
        <v>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220</v>
      </c>
      <c r="AU139" s="255" t="s">
        <v>85</v>
      </c>
      <c r="AV139" s="13" t="s">
        <v>83</v>
      </c>
      <c r="AW139" s="13" t="s">
        <v>32</v>
      </c>
      <c r="AX139" s="13" t="s">
        <v>75</v>
      </c>
      <c r="AY139" s="255" t="s">
        <v>127</v>
      </c>
    </row>
    <row r="140" s="13" customFormat="1">
      <c r="A140" s="13"/>
      <c r="B140" s="245"/>
      <c r="C140" s="246"/>
      <c r="D140" s="247" t="s">
        <v>220</v>
      </c>
      <c r="E140" s="248" t="s">
        <v>1</v>
      </c>
      <c r="F140" s="249" t="s">
        <v>834</v>
      </c>
      <c r="G140" s="246"/>
      <c r="H140" s="248" t="s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220</v>
      </c>
      <c r="AU140" s="255" t="s">
        <v>85</v>
      </c>
      <c r="AV140" s="13" t="s">
        <v>83</v>
      </c>
      <c r="AW140" s="13" t="s">
        <v>32</v>
      </c>
      <c r="AX140" s="13" t="s">
        <v>75</v>
      </c>
      <c r="AY140" s="255" t="s">
        <v>127</v>
      </c>
    </row>
    <row r="141" s="14" customFormat="1">
      <c r="A141" s="14"/>
      <c r="B141" s="256"/>
      <c r="C141" s="257"/>
      <c r="D141" s="247" t="s">
        <v>220</v>
      </c>
      <c r="E141" s="258" t="s">
        <v>802</v>
      </c>
      <c r="F141" s="259" t="s">
        <v>835</v>
      </c>
      <c r="G141" s="257"/>
      <c r="H141" s="260">
        <v>106.152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220</v>
      </c>
      <c r="AU141" s="266" t="s">
        <v>85</v>
      </c>
      <c r="AV141" s="14" t="s">
        <v>85</v>
      </c>
      <c r="AW141" s="14" t="s">
        <v>32</v>
      </c>
      <c r="AX141" s="14" t="s">
        <v>75</v>
      </c>
      <c r="AY141" s="266" t="s">
        <v>127</v>
      </c>
    </row>
    <row r="142" s="13" customFormat="1">
      <c r="A142" s="13"/>
      <c r="B142" s="245"/>
      <c r="C142" s="246"/>
      <c r="D142" s="247" t="s">
        <v>220</v>
      </c>
      <c r="E142" s="248" t="s">
        <v>1</v>
      </c>
      <c r="F142" s="249" t="s">
        <v>793</v>
      </c>
      <c r="G142" s="246"/>
      <c r="H142" s="248" t="s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220</v>
      </c>
      <c r="AU142" s="255" t="s">
        <v>85</v>
      </c>
      <c r="AV142" s="13" t="s">
        <v>83</v>
      </c>
      <c r="AW142" s="13" t="s">
        <v>32</v>
      </c>
      <c r="AX142" s="13" t="s">
        <v>75</v>
      </c>
      <c r="AY142" s="255" t="s">
        <v>127</v>
      </c>
    </row>
    <row r="143" s="14" customFormat="1">
      <c r="A143" s="14"/>
      <c r="B143" s="256"/>
      <c r="C143" s="257"/>
      <c r="D143" s="247" t="s">
        <v>220</v>
      </c>
      <c r="E143" s="258" t="s">
        <v>1</v>
      </c>
      <c r="F143" s="259" t="s">
        <v>836</v>
      </c>
      <c r="G143" s="257"/>
      <c r="H143" s="260">
        <v>44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220</v>
      </c>
      <c r="AU143" s="266" t="s">
        <v>85</v>
      </c>
      <c r="AV143" s="14" t="s">
        <v>85</v>
      </c>
      <c r="AW143" s="14" t="s">
        <v>32</v>
      </c>
      <c r="AX143" s="14" t="s">
        <v>75</v>
      </c>
      <c r="AY143" s="266" t="s">
        <v>127</v>
      </c>
    </row>
    <row r="144" s="13" customFormat="1">
      <c r="A144" s="13"/>
      <c r="B144" s="245"/>
      <c r="C144" s="246"/>
      <c r="D144" s="247" t="s">
        <v>220</v>
      </c>
      <c r="E144" s="248" t="s">
        <v>1</v>
      </c>
      <c r="F144" s="249" t="s">
        <v>837</v>
      </c>
      <c r="G144" s="246"/>
      <c r="H144" s="248" t="s">
        <v>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220</v>
      </c>
      <c r="AU144" s="255" t="s">
        <v>85</v>
      </c>
      <c r="AV144" s="13" t="s">
        <v>83</v>
      </c>
      <c r="AW144" s="13" t="s">
        <v>32</v>
      </c>
      <c r="AX144" s="13" t="s">
        <v>75</v>
      </c>
      <c r="AY144" s="255" t="s">
        <v>127</v>
      </c>
    </row>
    <row r="145" s="14" customFormat="1">
      <c r="A145" s="14"/>
      <c r="B145" s="256"/>
      <c r="C145" s="257"/>
      <c r="D145" s="247" t="s">
        <v>220</v>
      </c>
      <c r="E145" s="258" t="s">
        <v>1</v>
      </c>
      <c r="F145" s="259" t="s">
        <v>838</v>
      </c>
      <c r="G145" s="257"/>
      <c r="H145" s="260">
        <v>13.44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220</v>
      </c>
      <c r="AU145" s="266" t="s">
        <v>85</v>
      </c>
      <c r="AV145" s="14" t="s">
        <v>85</v>
      </c>
      <c r="AW145" s="14" t="s">
        <v>32</v>
      </c>
      <c r="AX145" s="14" t="s">
        <v>75</v>
      </c>
      <c r="AY145" s="266" t="s">
        <v>127</v>
      </c>
    </row>
    <row r="146" s="15" customFormat="1">
      <c r="A146" s="15"/>
      <c r="B146" s="272"/>
      <c r="C146" s="273"/>
      <c r="D146" s="247" t="s">
        <v>220</v>
      </c>
      <c r="E146" s="274" t="s">
        <v>799</v>
      </c>
      <c r="F146" s="275" t="s">
        <v>323</v>
      </c>
      <c r="G146" s="273"/>
      <c r="H146" s="276">
        <v>163.59200000000001</v>
      </c>
      <c r="I146" s="277"/>
      <c r="J146" s="273"/>
      <c r="K146" s="273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220</v>
      </c>
      <c r="AU146" s="282" t="s">
        <v>85</v>
      </c>
      <c r="AV146" s="15" t="s">
        <v>133</v>
      </c>
      <c r="AW146" s="15" t="s">
        <v>32</v>
      </c>
      <c r="AX146" s="15" t="s">
        <v>83</v>
      </c>
      <c r="AY146" s="282" t="s">
        <v>127</v>
      </c>
    </row>
    <row r="147" s="2" customFormat="1" ht="24.15" customHeight="1">
      <c r="A147" s="38"/>
      <c r="B147" s="39"/>
      <c r="C147" s="235" t="s">
        <v>145</v>
      </c>
      <c r="D147" s="235" t="s">
        <v>216</v>
      </c>
      <c r="E147" s="236" t="s">
        <v>839</v>
      </c>
      <c r="F147" s="237" t="s">
        <v>840</v>
      </c>
      <c r="G147" s="238" t="s">
        <v>231</v>
      </c>
      <c r="H147" s="239">
        <v>163.59200000000001</v>
      </c>
      <c r="I147" s="240"/>
      <c r="J147" s="241">
        <f>ROUND(I147*H147,2)</f>
        <v>0</v>
      </c>
      <c r="K147" s="242"/>
      <c r="L147" s="44"/>
      <c r="M147" s="243" t="s">
        <v>1</v>
      </c>
      <c r="N147" s="244" t="s">
        <v>40</v>
      </c>
      <c r="O147" s="91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3" t="s">
        <v>133</v>
      </c>
      <c r="AT147" s="233" t="s">
        <v>216</v>
      </c>
      <c r="AU147" s="233" t="s">
        <v>85</v>
      </c>
      <c r="AY147" s="17" t="s">
        <v>127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7" t="s">
        <v>83</v>
      </c>
      <c r="BK147" s="234">
        <f>ROUND(I147*H147,2)</f>
        <v>0</v>
      </c>
      <c r="BL147" s="17" t="s">
        <v>133</v>
      </c>
      <c r="BM147" s="233" t="s">
        <v>841</v>
      </c>
    </row>
    <row r="148" s="14" customFormat="1">
      <c r="A148" s="14"/>
      <c r="B148" s="256"/>
      <c r="C148" s="257"/>
      <c r="D148" s="247" t="s">
        <v>220</v>
      </c>
      <c r="E148" s="258" t="s">
        <v>1</v>
      </c>
      <c r="F148" s="259" t="s">
        <v>799</v>
      </c>
      <c r="G148" s="257"/>
      <c r="H148" s="260">
        <v>163.59200000000001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220</v>
      </c>
      <c r="AU148" s="266" t="s">
        <v>85</v>
      </c>
      <c r="AV148" s="14" t="s">
        <v>85</v>
      </c>
      <c r="AW148" s="14" t="s">
        <v>32</v>
      </c>
      <c r="AX148" s="14" t="s">
        <v>75</v>
      </c>
      <c r="AY148" s="266" t="s">
        <v>127</v>
      </c>
    </row>
    <row r="149" s="15" customFormat="1">
      <c r="A149" s="15"/>
      <c r="B149" s="272"/>
      <c r="C149" s="273"/>
      <c r="D149" s="247" t="s">
        <v>220</v>
      </c>
      <c r="E149" s="274" t="s">
        <v>1</v>
      </c>
      <c r="F149" s="275" t="s">
        <v>323</v>
      </c>
      <c r="G149" s="273"/>
      <c r="H149" s="276">
        <v>163.59200000000001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2" t="s">
        <v>220</v>
      </c>
      <c r="AU149" s="282" t="s">
        <v>85</v>
      </c>
      <c r="AV149" s="15" t="s">
        <v>133</v>
      </c>
      <c r="AW149" s="15" t="s">
        <v>32</v>
      </c>
      <c r="AX149" s="15" t="s">
        <v>83</v>
      </c>
      <c r="AY149" s="282" t="s">
        <v>127</v>
      </c>
    </row>
    <row r="150" s="2" customFormat="1" ht="24.15" customHeight="1">
      <c r="A150" s="38"/>
      <c r="B150" s="39"/>
      <c r="C150" s="235" t="s">
        <v>149</v>
      </c>
      <c r="D150" s="235" t="s">
        <v>216</v>
      </c>
      <c r="E150" s="236" t="s">
        <v>842</v>
      </c>
      <c r="F150" s="237" t="s">
        <v>843</v>
      </c>
      <c r="G150" s="238" t="s">
        <v>251</v>
      </c>
      <c r="H150" s="239">
        <v>77.730000000000004</v>
      </c>
      <c r="I150" s="240"/>
      <c r="J150" s="241">
        <f>ROUND(I150*H150,2)</f>
        <v>0</v>
      </c>
      <c r="K150" s="242"/>
      <c r="L150" s="44"/>
      <c r="M150" s="243" t="s">
        <v>1</v>
      </c>
      <c r="N150" s="244" t="s">
        <v>40</v>
      </c>
      <c r="O150" s="91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3" t="s">
        <v>133</v>
      </c>
      <c r="AT150" s="233" t="s">
        <v>216</v>
      </c>
      <c r="AU150" s="233" t="s">
        <v>85</v>
      </c>
      <c r="AY150" s="17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7" t="s">
        <v>83</v>
      </c>
      <c r="BK150" s="234">
        <f>ROUND(I150*H150,2)</f>
        <v>0</v>
      </c>
      <c r="BL150" s="17" t="s">
        <v>133</v>
      </c>
      <c r="BM150" s="233" t="s">
        <v>844</v>
      </c>
    </row>
    <row r="151" s="14" customFormat="1">
      <c r="A151" s="14"/>
      <c r="B151" s="256"/>
      <c r="C151" s="257"/>
      <c r="D151" s="247" t="s">
        <v>220</v>
      </c>
      <c r="E151" s="258" t="s">
        <v>1</v>
      </c>
      <c r="F151" s="259" t="s">
        <v>258</v>
      </c>
      <c r="G151" s="257"/>
      <c r="H151" s="260">
        <v>55.729999999999997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220</v>
      </c>
      <c r="AU151" s="266" t="s">
        <v>85</v>
      </c>
      <c r="AV151" s="14" t="s">
        <v>85</v>
      </c>
      <c r="AW151" s="14" t="s">
        <v>32</v>
      </c>
      <c r="AX151" s="14" t="s">
        <v>75</v>
      </c>
      <c r="AY151" s="266" t="s">
        <v>127</v>
      </c>
    </row>
    <row r="152" s="14" customFormat="1">
      <c r="A152" s="14"/>
      <c r="B152" s="256"/>
      <c r="C152" s="257"/>
      <c r="D152" s="247" t="s">
        <v>220</v>
      </c>
      <c r="E152" s="258" t="s">
        <v>1</v>
      </c>
      <c r="F152" s="259" t="s">
        <v>792</v>
      </c>
      <c r="G152" s="257"/>
      <c r="H152" s="260">
        <v>22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6" t="s">
        <v>220</v>
      </c>
      <c r="AU152" s="266" t="s">
        <v>85</v>
      </c>
      <c r="AV152" s="14" t="s">
        <v>85</v>
      </c>
      <c r="AW152" s="14" t="s">
        <v>32</v>
      </c>
      <c r="AX152" s="14" t="s">
        <v>75</v>
      </c>
      <c r="AY152" s="266" t="s">
        <v>127</v>
      </c>
    </row>
    <row r="153" s="15" customFormat="1">
      <c r="A153" s="15"/>
      <c r="B153" s="272"/>
      <c r="C153" s="273"/>
      <c r="D153" s="247" t="s">
        <v>220</v>
      </c>
      <c r="E153" s="274" t="s">
        <v>1</v>
      </c>
      <c r="F153" s="275" t="s">
        <v>323</v>
      </c>
      <c r="G153" s="273"/>
      <c r="H153" s="276">
        <v>77.730000000000004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2" t="s">
        <v>220</v>
      </c>
      <c r="AU153" s="282" t="s">
        <v>85</v>
      </c>
      <c r="AV153" s="15" t="s">
        <v>133</v>
      </c>
      <c r="AW153" s="15" t="s">
        <v>32</v>
      </c>
      <c r="AX153" s="15" t="s">
        <v>83</v>
      </c>
      <c r="AY153" s="282" t="s">
        <v>127</v>
      </c>
    </row>
    <row r="154" s="2" customFormat="1" ht="24.15" customHeight="1">
      <c r="A154" s="38"/>
      <c r="B154" s="39"/>
      <c r="C154" s="235" t="s">
        <v>132</v>
      </c>
      <c r="D154" s="235" t="s">
        <v>216</v>
      </c>
      <c r="E154" s="236" t="s">
        <v>376</v>
      </c>
      <c r="F154" s="237" t="s">
        <v>377</v>
      </c>
      <c r="G154" s="238" t="s">
        <v>251</v>
      </c>
      <c r="H154" s="239">
        <v>77.730000000000004</v>
      </c>
      <c r="I154" s="240"/>
      <c r="J154" s="241">
        <f>ROUND(I154*H154,2)</f>
        <v>0</v>
      </c>
      <c r="K154" s="242"/>
      <c r="L154" s="44"/>
      <c r="M154" s="243" t="s">
        <v>1</v>
      </c>
      <c r="N154" s="244" t="s">
        <v>40</v>
      </c>
      <c r="O154" s="91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3" t="s">
        <v>133</v>
      </c>
      <c r="AT154" s="233" t="s">
        <v>216</v>
      </c>
      <c r="AU154" s="233" t="s">
        <v>85</v>
      </c>
      <c r="AY154" s="17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7" t="s">
        <v>83</v>
      </c>
      <c r="BK154" s="234">
        <f>ROUND(I154*H154,2)</f>
        <v>0</v>
      </c>
      <c r="BL154" s="17" t="s">
        <v>133</v>
      </c>
      <c r="BM154" s="233" t="s">
        <v>845</v>
      </c>
    </row>
    <row r="155" s="14" customFormat="1">
      <c r="A155" s="14"/>
      <c r="B155" s="256"/>
      <c r="C155" s="257"/>
      <c r="D155" s="247" t="s">
        <v>220</v>
      </c>
      <c r="E155" s="258" t="s">
        <v>1</v>
      </c>
      <c r="F155" s="259" t="s">
        <v>846</v>
      </c>
      <c r="G155" s="257"/>
      <c r="H155" s="260">
        <v>77.730000000000004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6" t="s">
        <v>220</v>
      </c>
      <c r="AU155" s="266" t="s">
        <v>85</v>
      </c>
      <c r="AV155" s="14" t="s">
        <v>85</v>
      </c>
      <c r="AW155" s="14" t="s">
        <v>32</v>
      </c>
      <c r="AX155" s="14" t="s">
        <v>83</v>
      </c>
      <c r="AY155" s="266" t="s">
        <v>127</v>
      </c>
    </row>
    <row r="156" s="2" customFormat="1" ht="33" customHeight="1">
      <c r="A156" s="38"/>
      <c r="B156" s="39"/>
      <c r="C156" s="235" t="s">
        <v>156</v>
      </c>
      <c r="D156" s="235" t="s">
        <v>216</v>
      </c>
      <c r="E156" s="236" t="s">
        <v>380</v>
      </c>
      <c r="F156" s="237" t="s">
        <v>381</v>
      </c>
      <c r="G156" s="238" t="s">
        <v>251</v>
      </c>
      <c r="H156" s="239">
        <v>1165.9500000000001</v>
      </c>
      <c r="I156" s="240"/>
      <c r="J156" s="241">
        <f>ROUND(I156*H156,2)</f>
        <v>0</v>
      </c>
      <c r="K156" s="242"/>
      <c r="L156" s="44"/>
      <c r="M156" s="243" t="s">
        <v>1</v>
      </c>
      <c r="N156" s="244" t="s">
        <v>40</v>
      </c>
      <c r="O156" s="91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3" t="s">
        <v>133</v>
      </c>
      <c r="AT156" s="233" t="s">
        <v>216</v>
      </c>
      <c r="AU156" s="233" t="s">
        <v>85</v>
      </c>
      <c r="AY156" s="17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7" t="s">
        <v>83</v>
      </c>
      <c r="BK156" s="234">
        <f>ROUND(I156*H156,2)</f>
        <v>0</v>
      </c>
      <c r="BL156" s="17" t="s">
        <v>133</v>
      </c>
      <c r="BM156" s="233" t="s">
        <v>847</v>
      </c>
    </row>
    <row r="157" s="13" customFormat="1">
      <c r="A157" s="13"/>
      <c r="B157" s="245"/>
      <c r="C157" s="246"/>
      <c r="D157" s="247" t="s">
        <v>220</v>
      </c>
      <c r="E157" s="248" t="s">
        <v>1</v>
      </c>
      <c r="F157" s="249" t="s">
        <v>383</v>
      </c>
      <c r="G157" s="246"/>
      <c r="H157" s="248" t="s">
        <v>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220</v>
      </c>
      <c r="AU157" s="255" t="s">
        <v>85</v>
      </c>
      <c r="AV157" s="13" t="s">
        <v>83</v>
      </c>
      <c r="AW157" s="13" t="s">
        <v>32</v>
      </c>
      <c r="AX157" s="13" t="s">
        <v>75</v>
      </c>
      <c r="AY157" s="255" t="s">
        <v>127</v>
      </c>
    </row>
    <row r="158" s="14" customFormat="1">
      <c r="A158" s="14"/>
      <c r="B158" s="256"/>
      <c r="C158" s="257"/>
      <c r="D158" s="247" t="s">
        <v>220</v>
      </c>
      <c r="E158" s="258" t="s">
        <v>1</v>
      </c>
      <c r="F158" s="259" t="s">
        <v>848</v>
      </c>
      <c r="G158" s="257"/>
      <c r="H158" s="260">
        <v>1165.9500000000001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6" t="s">
        <v>220</v>
      </c>
      <c r="AU158" s="266" t="s">
        <v>85</v>
      </c>
      <c r="AV158" s="14" t="s">
        <v>85</v>
      </c>
      <c r="AW158" s="14" t="s">
        <v>32</v>
      </c>
      <c r="AX158" s="14" t="s">
        <v>83</v>
      </c>
      <c r="AY158" s="266" t="s">
        <v>127</v>
      </c>
    </row>
    <row r="159" s="2" customFormat="1" ht="21.75" customHeight="1">
      <c r="A159" s="38"/>
      <c r="B159" s="39"/>
      <c r="C159" s="235" t="s">
        <v>160</v>
      </c>
      <c r="D159" s="235" t="s">
        <v>216</v>
      </c>
      <c r="E159" s="236" t="s">
        <v>386</v>
      </c>
      <c r="F159" s="237" t="s">
        <v>387</v>
      </c>
      <c r="G159" s="238" t="s">
        <v>251</v>
      </c>
      <c r="H159" s="239">
        <v>77.730000000000004</v>
      </c>
      <c r="I159" s="240"/>
      <c r="J159" s="241">
        <f>ROUND(I159*H159,2)</f>
        <v>0</v>
      </c>
      <c r="K159" s="242"/>
      <c r="L159" s="44"/>
      <c r="M159" s="243" t="s">
        <v>1</v>
      </c>
      <c r="N159" s="244" t="s">
        <v>40</v>
      </c>
      <c r="O159" s="91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3" t="s">
        <v>133</v>
      </c>
      <c r="AT159" s="233" t="s">
        <v>216</v>
      </c>
      <c r="AU159" s="233" t="s">
        <v>85</v>
      </c>
      <c r="AY159" s="17" t="s">
        <v>127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7" t="s">
        <v>83</v>
      </c>
      <c r="BK159" s="234">
        <f>ROUND(I159*H159,2)</f>
        <v>0</v>
      </c>
      <c r="BL159" s="17" t="s">
        <v>133</v>
      </c>
      <c r="BM159" s="233" t="s">
        <v>849</v>
      </c>
    </row>
    <row r="160" s="14" customFormat="1">
      <c r="A160" s="14"/>
      <c r="B160" s="256"/>
      <c r="C160" s="257"/>
      <c r="D160" s="247" t="s">
        <v>220</v>
      </c>
      <c r="E160" s="258" t="s">
        <v>1</v>
      </c>
      <c r="F160" s="259" t="s">
        <v>846</v>
      </c>
      <c r="G160" s="257"/>
      <c r="H160" s="260">
        <v>77.730000000000004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220</v>
      </c>
      <c r="AU160" s="266" t="s">
        <v>85</v>
      </c>
      <c r="AV160" s="14" t="s">
        <v>85</v>
      </c>
      <c r="AW160" s="14" t="s">
        <v>32</v>
      </c>
      <c r="AX160" s="14" t="s">
        <v>83</v>
      </c>
      <c r="AY160" s="266" t="s">
        <v>127</v>
      </c>
    </row>
    <row r="161" s="2" customFormat="1" ht="16.5" customHeight="1">
      <c r="A161" s="38"/>
      <c r="B161" s="39"/>
      <c r="C161" s="235" t="s">
        <v>165</v>
      </c>
      <c r="D161" s="235" t="s">
        <v>216</v>
      </c>
      <c r="E161" s="236" t="s">
        <v>390</v>
      </c>
      <c r="F161" s="237" t="s">
        <v>391</v>
      </c>
      <c r="G161" s="238" t="s">
        <v>251</v>
      </c>
      <c r="H161" s="239">
        <v>77.730000000000004</v>
      </c>
      <c r="I161" s="240"/>
      <c r="J161" s="241">
        <f>ROUND(I161*H161,2)</f>
        <v>0</v>
      </c>
      <c r="K161" s="242"/>
      <c r="L161" s="44"/>
      <c r="M161" s="243" t="s">
        <v>1</v>
      </c>
      <c r="N161" s="244" t="s">
        <v>40</v>
      </c>
      <c r="O161" s="91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3" t="s">
        <v>133</v>
      </c>
      <c r="AT161" s="233" t="s">
        <v>216</v>
      </c>
      <c r="AU161" s="233" t="s">
        <v>85</v>
      </c>
      <c r="AY161" s="17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7" t="s">
        <v>83</v>
      </c>
      <c r="BK161" s="234">
        <f>ROUND(I161*H161,2)</f>
        <v>0</v>
      </c>
      <c r="BL161" s="17" t="s">
        <v>133</v>
      </c>
      <c r="BM161" s="233" t="s">
        <v>850</v>
      </c>
    </row>
    <row r="162" s="14" customFormat="1">
      <c r="A162" s="14"/>
      <c r="B162" s="256"/>
      <c r="C162" s="257"/>
      <c r="D162" s="247" t="s">
        <v>220</v>
      </c>
      <c r="E162" s="258" t="s">
        <v>1</v>
      </c>
      <c r="F162" s="259" t="s">
        <v>846</v>
      </c>
      <c r="G162" s="257"/>
      <c r="H162" s="260">
        <v>77.730000000000004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6" t="s">
        <v>220</v>
      </c>
      <c r="AU162" s="266" t="s">
        <v>85</v>
      </c>
      <c r="AV162" s="14" t="s">
        <v>85</v>
      </c>
      <c r="AW162" s="14" t="s">
        <v>32</v>
      </c>
      <c r="AX162" s="14" t="s">
        <v>83</v>
      </c>
      <c r="AY162" s="266" t="s">
        <v>127</v>
      </c>
    </row>
    <row r="163" s="2" customFormat="1" ht="24.15" customHeight="1">
      <c r="A163" s="38"/>
      <c r="B163" s="39"/>
      <c r="C163" s="235" t="s">
        <v>169</v>
      </c>
      <c r="D163" s="235" t="s">
        <v>216</v>
      </c>
      <c r="E163" s="236" t="s">
        <v>394</v>
      </c>
      <c r="F163" s="237" t="s">
        <v>395</v>
      </c>
      <c r="G163" s="238" t="s">
        <v>396</v>
      </c>
      <c r="H163" s="239">
        <v>132.14099999999999</v>
      </c>
      <c r="I163" s="240"/>
      <c r="J163" s="241">
        <f>ROUND(I163*H163,2)</f>
        <v>0</v>
      </c>
      <c r="K163" s="242"/>
      <c r="L163" s="44"/>
      <c r="M163" s="243" t="s">
        <v>1</v>
      </c>
      <c r="N163" s="244" t="s">
        <v>40</v>
      </c>
      <c r="O163" s="91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3" t="s">
        <v>133</v>
      </c>
      <c r="AT163" s="233" t="s">
        <v>216</v>
      </c>
      <c r="AU163" s="233" t="s">
        <v>85</v>
      </c>
      <c r="AY163" s="17" t="s">
        <v>127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7" t="s">
        <v>83</v>
      </c>
      <c r="BK163" s="234">
        <f>ROUND(I163*H163,2)</f>
        <v>0</v>
      </c>
      <c r="BL163" s="17" t="s">
        <v>133</v>
      </c>
      <c r="BM163" s="233" t="s">
        <v>851</v>
      </c>
    </row>
    <row r="164" s="14" customFormat="1">
      <c r="A164" s="14"/>
      <c r="B164" s="256"/>
      <c r="C164" s="257"/>
      <c r="D164" s="247" t="s">
        <v>220</v>
      </c>
      <c r="E164" s="258" t="s">
        <v>1</v>
      </c>
      <c r="F164" s="259" t="s">
        <v>852</v>
      </c>
      <c r="G164" s="257"/>
      <c r="H164" s="260">
        <v>132.14099999999999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6" t="s">
        <v>220</v>
      </c>
      <c r="AU164" s="266" t="s">
        <v>85</v>
      </c>
      <c r="AV164" s="14" t="s">
        <v>85</v>
      </c>
      <c r="AW164" s="14" t="s">
        <v>32</v>
      </c>
      <c r="AX164" s="14" t="s">
        <v>83</v>
      </c>
      <c r="AY164" s="266" t="s">
        <v>127</v>
      </c>
    </row>
    <row r="165" s="2" customFormat="1" ht="16.5" customHeight="1">
      <c r="A165" s="38"/>
      <c r="B165" s="39"/>
      <c r="C165" s="220" t="s">
        <v>173</v>
      </c>
      <c r="D165" s="220" t="s">
        <v>129</v>
      </c>
      <c r="E165" s="221" t="s">
        <v>853</v>
      </c>
      <c r="F165" s="222" t="s">
        <v>854</v>
      </c>
      <c r="G165" s="223" t="s">
        <v>396</v>
      </c>
      <c r="H165" s="224">
        <v>4</v>
      </c>
      <c r="I165" s="225"/>
      <c r="J165" s="226">
        <f>ROUND(I165*H165,2)</f>
        <v>0</v>
      </c>
      <c r="K165" s="227"/>
      <c r="L165" s="228"/>
      <c r="M165" s="229" t="s">
        <v>1</v>
      </c>
      <c r="N165" s="230" t="s">
        <v>40</v>
      </c>
      <c r="O165" s="91"/>
      <c r="P165" s="231">
        <f>O165*H165</f>
        <v>0</v>
      </c>
      <c r="Q165" s="231">
        <v>1</v>
      </c>
      <c r="R165" s="231">
        <f>Q165*H165</f>
        <v>4</v>
      </c>
      <c r="S165" s="231">
        <v>0</v>
      </c>
      <c r="T165" s="23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3" t="s">
        <v>132</v>
      </c>
      <c r="AT165" s="233" t="s">
        <v>129</v>
      </c>
      <c r="AU165" s="233" t="s">
        <v>85</v>
      </c>
      <c r="AY165" s="17" t="s">
        <v>127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7" t="s">
        <v>83</v>
      </c>
      <c r="BK165" s="234">
        <f>ROUND(I165*H165,2)</f>
        <v>0</v>
      </c>
      <c r="BL165" s="17" t="s">
        <v>133</v>
      </c>
      <c r="BM165" s="233" t="s">
        <v>855</v>
      </c>
    </row>
    <row r="166" s="13" customFormat="1">
      <c r="A166" s="13"/>
      <c r="B166" s="245"/>
      <c r="C166" s="246"/>
      <c r="D166" s="247" t="s">
        <v>220</v>
      </c>
      <c r="E166" s="248" t="s">
        <v>1</v>
      </c>
      <c r="F166" s="249" t="s">
        <v>817</v>
      </c>
      <c r="G166" s="246"/>
      <c r="H166" s="248" t="s">
        <v>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220</v>
      </c>
      <c r="AU166" s="255" t="s">
        <v>85</v>
      </c>
      <c r="AV166" s="13" t="s">
        <v>83</v>
      </c>
      <c r="AW166" s="13" t="s">
        <v>32</v>
      </c>
      <c r="AX166" s="13" t="s">
        <v>75</v>
      </c>
      <c r="AY166" s="255" t="s">
        <v>127</v>
      </c>
    </row>
    <row r="167" s="14" customFormat="1">
      <c r="A167" s="14"/>
      <c r="B167" s="256"/>
      <c r="C167" s="257"/>
      <c r="D167" s="247" t="s">
        <v>220</v>
      </c>
      <c r="E167" s="258" t="s">
        <v>1</v>
      </c>
      <c r="F167" s="259" t="s">
        <v>856</v>
      </c>
      <c r="G167" s="257"/>
      <c r="H167" s="260">
        <v>4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6" t="s">
        <v>220</v>
      </c>
      <c r="AU167" s="266" t="s">
        <v>85</v>
      </c>
      <c r="AV167" s="14" t="s">
        <v>85</v>
      </c>
      <c r="AW167" s="14" t="s">
        <v>32</v>
      </c>
      <c r="AX167" s="14" t="s">
        <v>75</v>
      </c>
      <c r="AY167" s="266" t="s">
        <v>127</v>
      </c>
    </row>
    <row r="168" s="15" customFormat="1">
      <c r="A168" s="15"/>
      <c r="B168" s="272"/>
      <c r="C168" s="273"/>
      <c r="D168" s="247" t="s">
        <v>220</v>
      </c>
      <c r="E168" s="274" t="s">
        <v>787</v>
      </c>
      <c r="F168" s="275" t="s">
        <v>323</v>
      </c>
      <c r="G168" s="273"/>
      <c r="H168" s="276">
        <v>4</v>
      </c>
      <c r="I168" s="277"/>
      <c r="J168" s="273"/>
      <c r="K168" s="273"/>
      <c r="L168" s="278"/>
      <c r="M168" s="279"/>
      <c r="N168" s="280"/>
      <c r="O168" s="280"/>
      <c r="P168" s="280"/>
      <c r="Q168" s="280"/>
      <c r="R168" s="280"/>
      <c r="S168" s="280"/>
      <c r="T168" s="28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2" t="s">
        <v>220</v>
      </c>
      <c r="AU168" s="282" t="s">
        <v>85</v>
      </c>
      <c r="AV168" s="15" t="s">
        <v>133</v>
      </c>
      <c r="AW168" s="15" t="s">
        <v>32</v>
      </c>
      <c r="AX168" s="15" t="s">
        <v>83</v>
      </c>
      <c r="AY168" s="282" t="s">
        <v>127</v>
      </c>
    </row>
    <row r="169" s="2" customFormat="1" ht="16.5" customHeight="1">
      <c r="A169" s="38"/>
      <c r="B169" s="39"/>
      <c r="C169" s="220" t="s">
        <v>177</v>
      </c>
      <c r="D169" s="220" t="s">
        <v>129</v>
      </c>
      <c r="E169" s="221" t="s">
        <v>857</v>
      </c>
      <c r="F169" s="222" t="s">
        <v>858</v>
      </c>
      <c r="G169" s="223" t="s">
        <v>396</v>
      </c>
      <c r="H169" s="224">
        <v>3.7999999999999998</v>
      </c>
      <c r="I169" s="225"/>
      <c r="J169" s="226">
        <f>ROUND(I169*H169,2)</f>
        <v>0</v>
      </c>
      <c r="K169" s="227"/>
      <c r="L169" s="228"/>
      <c r="M169" s="229" t="s">
        <v>1</v>
      </c>
      <c r="N169" s="230" t="s">
        <v>40</v>
      </c>
      <c r="O169" s="91"/>
      <c r="P169" s="231">
        <f>O169*H169</f>
        <v>0</v>
      </c>
      <c r="Q169" s="231">
        <v>1</v>
      </c>
      <c r="R169" s="231">
        <f>Q169*H169</f>
        <v>3.7999999999999998</v>
      </c>
      <c r="S169" s="231">
        <v>0</v>
      </c>
      <c r="T169" s="23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3" t="s">
        <v>132</v>
      </c>
      <c r="AT169" s="233" t="s">
        <v>129</v>
      </c>
      <c r="AU169" s="233" t="s">
        <v>85</v>
      </c>
      <c r="AY169" s="17" t="s">
        <v>127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7" t="s">
        <v>83</v>
      </c>
      <c r="BK169" s="234">
        <f>ROUND(I169*H169,2)</f>
        <v>0</v>
      </c>
      <c r="BL169" s="17" t="s">
        <v>133</v>
      </c>
      <c r="BM169" s="233" t="s">
        <v>859</v>
      </c>
    </row>
    <row r="170" s="14" customFormat="1">
      <c r="A170" s="14"/>
      <c r="B170" s="256"/>
      <c r="C170" s="257"/>
      <c r="D170" s="247" t="s">
        <v>220</v>
      </c>
      <c r="E170" s="258" t="s">
        <v>1</v>
      </c>
      <c r="F170" s="259" t="s">
        <v>860</v>
      </c>
      <c r="G170" s="257"/>
      <c r="H170" s="260">
        <v>3.7999999999999998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220</v>
      </c>
      <c r="AU170" s="266" t="s">
        <v>85</v>
      </c>
      <c r="AV170" s="14" t="s">
        <v>85</v>
      </c>
      <c r="AW170" s="14" t="s">
        <v>32</v>
      </c>
      <c r="AX170" s="14" t="s">
        <v>75</v>
      </c>
      <c r="AY170" s="266" t="s">
        <v>127</v>
      </c>
    </row>
    <row r="171" s="15" customFormat="1">
      <c r="A171" s="15"/>
      <c r="B171" s="272"/>
      <c r="C171" s="273"/>
      <c r="D171" s="247" t="s">
        <v>220</v>
      </c>
      <c r="E171" s="274" t="s">
        <v>788</v>
      </c>
      <c r="F171" s="275" t="s">
        <v>323</v>
      </c>
      <c r="G171" s="273"/>
      <c r="H171" s="276">
        <v>3.7999999999999998</v>
      </c>
      <c r="I171" s="277"/>
      <c r="J171" s="273"/>
      <c r="K171" s="273"/>
      <c r="L171" s="278"/>
      <c r="M171" s="279"/>
      <c r="N171" s="280"/>
      <c r="O171" s="280"/>
      <c r="P171" s="280"/>
      <c r="Q171" s="280"/>
      <c r="R171" s="280"/>
      <c r="S171" s="280"/>
      <c r="T171" s="28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2" t="s">
        <v>220</v>
      </c>
      <c r="AU171" s="282" t="s">
        <v>85</v>
      </c>
      <c r="AV171" s="15" t="s">
        <v>133</v>
      </c>
      <c r="AW171" s="15" t="s">
        <v>32</v>
      </c>
      <c r="AX171" s="15" t="s">
        <v>83</v>
      </c>
      <c r="AY171" s="282" t="s">
        <v>127</v>
      </c>
    </row>
    <row r="172" s="2" customFormat="1" ht="21.75" customHeight="1">
      <c r="A172" s="38"/>
      <c r="B172" s="39"/>
      <c r="C172" s="220" t="s">
        <v>8</v>
      </c>
      <c r="D172" s="220" t="s">
        <v>129</v>
      </c>
      <c r="E172" s="221" t="s">
        <v>861</v>
      </c>
      <c r="F172" s="222" t="s">
        <v>862</v>
      </c>
      <c r="G172" s="223" t="s">
        <v>396</v>
      </c>
      <c r="H172" s="224">
        <v>31.995999999999999</v>
      </c>
      <c r="I172" s="225"/>
      <c r="J172" s="226">
        <f>ROUND(I172*H172,2)</f>
        <v>0</v>
      </c>
      <c r="K172" s="227"/>
      <c r="L172" s="228"/>
      <c r="M172" s="229" t="s">
        <v>1</v>
      </c>
      <c r="N172" s="230" t="s">
        <v>40</v>
      </c>
      <c r="O172" s="91"/>
      <c r="P172" s="231">
        <f>O172*H172</f>
        <v>0</v>
      </c>
      <c r="Q172" s="231">
        <v>1</v>
      </c>
      <c r="R172" s="231">
        <f>Q172*H172</f>
        <v>31.995999999999999</v>
      </c>
      <c r="S172" s="231">
        <v>0</v>
      </c>
      <c r="T172" s="23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3" t="s">
        <v>132</v>
      </c>
      <c r="AT172" s="233" t="s">
        <v>129</v>
      </c>
      <c r="AU172" s="233" t="s">
        <v>85</v>
      </c>
      <c r="AY172" s="17" t="s">
        <v>127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7" t="s">
        <v>83</v>
      </c>
      <c r="BK172" s="234">
        <f>ROUND(I172*H172,2)</f>
        <v>0</v>
      </c>
      <c r="BL172" s="17" t="s">
        <v>133</v>
      </c>
      <c r="BM172" s="233" t="s">
        <v>863</v>
      </c>
    </row>
    <row r="173" s="14" customFormat="1">
      <c r="A173" s="14"/>
      <c r="B173" s="256"/>
      <c r="C173" s="257"/>
      <c r="D173" s="247" t="s">
        <v>220</v>
      </c>
      <c r="E173" s="258" t="s">
        <v>1</v>
      </c>
      <c r="F173" s="259" t="s">
        <v>864</v>
      </c>
      <c r="G173" s="257"/>
      <c r="H173" s="260">
        <v>31.995999999999999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6" t="s">
        <v>220</v>
      </c>
      <c r="AU173" s="266" t="s">
        <v>85</v>
      </c>
      <c r="AV173" s="14" t="s">
        <v>85</v>
      </c>
      <c r="AW173" s="14" t="s">
        <v>32</v>
      </c>
      <c r="AX173" s="14" t="s">
        <v>75</v>
      </c>
      <c r="AY173" s="266" t="s">
        <v>127</v>
      </c>
    </row>
    <row r="174" s="15" customFormat="1">
      <c r="A174" s="15"/>
      <c r="B174" s="272"/>
      <c r="C174" s="273"/>
      <c r="D174" s="247" t="s">
        <v>220</v>
      </c>
      <c r="E174" s="274" t="s">
        <v>790</v>
      </c>
      <c r="F174" s="275" t="s">
        <v>323</v>
      </c>
      <c r="G174" s="273"/>
      <c r="H174" s="276">
        <v>31.995999999999999</v>
      </c>
      <c r="I174" s="277"/>
      <c r="J174" s="273"/>
      <c r="K174" s="273"/>
      <c r="L174" s="278"/>
      <c r="M174" s="279"/>
      <c r="N174" s="280"/>
      <c r="O174" s="280"/>
      <c r="P174" s="280"/>
      <c r="Q174" s="280"/>
      <c r="R174" s="280"/>
      <c r="S174" s="280"/>
      <c r="T174" s="28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2" t="s">
        <v>220</v>
      </c>
      <c r="AU174" s="282" t="s">
        <v>85</v>
      </c>
      <c r="AV174" s="15" t="s">
        <v>133</v>
      </c>
      <c r="AW174" s="15" t="s">
        <v>32</v>
      </c>
      <c r="AX174" s="15" t="s">
        <v>83</v>
      </c>
      <c r="AY174" s="282" t="s">
        <v>127</v>
      </c>
    </row>
    <row r="175" s="2" customFormat="1" ht="24.15" customHeight="1">
      <c r="A175" s="38"/>
      <c r="B175" s="39"/>
      <c r="C175" s="235" t="s">
        <v>184</v>
      </c>
      <c r="D175" s="235" t="s">
        <v>216</v>
      </c>
      <c r="E175" s="236" t="s">
        <v>400</v>
      </c>
      <c r="F175" s="237" t="s">
        <v>401</v>
      </c>
      <c r="G175" s="238" t="s">
        <v>251</v>
      </c>
      <c r="H175" s="239">
        <v>53.530999999999999</v>
      </c>
      <c r="I175" s="240"/>
      <c r="J175" s="241">
        <f>ROUND(I175*H175,2)</f>
        <v>0</v>
      </c>
      <c r="K175" s="242"/>
      <c r="L175" s="44"/>
      <c r="M175" s="243" t="s">
        <v>1</v>
      </c>
      <c r="N175" s="244" t="s">
        <v>40</v>
      </c>
      <c r="O175" s="91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3" t="s">
        <v>133</v>
      </c>
      <c r="AT175" s="233" t="s">
        <v>216</v>
      </c>
      <c r="AU175" s="233" t="s">
        <v>85</v>
      </c>
      <c r="AY175" s="17" t="s">
        <v>127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7" t="s">
        <v>83</v>
      </c>
      <c r="BK175" s="234">
        <f>ROUND(I175*H175,2)</f>
        <v>0</v>
      </c>
      <c r="BL175" s="17" t="s">
        <v>133</v>
      </c>
      <c r="BM175" s="233" t="s">
        <v>865</v>
      </c>
    </row>
    <row r="176" s="14" customFormat="1">
      <c r="A176" s="14"/>
      <c r="B176" s="256"/>
      <c r="C176" s="257"/>
      <c r="D176" s="247" t="s">
        <v>220</v>
      </c>
      <c r="E176" s="258" t="s">
        <v>1</v>
      </c>
      <c r="F176" s="259" t="s">
        <v>792</v>
      </c>
      <c r="G176" s="257"/>
      <c r="H176" s="260">
        <v>22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220</v>
      </c>
      <c r="AU176" s="266" t="s">
        <v>85</v>
      </c>
      <c r="AV176" s="14" t="s">
        <v>85</v>
      </c>
      <c r="AW176" s="14" t="s">
        <v>32</v>
      </c>
      <c r="AX176" s="14" t="s">
        <v>75</v>
      </c>
      <c r="AY176" s="266" t="s">
        <v>127</v>
      </c>
    </row>
    <row r="177" s="14" customFormat="1">
      <c r="A177" s="14"/>
      <c r="B177" s="256"/>
      <c r="C177" s="257"/>
      <c r="D177" s="247" t="s">
        <v>220</v>
      </c>
      <c r="E177" s="258" t="s">
        <v>1</v>
      </c>
      <c r="F177" s="259" t="s">
        <v>866</v>
      </c>
      <c r="G177" s="257"/>
      <c r="H177" s="260">
        <v>31.530999999999999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6" t="s">
        <v>220</v>
      </c>
      <c r="AU177" s="266" t="s">
        <v>85</v>
      </c>
      <c r="AV177" s="14" t="s">
        <v>85</v>
      </c>
      <c r="AW177" s="14" t="s">
        <v>32</v>
      </c>
      <c r="AX177" s="14" t="s">
        <v>75</v>
      </c>
      <c r="AY177" s="266" t="s">
        <v>127</v>
      </c>
    </row>
    <row r="178" s="15" customFormat="1">
      <c r="A178" s="15"/>
      <c r="B178" s="272"/>
      <c r="C178" s="273"/>
      <c r="D178" s="247" t="s">
        <v>220</v>
      </c>
      <c r="E178" s="274" t="s">
        <v>810</v>
      </c>
      <c r="F178" s="275" t="s">
        <v>323</v>
      </c>
      <c r="G178" s="273"/>
      <c r="H178" s="276">
        <v>53.530999999999999</v>
      </c>
      <c r="I178" s="277"/>
      <c r="J178" s="273"/>
      <c r="K178" s="273"/>
      <c r="L178" s="278"/>
      <c r="M178" s="279"/>
      <c r="N178" s="280"/>
      <c r="O178" s="280"/>
      <c r="P178" s="280"/>
      <c r="Q178" s="280"/>
      <c r="R178" s="280"/>
      <c r="S178" s="280"/>
      <c r="T178" s="28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2" t="s">
        <v>220</v>
      </c>
      <c r="AU178" s="282" t="s">
        <v>85</v>
      </c>
      <c r="AV178" s="15" t="s">
        <v>133</v>
      </c>
      <c r="AW178" s="15" t="s">
        <v>32</v>
      </c>
      <c r="AX178" s="15" t="s">
        <v>83</v>
      </c>
      <c r="AY178" s="282" t="s">
        <v>127</v>
      </c>
    </row>
    <row r="179" s="2" customFormat="1" ht="24.15" customHeight="1">
      <c r="A179" s="38"/>
      <c r="B179" s="39"/>
      <c r="C179" s="235" t="s">
        <v>188</v>
      </c>
      <c r="D179" s="235" t="s">
        <v>216</v>
      </c>
      <c r="E179" s="236" t="s">
        <v>867</v>
      </c>
      <c r="F179" s="237" t="s">
        <v>868</v>
      </c>
      <c r="G179" s="238" t="s">
        <v>251</v>
      </c>
      <c r="H179" s="239">
        <v>18.149000000000001</v>
      </c>
      <c r="I179" s="240"/>
      <c r="J179" s="241">
        <f>ROUND(I179*H179,2)</f>
        <v>0</v>
      </c>
      <c r="K179" s="242"/>
      <c r="L179" s="44"/>
      <c r="M179" s="243" t="s">
        <v>1</v>
      </c>
      <c r="N179" s="244" t="s">
        <v>40</v>
      </c>
      <c r="O179" s="91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3" t="s">
        <v>133</v>
      </c>
      <c r="AT179" s="233" t="s">
        <v>216</v>
      </c>
      <c r="AU179" s="233" t="s">
        <v>85</v>
      </c>
      <c r="AY179" s="17" t="s">
        <v>127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7" t="s">
        <v>83</v>
      </c>
      <c r="BK179" s="234">
        <f>ROUND(I179*H179,2)</f>
        <v>0</v>
      </c>
      <c r="BL179" s="17" t="s">
        <v>133</v>
      </c>
      <c r="BM179" s="233" t="s">
        <v>869</v>
      </c>
    </row>
    <row r="180" s="13" customFormat="1">
      <c r="A180" s="13"/>
      <c r="B180" s="245"/>
      <c r="C180" s="246"/>
      <c r="D180" s="247" t="s">
        <v>220</v>
      </c>
      <c r="E180" s="248" t="s">
        <v>1</v>
      </c>
      <c r="F180" s="249" t="s">
        <v>870</v>
      </c>
      <c r="G180" s="246"/>
      <c r="H180" s="248" t="s">
        <v>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220</v>
      </c>
      <c r="AU180" s="255" t="s">
        <v>85</v>
      </c>
      <c r="AV180" s="13" t="s">
        <v>83</v>
      </c>
      <c r="AW180" s="13" t="s">
        <v>32</v>
      </c>
      <c r="AX180" s="13" t="s">
        <v>75</v>
      </c>
      <c r="AY180" s="255" t="s">
        <v>127</v>
      </c>
    </row>
    <row r="181" s="14" customFormat="1">
      <c r="A181" s="14"/>
      <c r="B181" s="256"/>
      <c r="C181" s="257"/>
      <c r="D181" s="247" t="s">
        <v>220</v>
      </c>
      <c r="E181" s="258" t="s">
        <v>796</v>
      </c>
      <c r="F181" s="259" t="s">
        <v>871</v>
      </c>
      <c r="G181" s="257"/>
      <c r="H181" s="260">
        <v>18.149000000000001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6" t="s">
        <v>220</v>
      </c>
      <c r="AU181" s="266" t="s">
        <v>85</v>
      </c>
      <c r="AV181" s="14" t="s">
        <v>85</v>
      </c>
      <c r="AW181" s="14" t="s">
        <v>32</v>
      </c>
      <c r="AX181" s="14" t="s">
        <v>83</v>
      </c>
      <c r="AY181" s="266" t="s">
        <v>127</v>
      </c>
    </row>
    <row r="182" s="2" customFormat="1" ht="16.5" customHeight="1">
      <c r="A182" s="38"/>
      <c r="B182" s="39"/>
      <c r="C182" s="220" t="s">
        <v>192</v>
      </c>
      <c r="D182" s="220" t="s">
        <v>129</v>
      </c>
      <c r="E182" s="221" t="s">
        <v>404</v>
      </c>
      <c r="F182" s="222" t="s">
        <v>405</v>
      </c>
      <c r="G182" s="223" t="s">
        <v>396</v>
      </c>
      <c r="H182" s="224">
        <v>61.912999999999997</v>
      </c>
      <c r="I182" s="225"/>
      <c r="J182" s="226">
        <f>ROUND(I182*H182,2)</f>
        <v>0</v>
      </c>
      <c r="K182" s="227"/>
      <c r="L182" s="228"/>
      <c r="M182" s="229" t="s">
        <v>1</v>
      </c>
      <c r="N182" s="230" t="s">
        <v>40</v>
      </c>
      <c r="O182" s="91"/>
      <c r="P182" s="231">
        <f>O182*H182</f>
        <v>0</v>
      </c>
      <c r="Q182" s="231">
        <v>1</v>
      </c>
      <c r="R182" s="231">
        <f>Q182*H182</f>
        <v>61.912999999999997</v>
      </c>
      <c r="S182" s="231">
        <v>0</v>
      </c>
      <c r="T182" s="23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3" t="s">
        <v>132</v>
      </c>
      <c r="AT182" s="233" t="s">
        <v>129</v>
      </c>
      <c r="AU182" s="233" t="s">
        <v>85</v>
      </c>
      <c r="AY182" s="17" t="s">
        <v>127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7" t="s">
        <v>83</v>
      </c>
      <c r="BK182" s="234">
        <f>ROUND(I182*H182,2)</f>
        <v>0</v>
      </c>
      <c r="BL182" s="17" t="s">
        <v>133</v>
      </c>
      <c r="BM182" s="233" t="s">
        <v>872</v>
      </c>
    </row>
    <row r="183" s="14" customFormat="1">
      <c r="A183" s="14"/>
      <c r="B183" s="256"/>
      <c r="C183" s="257"/>
      <c r="D183" s="247" t="s">
        <v>220</v>
      </c>
      <c r="E183" s="258" t="s">
        <v>1</v>
      </c>
      <c r="F183" s="259" t="s">
        <v>873</v>
      </c>
      <c r="G183" s="257"/>
      <c r="H183" s="260">
        <v>61.912999999999997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6" t="s">
        <v>220</v>
      </c>
      <c r="AU183" s="266" t="s">
        <v>85</v>
      </c>
      <c r="AV183" s="14" t="s">
        <v>85</v>
      </c>
      <c r="AW183" s="14" t="s">
        <v>32</v>
      </c>
      <c r="AX183" s="14" t="s">
        <v>83</v>
      </c>
      <c r="AY183" s="266" t="s">
        <v>127</v>
      </c>
    </row>
    <row r="184" s="2" customFormat="1" ht="16.5" customHeight="1">
      <c r="A184" s="38"/>
      <c r="B184" s="39"/>
      <c r="C184" s="220" t="s">
        <v>196</v>
      </c>
      <c r="D184" s="220" t="s">
        <v>129</v>
      </c>
      <c r="E184" s="221" t="s">
        <v>874</v>
      </c>
      <c r="F184" s="222" t="s">
        <v>875</v>
      </c>
      <c r="G184" s="223" t="s">
        <v>396</v>
      </c>
      <c r="H184" s="224">
        <v>36.298000000000002</v>
      </c>
      <c r="I184" s="225"/>
      <c r="J184" s="226">
        <f>ROUND(I184*H184,2)</f>
        <v>0</v>
      </c>
      <c r="K184" s="227"/>
      <c r="L184" s="228"/>
      <c r="M184" s="229" t="s">
        <v>1</v>
      </c>
      <c r="N184" s="230" t="s">
        <v>40</v>
      </c>
      <c r="O184" s="91"/>
      <c r="P184" s="231">
        <f>O184*H184</f>
        <v>0</v>
      </c>
      <c r="Q184" s="231">
        <v>1</v>
      </c>
      <c r="R184" s="231">
        <f>Q184*H184</f>
        <v>36.298000000000002</v>
      </c>
      <c r="S184" s="231">
        <v>0</v>
      </c>
      <c r="T184" s="23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3" t="s">
        <v>132</v>
      </c>
      <c r="AT184" s="233" t="s">
        <v>129</v>
      </c>
      <c r="AU184" s="233" t="s">
        <v>85</v>
      </c>
      <c r="AY184" s="17" t="s">
        <v>127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7" t="s">
        <v>83</v>
      </c>
      <c r="BK184" s="234">
        <f>ROUND(I184*H184,2)</f>
        <v>0</v>
      </c>
      <c r="BL184" s="17" t="s">
        <v>133</v>
      </c>
      <c r="BM184" s="233" t="s">
        <v>876</v>
      </c>
    </row>
    <row r="185" s="14" customFormat="1">
      <c r="A185" s="14"/>
      <c r="B185" s="256"/>
      <c r="C185" s="257"/>
      <c r="D185" s="247" t="s">
        <v>220</v>
      </c>
      <c r="E185" s="258" t="s">
        <v>1</v>
      </c>
      <c r="F185" s="259" t="s">
        <v>877</v>
      </c>
      <c r="G185" s="257"/>
      <c r="H185" s="260">
        <v>36.298000000000002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6" t="s">
        <v>220</v>
      </c>
      <c r="AU185" s="266" t="s">
        <v>85</v>
      </c>
      <c r="AV185" s="14" t="s">
        <v>85</v>
      </c>
      <c r="AW185" s="14" t="s">
        <v>32</v>
      </c>
      <c r="AX185" s="14" t="s">
        <v>83</v>
      </c>
      <c r="AY185" s="266" t="s">
        <v>127</v>
      </c>
    </row>
    <row r="186" s="12" customFormat="1" ht="22.8" customHeight="1">
      <c r="A186" s="12"/>
      <c r="B186" s="204"/>
      <c r="C186" s="205"/>
      <c r="D186" s="206" t="s">
        <v>74</v>
      </c>
      <c r="E186" s="218" t="s">
        <v>85</v>
      </c>
      <c r="F186" s="218" t="s">
        <v>546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SUM(P187:P196)</f>
        <v>0</v>
      </c>
      <c r="Q186" s="212"/>
      <c r="R186" s="213">
        <f>SUM(R187:R196)</f>
        <v>0.037422759999999999</v>
      </c>
      <c r="S186" s="212"/>
      <c r="T186" s="214">
        <f>SUM(T187:T196)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83</v>
      </c>
      <c r="AT186" s="216" t="s">
        <v>74</v>
      </c>
      <c r="AU186" s="216" t="s">
        <v>83</v>
      </c>
      <c r="AY186" s="215" t="s">
        <v>127</v>
      </c>
      <c r="BK186" s="217">
        <f>SUM(BK187:BK196)</f>
        <v>0</v>
      </c>
    </row>
    <row r="187" s="2" customFormat="1" ht="24.15" customHeight="1">
      <c r="A187" s="38"/>
      <c r="B187" s="39"/>
      <c r="C187" s="235" t="s">
        <v>200</v>
      </c>
      <c r="D187" s="235" t="s">
        <v>216</v>
      </c>
      <c r="E187" s="236" t="s">
        <v>878</v>
      </c>
      <c r="F187" s="237" t="s">
        <v>879</v>
      </c>
      <c r="G187" s="238" t="s">
        <v>99</v>
      </c>
      <c r="H187" s="239">
        <v>4</v>
      </c>
      <c r="I187" s="240"/>
      <c r="J187" s="241">
        <f>ROUND(I187*H187,2)</f>
        <v>0</v>
      </c>
      <c r="K187" s="242"/>
      <c r="L187" s="44"/>
      <c r="M187" s="243" t="s">
        <v>1</v>
      </c>
      <c r="N187" s="244" t="s">
        <v>40</v>
      </c>
      <c r="O187" s="91"/>
      <c r="P187" s="231">
        <f>O187*H187</f>
        <v>0</v>
      </c>
      <c r="Q187" s="231">
        <v>0.00116</v>
      </c>
      <c r="R187" s="231">
        <f>Q187*H187</f>
        <v>0.00464</v>
      </c>
      <c r="S187" s="231">
        <v>0</v>
      </c>
      <c r="T187" s="23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3" t="s">
        <v>133</v>
      </c>
      <c r="AT187" s="233" t="s">
        <v>216</v>
      </c>
      <c r="AU187" s="233" t="s">
        <v>85</v>
      </c>
      <c r="AY187" s="17" t="s">
        <v>127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7" t="s">
        <v>83</v>
      </c>
      <c r="BK187" s="234">
        <f>ROUND(I187*H187,2)</f>
        <v>0</v>
      </c>
      <c r="BL187" s="17" t="s">
        <v>133</v>
      </c>
      <c r="BM187" s="233" t="s">
        <v>880</v>
      </c>
    </row>
    <row r="188" s="13" customFormat="1">
      <c r="A188" s="13"/>
      <c r="B188" s="245"/>
      <c r="C188" s="246"/>
      <c r="D188" s="247" t="s">
        <v>220</v>
      </c>
      <c r="E188" s="248" t="s">
        <v>1</v>
      </c>
      <c r="F188" s="249" t="s">
        <v>817</v>
      </c>
      <c r="G188" s="246"/>
      <c r="H188" s="248" t="s">
        <v>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220</v>
      </c>
      <c r="AU188" s="255" t="s">
        <v>85</v>
      </c>
      <c r="AV188" s="13" t="s">
        <v>83</v>
      </c>
      <c r="AW188" s="13" t="s">
        <v>32</v>
      </c>
      <c r="AX188" s="13" t="s">
        <v>75</v>
      </c>
      <c r="AY188" s="255" t="s">
        <v>127</v>
      </c>
    </row>
    <row r="189" s="14" customFormat="1">
      <c r="A189" s="14"/>
      <c r="B189" s="256"/>
      <c r="C189" s="257"/>
      <c r="D189" s="247" t="s">
        <v>220</v>
      </c>
      <c r="E189" s="258" t="s">
        <v>237</v>
      </c>
      <c r="F189" s="259" t="s">
        <v>881</v>
      </c>
      <c r="G189" s="257"/>
      <c r="H189" s="260">
        <v>4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220</v>
      </c>
      <c r="AU189" s="266" t="s">
        <v>85</v>
      </c>
      <c r="AV189" s="14" t="s">
        <v>85</v>
      </c>
      <c r="AW189" s="14" t="s">
        <v>32</v>
      </c>
      <c r="AX189" s="14" t="s">
        <v>83</v>
      </c>
      <c r="AY189" s="266" t="s">
        <v>127</v>
      </c>
    </row>
    <row r="190" s="2" customFormat="1" ht="16.5" customHeight="1">
      <c r="A190" s="38"/>
      <c r="B190" s="39"/>
      <c r="C190" s="220" t="s">
        <v>7</v>
      </c>
      <c r="D190" s="220" t="s">
        <v>129</v>
      </c>
      <c r="E190" s="221" t="s">
        <v>558</v>
      </c>
      <c r="F190" s="222" t="s">
        <v>559</v>
      </c>
      <c r="G190" s="223" t="s">
        <v>231</v>
      </c>
      <c r="H190" s="224">
        <v>83.346000000000004</v>
      </c>
      <c r="I190" s="225"/>
      <c r="J190" s="226">
        <f>ROUND(I190*H190,2)</f>
        <v>0</v>
      </c>
      <c r="K190" s="227"/>
      <c r="L190" s="228"/>
      <c r="M190" s="229" t="s">
        <v>1</v>
      </c>
      <c r="N190" s="230" t="s">
        <v>40</v>
      </c>
      <c r="O190" s="91"/>
      <c r="P190" s="231">
        <f>O190*H190</f>
        <v>0</v>
      </c>
      <c r="Q190" s="231">
        <v>0.00029999999999999997</v>
      </c>
      <c r="R190" s="231">
        <f>Q190*H190</f>
        <v>0.0250038</v>
      </c>
      <c r="S190" s="231">
        <v>0</v>
      </c>
      <c r="T190" s="23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3" t="s">
        <v>132</v>
      </c>
      <c r="AT190" s="233" t="s">
        <v>129</v>
      </c>
      <c r="AU190" s="233" t="s">
        <v>85</v>
      </c>
      <c r="AY190" s="17" t="s">
        <v>127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7" t="s">
        <v>83</v>
      </c>
      <c r="BK190" s="234">
        <f>ROUND(I190*H190,2)</f>
        <v>0</v>
      </c>
      <c r="BL190" s="17" t="s">
        <v>133</v>
      </c>
      <c r="BM190" s="233" t="s">
        <v>882</v>
      </c>
    </row>
    <row r="191" s="14" customFormat="1">
      <c r="A191" s="14"/>
      <c r="B191" s="256"/>
      <c r="C191" s="257"/>
      <c r="D191" s="247" t="s">
        <v>220</v>
      </c>
      <c r="E191" s="258" t="s">
        <v>1</v>
      </c>
      <c r="F191" s="259" t="s">
        <v>883</v>
      </c>
      <c r="G191" s="257"/>
      <c r="H191" s="260">
        <v>83.346000000000004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6" t="s">
        <v>220</v>
      </c>
      <c r="AU191" s="266" t="s">
        <v>85</v>
      </c>
      <c r="AV191" s="14" t="s">
        <v>85</v>
      </c>
      <c r="AW191" s="14" t="s">
        <v>32</v>
      </c>
      <c r="AX191" s="14" t="s">
        <v>83</v>
      </c>
      <c r="AY191" s="266" t="s">
        <v>127</v>
      </c>
    </row>
    <row r="192" s="2" customFormat="1" ht="21.75" customHeight="1">
      <c r="A192" s="38"/>
      <c r="B192" s="39"/>
      <c r="C192" s="235" t="s">
        <v>207</v>
      </c>
      <c r="D192" s="235" t="s">
        <v>216</v>
      </c>
      <c r="E192" s="236" t="s">
        <v>884</v>
      </c>
      <c r="F192" s="237" t="s">
        <v>885</v>
      </c>
      <c r="G192" s="238" t="s">
        <v>231</v>
      </c>
      <c r="H192" s="239">
        <v>55.564</v>
      </c>
      <c r="I192" s="240"/>
      <c r="J192" s="241">
        <f>ROUND(I192*H192,2)</f>
        <v>0</v>
      </c>
      <c r="K192" s="242"/>
      <c r="L192" s="44"/>
      <c r="M192" s="243" t="s">
        <v>1</v>
      </c>
      <c r="N192" s="244" t="s">
        <v>40</v>
      </c>
      <c r="O192" s="91"/>
      <c r="P192" s="231">
        <f>O192*H192</f>
        <v>0</v>
      </c>
      <c r="Q192" s="231">
        <v>0.00013999999999999999</v>
      </c>
      <c r="R192" s="231">
        <f>Q192*H192</f>
        <v>0.0077789599999999997</v>
      </c>
      <c r="S192" s="231">
        <v>0</v>
      </c>
      <c r="T192" s="23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3" t="s">
        <v>133</v>
      </c>
      <c r="AT192" s="233" t="s">
        <v>216</v>
      </c>
      <c r="AU192" s="233" t="s">
        <v>85</v>
      </c>
      <c r="AY192" s="17" t="s">
        <v>127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7" t="s">
        <v>83</v>
      </c>
      <c r="BK192" s="234">
        <f>ROUND(I192*H192,2)</f>
        <v>0</v>
      </c>
      <c r="BL192" s="17" t="s">
        <v>133</v>
      </c>
      <c r="BM192" s="233" t="s">
        <v>886</v>
      </c>
    </row>
    <row r="193" s="13" customFormat="1">
      <c r="A193" s="13"/>
      <c r="B193" s="245"/>
      <c r="C193" s="246"/>
      <c r="D193" s="247" t="s">
        <v>220</v>
      </c>
      <c r="E193" s="248" t="s">
        <v>1</v>
      </c>
      <c r="F193" s="249" t="s">
        <v>817</v>
      </c>
      <c r="G193" s="246"/>
      <c r="H193" s="248" t="s">
        <v>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220</v>
      </c>
      <c r="AU193" s="255" t="s">
        <v>85</v>
      </c>
      <c r="AV193" s="13" t="s">
        <v>83</v>
      </c>
      <c r="AW193" s="13" t="s">
        <v>32</v>
      </c>
      <c r="AX193" s="13" t="s">
        <v>75</v>
      </c>
      <c r="AY193" s="255" t="s">
        <v>127</v>
      </c>
    </row>
    <row r="194" s="14" customFormat="1">
      <c r="A194" s="14"/>
      <c r="B194" s="256"/>
      <c r="C194" s="257"/>
      <c r="D194" s="247" t="s">
        <v>220</v>
      </c>
      <c r="E194" s="258" t="s">
        <v>1</v>
      </c>
      <c r="F194" s="259" t="s">
        <v>887</v>
      </c>
      <c r="G194" s="257"/>
      <c r="H194" s="260">
        <v>53.68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6" t="s">
        <v>220</v>
      </c>
      <c r="AU194" s="266" t="s">
        <v>85</v>
      </c>
      <c r="AV194" s="14" t="s">
        <v>85</v>
      </c>
      <c r="AW194" s="14" t="s">
        <v>32</v>
      </c>
      <c r="AX194" s="14" t="s">
        <v>75</v>
      </c>
      <c r="AY194" s="266" t="s">
        <v>127</v>
      </c>
    </row>
    <row r="195" s="14" customFormat="1">
      <c r="A195" s="14"/>
      <c r="B195" s="256"/>
      <c r="C195" s="257"/>
      <c r="D195" s="247" t="s">
        <v>220</v>
      </c>
      <c r="E195" s="258" t="s">
        <v>1</v>
      </c>
      <c r="F195" s="259" t="s">
        <v>888</v>
      </c>
      <c r="G195" s="257"/>
      <c r="H195" s="260">
        <v>1.8839999999999999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220</v>
      </c>
      <c r="AU195" s="266" t="s">
        <v>85</v>
      </c>
      <c r="AV195" s="14" t="s">
        <v>85</v>
      </c>
      <c r="AW195" s="14" t="s">
        <v>32</v>
      </c>
      <c r="AX195" s="14" t="s">
        <v>75</v>
      </c>
      <c r="AY195" s="266" t="s">
        <v>127</v>
      </c>
    </row>
    <row r="196" s="15" customFormat="1">
      <c r="A196" s="15"/>
      <c r="B196" s="272"/>
      <c r="C196" s="273"/>
      <c r="D196" s="247" t="s">
        <v>220</v>
      </c>
      <c r="E196" s="274" t="s">
        <v>808</v>
      </c>
      <c r="F196" s="275" t="s">
        <v>323</v>
      </c>
      <c r="G196" s="273"/>
      <c r="H196" s="276">
        <v>55.564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2" t="s">
        <v>220</v>
      </c>
      <c r="AU196" s="282" t="s">
        <v>85</v>
      </c>
      <c r="AV196" s="15" t="s">
        <v>133</v>
      </c>
      <c r="AW196" s="15" t="s">
        <v>32</v>
      </c>
      <c r="AX196" s="15" t="s">
        <v>83</v>
      </c>
      <c r="AY196" s="282" t="s">
        <v>127</v>
      </c>
    </row>
    <row r="197" s="12" customFormat="1" ht="22.8" customHeight="1">
      <c r="A197" s="12"/>
      <c r="B197" s="204"/>
      <c r="C197" s="205"/>
      <c r="D197" s="206" t="s">
        <v>74</v>
      </c>
      <c r="E197" s="218" t="s">
        <v>137</v>
      </c>
      <c r="F197" s="218" t="s">
        <v>889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SUM(P198:P200)</f>
        <v>0</v>
      </c>
      <c r="Q197" s="212"/>
      <c r="R197" s="213">
        <f>SUM(R198:R200)</f>
        <v>0</v>
      </c>
      <c r="S197" s="212"/>
      <c r="T197" s="214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5" t="s">
        <v>83</v>
      </c>
      <c r="AT197" s="216" t="s">
        <v>74</v>
      </c>
      <c r="AU197" s="216" t="s">
        <v>83</v>
      </c>
      <c r="AY197" s="215" t="s">
        <v>127</v>
      </c>
      <c r="BK197" s="217">
        <f>SUM(BK198:BK200)</f>
        <v>0</v>
      </c>
    </row>
    <row r="198" s="2" customFormat="1" ht="21.75" customHeight="1">
      <c r="A198" s="38"/>
      <c r="B198" s="39"/>
      <c r="C198" s="235" t="s">
        <v>211</v>
      </c>
      <c r="D198" s="235" t="s">
        <v>216</v>
      </c>
      <c r="E198" s="236" t="s">
        <v>890</v>
      </c>
      <c r="F198" s="237" t="s">
        <v>891</v>
      </c>
      <c r="G198" s="238" t="s">
        <v>99</v>
      </c>
      <c r="H198" s="239">
        <v>38.409999999999997</v>
      </c>
      <c r="I198" s="240"/>
      <c r="J198" s="241">
        <f>ROUND(I198*H198,2)</f>
        <v>0</v>
      </c>
      <c r="K198" s="242"/>
      <c r="L198" s="44"/>
      <c r="M198" s="243" t="s">
        <v>1</v>
      </c>
      <c r="N198" s="244" t="s">
        <v>40</v>
      </c>
      <c r="O198" s="91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133</v>
      </c>
      <c r="AT198" s="233" t="s">
        <v>216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133</v>
      </c>
      <c r="BM198" s="233" t="s">
        <v>892</v>
      </c>
    </row>
    <row r="199" s="13" customFormat="1">
      <c r="A199" s="13"/>
      <c r="B199" s="245"/>
      <c r="C199" s="246"/>
      <c r="D199" s="247" t="s">
        <v>220</v>
      </c>
      <c r="E199" s="248" t="s">
        <v>1</v>
      </c>
      <c r="F199" s="249" t="s">
        <v>893</v>
      </c>
      <c r="G199" s="246"/>
      <c r="H199" s="248" t="s">
        <v>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220</v>
      </c>
      <c r="AU199" s="255" t="s">
        <v>85</v>
      </c>
      <c r="AV199" s="13" t="s">
        <v>83</v>
      </c>
      <c r="AW199" s="13" t="s">
        <v>32</v>
      </c>
      <c r="AX199" s="13" t="s">
        <v>75</v>
      </c>
      <c r="AY199" s="255" t="s">
        <v>127</v>
      </c>
    </row>
    <row r="200" s="14" customFormat="1">
      <c r="A200" s="14"/>
      <c r="B200" s="256"/>
      <c r="C200" s="257"/>
      <c r="D200" s="247" t="s">
        <v>220</v>
      </c>
      <c r="E200" s="258" t="s">
        <v>1</v>
      </c>
      <c r="F200" s="259" t="s">
        <v>804</v>
      </c>
      <c r="G200" s="257"/>
      <c r="H200" s="260">
        <v>38.409999999999997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6" t="s">
        <v>220</v>
      </c>
      <c r="AU200" s="266" t="s">
        <v>85</v>
      </c>
      <c r="AV200" s="14" t="s">
        <v>85</v>
      </c>
      <c r="AW200" s="14" t="s">
        <v>32</v>
      </c>
      <c r="AX200" s="14" t="s">
        <v>83</v>
      </c>
      <c r="AY200" s="266" t="s">
        <v>127</v>
      </c>
    </row>
    <row r="201" s="12" customFormat="1" ht="22.8" customHeight="1">
      <c r="A201" s="12"/>
      <c r="B201" s="204"/>
      <c r="C201" s="205"/>
      <c r="D201" s="206" t="s">
        <v>74</v>
      </c>
      <c r="E201" s="218" t="s">
        <v>133</v>
      </c>
      <c r="F201" s="218" t="s">
        <v>562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SUM(P202:P204)</f>
        <v>0</v>
      </c>
      <c r="Q201" s="212"/>
      <c r="R201" s="213">
        <f>SUM(R202:R204)</f>
        <v>11.4391585</v>
      </c>
      <c r="S201" s="212"/>
      <c r="T201" s="214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83</v>
      </c>
      <c r="AT201" s="216" t="s">
        <v>74</v>
      </c>
      <c r="AU201" s="216" t="s">
        <v>83</v>
      </c>
      <c r="AY201" s="215" t="s">
        <v>127</v>
      </c>
      <c r="BK201" s="217">
        <f>SUM(BK202:BK204)</f>
        <v>0</v>
      </c>
    </row>
    <row r="202" s="2" customFormat="1" ht="16.5" customHeight="1">
      <c r="A202" s="38"/>
      <c r="B202" s="39"/>
      <c r="C202" s="235" t="s">
        <v>215</v>
      </c>
      <c r="D202" s="235" t="s">
        <v>216</v>
      </c>
      <c r="E202" s="236" t="s">
        <v>564</v>
      </c>
      <c r="F202" s="237" t="s">
        <v>565</v>
      </c>
      <c r="G202" s="238" t="s">
        <v>251</v>
      </c>
      <c r="H202" s="239">
        <v>6.0499999999999998</v>
      </c>
      <c r="I202" s="240"/>
      <c r="J202" s="241">
        <f>ROUND(I202*H202,2)</f>
        <v>0</v>
      </c>
      <c r="K202" s="242"/>
      <c r="L202" s="44"/>
      <c r="M202" s="243" t="s">
        <v>1</v>
      </c>
      <c r="N202" s="244" t="s">
        <v>40</v>
      </c>
      <c r="O202" s="91"/>
      <c r="P202" s="231">
        <f>O202*H202</f>
        <v>0</v>
      </c>
      <c r="Q202" s="231">
        <v>1.8907700000000001</v>
      </c>
      <c r="R202" s="231">
        <f>Q202*H202</f>
        <v>11.4391585</v>
      </c>
      <c r="S202" s="231">
        <v>0</v>
      </c>
      <c r="T202" s="23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3" t="s">
        <v>133</v>
      </c>
      <c r="AT202" s="233" t="s">
        <v>216</v>
      </c>
      <c r="AU202" s="233" t="s">
        <v>85</v>
      </c>
      <c r="AY202" s="17" t="s">
        <v>127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7" t="s">
        <v>83</v>
      </c>
      <c r="BK202" s="234">
        <f>ROUND(I202*H202,2)</f>
        <v>0</v>
      </c>
      <c r="BL202" s="17" t="s">
        <v>133</v>
      </c>
      <c r="BM202" s="233" t="s">
        <v>894</v>
      </c>
    </row>
    <row r="203" s="13" customFormat="1">
      <c r="A203" s="13"/>
      <c r="B203" s="245"/>
      <c r="C203" s="246"/>
      <c r="D203" s="247" t="s">
        <v>220</v>
      </c>
      <c r="E203" s="248" t="s">
        <v>1</v>
      </c>
      <c r="F203" s="249" t="s">
        <v>870</v>
      </c>
      <c r="G203" s="246"/>
      <c r="H203" s="248" t="s">
        <v>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220</v>
      </c>
      <c r="AU203" s="255" t="s">
        <v>85</v>
      </c>
      <c r="AV203" s="13" t="s">
        <v>83</v>
      </c>
      <c r="AW203" s="13" t="s">
        <v>32</v>
      </c>
      <c r="AX203" s="13" t="s">
        <v>75</v>
      </c>
      <c r="AY203" s="255" t="s">
        <v>127</v>
      </c>
    </row>
    <row r="204" s="14" customFormat="1">
      <c r="A204" s="14"/>
      <c r="B204" s="256"/>
      <c r="C204" s="257"/>
      <c r="D204" s="247" t="s">
        <v>220</v>
      </c>
      <c r="E204" s="258" t="s">
        <v>794</v>
      </c>
      <c r="F204" s="259" t="s">
        <v>895</v>
      </c>
      <c r="G204" s="257"/>
      <c r="H204" s="260">
        <v>6.0499999999999998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220</v>
      </c>
      <c r="AU204" s="266" t="s">
        <v>85</v>
      </c>
      <c r="AV204" s="14" t="s">
        <v>85</v>
      </c>
      <c r="AW204" s="14" t="s">
        <v>32</v>
      </c>
      <c r="AX204" s="14" t="s">
        <v>83</v>
      </c>
      <c r="AY204" s="266" t="s">
        <v>127</v>
      </c>
    </row>
    <row r="205" s="12" customFormat="1" ht="22.8" customHeight="1">
      <c r="A205" s="12"/>
      <c r="B205" s="204"/>
      <c r="C205" s="205"/>
      <c r="D205" s="206" t="s">
        <v>74</v>
      </c>
      <c r="E205" s="218" t="s">
        <v>132</v>
      </c>
      <c r="F205" s="218" t="s">
        <v>896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SUM(P206:P220)</f>
        <v>0</v>
      </c>
      <c r="Q205" s="212"/>
      <c r="R205" s="213">
        <f>SUM(R206:R220)</f>
        <v>5.3133942700000008</v>
      </c>
      <c r="S205" s="212"/>
      <c r="T205" s="214">
        <f>SUM(T206:T220)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5" t="s">
        <v>83</v>
      </c>
      <c r="AT205" s="216" t="s">
        <v>74</v>
      </c>
      <c r="AU205" s="216" t="s">
        <v>83</v>
      </c>
      <c r="AY205" s="215" t="s">
        <v>127</v>
      </c>
      <c r="BK205" s="217">
        <f>SUM(BK206:BK220)</f>
        <v>0</v>
      </c>
    </row>
    <row r="206" s="2" customFormat="1" ht="33" customHeight="1">
      <c r="A206" s="38"/>
      <c r="B206" s="39"/>
      <c r="C206" s="235" t="s">
        <v>222</v>
      </c>
      <c r="D206" s="235" t="s">
        <v>216</v>
      </c>
      <c r="E206" s="236" t="s">
        <v>897</v>
      </c>
      <c r="F206" s="237" t="s">
        <v>898</v>
      </c>
      <c r="G206" s="238" t="s">
        <v>99</v>
      </c>
      <c r="H206" s="239">
        <v>38.409999999999997</v>
      </c>
      <c r="I206" s="240"/>
      <c r="J206" s="241">
        <f>ROUND(I206*H206,2)</f>
        <v>0</v>
      </c>
      <c r="K206" s="242"/>
      <c r="L206" s="44"/>
      <c r="M206" s="243" t="s">
        <v>1</v>
      </c>
      <c r="N206" s="244" t="s">
        <v>40</v>
      </c>
      <c r="O206" s="91"/>
      <c r="P206" s="231">
        <f>O206*H206</f>
        <v>0</v>
      </c>
      <c r="Q206" s="231">
        <v>1.0000000000000001E-05</v>
      </c>
      <c r="R206" s="231">
        <f>Q206*H206</f>
        <v>0.00038410000000000001</v>
      </c>
      <c r="S206" s="231">
        <v>0</v>
      </c>
      <c r="T206" s="23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3" t="s">
        <v>133</v>
      </c>
      <c r="AT206" s="233" t="s">
        <v>216</v>
      </c>
      <c r="AU206" s="233" t="s">
        <v>85</v>
      </c>
      <c r="AY206" s="17" t="s">
        <v>127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7" t="s">
        <v>83</v>
      </c>
      <c r="BK206" s="234">
        <f>ROUND(I206*H206,2)</f>
        <v>0</v>
      </c>
      <c r="BL206" s="17" t="s">
        <v>133</v>
      </c>
      <c r="BM206" s="233" t="s">
        <v>899</v>
      </c>
    </row>
    <row r="207" s="13" customFormat="1">
      <c r="A207" s="13"/>
      <c r="B207" s="245"/>
      <c r="C207" s="246"/>
      <c r="D207" s="247" t="s">
        <v>220</v>
      </c>
      <c r="E207" s="248" t="s">
        <v>1</v>
      </c>
      <c r="F207" s="249" t="s">
        <v>893</v>
      </c>
      <c r="G207" s="246"/>
      <c r="H207" s="248" t="s">
        <v>1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220</v>
      </c>
      <c r="AU207" s="255" t="s">
        <v>85</v>
      </c>
      <c r="AV207" s="13" t="s">
        <v>83</v>
      </c>
      <c r="AW207" s="13" t="s">
        <v>32</v>
      </c>
      <c r="AX207" s="13" t="s">
        <v>75</v>
      </c>
      <c r="AY207" s="255" t="s">
        <v>127</v>
      </c>
    </row>
    <row r="208" s="14" customFormat="1">
      <c r="A208" s="14"/>
      <c r="B208" s="256"/>
      <c r="C208" s="257"/>
      <c r="D208" s="247" t="s">
        <v>220</v>
      </c>
      <c r="E208" s="258" t="s">
        <v>1</v>
      </c>
      <c r="F208" s="259" t="s">
        <v>900</v>
      </c>
      <c r="G208" s="257"/>
      <c r="H208" s="260">
        <v>28.41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220</v>
      </c>
      <c r="AU208" s="266" t="s">
        <v>85</v>
      </c>
      <c r="AV208" s="14" t="s">
        <v>85</v>
      </c>
      <c r="AW208" s="14" t="s">
        <v>32</v>
      </c>
      <c r="AX208" s="14" t="s">
        <v>75</v>
      </c>
      <c r="AY208" s="266" t="s">
        <v>127</v>
      </c>
    </row>
    <row r="209" s="13" customFormat="1">
      <c r="A209" s="13"/>
      <c r="B209" s="245"/>
      <c r="C209" s="246"/>
      <c r="D209" s="247" t="s">
        <v>220</v>
      </c>
      <c r="E209" s="248" t="s">
        <v>1</v>
      </c>
      <c r="F209" s="249" t="s">
        <v>901</v>
      </c>
      <c r="G209" s="246"/>
      <c r="H209" s="248" t="s">
        <v>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220</v>
      </c>
      <c r="AU209" s="255" t="s">
        <v>85</v>
      </c>
      <c r="AV209" s="13" t="s">
        <v>83</v>
      </c>
      <c r="AW209" s="13" t="s">
        <v>32</v>
      </c>
      <c r="AX209" s="13" t="s">
        <v>75</v>
      </c>
      <c r="AY209" s="255" t="s">
        <v>127</v>
      </c>
    </row>
    <row r="210" s="14" customFormat="1">
      <c r="A210" s="14"/>
      <c r="B210" s="256"/>
      <c r="C210" s="257"/>
      <c r="D210" s="247" t="s">
        <v>220</v>
      </c>
      <c r="E210" s="258" t="s">
        <v>1</v>
      </c>
      <c r="F210" s="259" t="s">
        <v>902</v>
      </c>
      <c r="G210" s="257"/>
      <c r="H210" s="260">
        <v>10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6" t="s">
        <v>220</v>
      </c>
      <c r="AU210" s="266" t="s">
        <v>85</v>
      </c>
      <c r="AV210" s="14" t="s">
        <v>85</v>
      </c>
      <c r="AW210" s="14" t="s">
        <v>32</v>
      </c>
      <c r="AX210" s="14" t="s">
        <v>75</v>
      </c>
      <c r="AY210" s="266" t="s">
        <v>127</v>
      </c>
    </row>
    <row r="211" s="15" customFormat="1">
      <c r="A211" s="15"/>
      <c r="B211" s="272"/>
      <c r="C211" s="273"/>
      <c r="D211" s="247" t="s">
        <v>220</v>
      </c>
      <c r="E211" s="274" t="s">
        <v>804</v>
      </c>
      <c r="F211" s="275" t="s">
        <v>323</v>
      </c>
      <c r="G211" s="273"/>
      <c r="H211" s="276">
        <v>38.409999999999997</v>
      </c>
      <c r="I211" s="277"/>
      <c r="J211" s="273"/>
      <c r="K211" s="273"/>
      <c r="L211" s="278"/>
      <c r="M211" s="279"/>
      <c r="N211" s="280"/>
      <c r="O211" s="280"/>
      <c r="P211" s="280"/>
      <c r="Q211" s="280"/>
      <c r="R211" s="280"/>
      <c r="S211" s="280"/>
      <c r="T211" s="28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2" t="s">
        <v>220</v>
      </c>
      <c r="AU211" s="282" t="s">
        <v>85</v>
      </c>
      <c r="AV211" s="15" t="s">
        <v>133</v>
      </c>
      <c r="AW211" s="15" t="s">
        <v>32</v>
      </c>
      <c r="AX211" s="15" t="s">
        <v>83</v>
      </c>
      <c r="AY211" s="282" t="s">
        <v>127</v>
      </c>
    </row>
    <row r="212" s="2" customFormat="1" ht="24.15" customHeight="1">
      <c r="A212" s="38"/>
      <c r="B212" s="39"/>
      <c r="C212" s="220" t="s">
        <v>226</v>
      </c>
      <c r="D212" s="220" t="s">
        <v>129</v>
      </c>
      <c r="E212" s="221" t="s">
        <v>465</v>
      </c>
      <c r="F212" s="222" t="s">
        <v>903</v>
      </c>
      <c r="G212" s="223" t="s">
        <v>163</v>
      </c>
      <c r="H212" s="224">
        <v>2</v>
      </c>
      <c r="I212" s="225"/>
      <c r="J212" s="226">
        <f>ROUND(I212*H212,2)</f>
        <v>0</v>
      </c>
      <c r="K212" s="227"/>
      <c r="L212" s="228"/>
      <c r="M212" s="229" t="s">
        <v>1</v>
      </c>
      <c r="N212" s="230" t="s">
        <v>40</v>
      </c>
      <c r="O212" s="91"/>
      <c r="P212" s="231">
        <f>O212*H212</f>
        <v>0</v>
      </c>
      <c r="Q212" s="231">
        <v>2.6000000000000001</v>
      </c>
      <c r="R212" s="231">
        <f>Q212*H212</f>
        <v>5.2000000000000002</v>
      </c>
      <c r="S212" s="231">
        <v>0</v>
      </c>
      <c r="T212" s="23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3" t="s">
        <v>132</v>
      </c>
      <c r="AT212" s="233" t="s">
        <v>129</v>
      </c>
      <c r="AU212" s="233" t="s">
        <v>85</v>
      </c>
      <c r="AY212" s="17" t="s">
        <v>127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7" t="s">
        <v>83</v>
      </c>
      <c r="BK212" s="234">
        <f>ROUND(I212*H212,2)</f>
        <v>0</v>
      </c>
      <c r="BL212" s="17" t="s">
        <v>133</v>
      </c>
      <c r="BM212" s="233" t="s">
        <v>904</v>
      </c>
    </row>
    <row r="213" s="13" customFormat="1">
      <c r="A213" s="13"/>
      <c r="B213" s="245"/>
      <c r="C213" s="246"/>
      <c r="D213" s="247" t="s">
        <v>220</v>
      </c>
      <c r="E213" s="248" t="s">
        <v>1</v>
      </c>
      <c r="F213" s="249" t="s">
        <v>905</v>
      </c>
      <c r="G213" s="246"/>
      <c r="H213" s="248" t="s">
        <v>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220</v>
      </c>
      <c r="AU213" s="255" t="s">
        <v>85</v>
      </c>
      <c r="AV213" s="13" t="s">
        <v>83</v>
      </c>
      <c r="AW213" s="13" t="s">
        <v>32</v>
      </c>
      <c r="AX213" s="13" t="s">
        <v>75</v>
      </c>
      <c r="AY213" s="255" t="s">
        <v>127</v>
      </c>
    </row>
    <row r="214" s="14" customFormat="1">
      <c r="A214" s="14"/>
      <c r="B214" s="256"/>
      <c r="C214" s="257"/>
      <c r="D214" s="247" t="s">
        <v>220</v>
      </c>
      <c r="E214" s="258" t="s">
        <v>1</v>
      </c>
      <c r="F214" s="259" t="s">
        <v>85</v>
      </c>
      <c r="G214" s="257"/>
      <c r="H214" s="260">
        <v>2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220</v>
      </c>
      <c r="AU214" s="266" t="s">
        <v>85</v>
      </c>
      <c r="AV214" s="14" t="s">
        <v>85</v>
      </c>
      <c r="AW214" s="14" t="s">
        <v>32</v>
      </c>
      <c r="AX214" s="14" t="s">
        <v>83</v>
      </c>
      <c r="AY214" s="266" t="s">
        <v>127</v>
      </c>
    </row>
    <row r="215" s="2" customFormat="1" ht="21.75" customHeight="1">
      <c r="A215" s="38"/>
      <c r="B215" s="39"/>
      <c r="C215" s="220" t="s">
        <v>385</v>
      </c>
      <c r="D215" s="220" t="s">
        <v>129</v>
      </c>
      <c r="E215" s="221" t="s">
        <v>906</v>
      </c>
      <c r="F215" s="222" t="s">
        <v>907</v>
      </c>
      <c r="G215" s="223" t="s">
        <v>163</v>
      </c>
      <c r="H215" s="224">
        <v>42.250999999999998</v>
      </c>
      <c r="I215" s="225"/>
      <c r="J215" s="226">
        <f>ROUND(I215*H215,2)</f>
        <v>0</v>
      </c>
      <c r="K215" s="227"/>
      <c r="L215" s="228"/>
      <c r="M215" s="229" t="s">
        <v>1</v>
      </c>
      <c r="N215" s="230" t="s">
        <v>40</v>
      </c>
      <c r="O215" s="91"/>
      <c r="P215" s="231">
        <f>O215*H215</f>
        <v>0</v>
      </c>
      <c r="Q215" s="231">
        <v>0.0026700000000000001</v>
      </c>
      <c r="R215" s="231">
        <f>Q215*H215</f>
        <v>0.11281017</v>
      </c>
      <c r="S215" s="231">
        <v>0</v>
      </c>
      <c r="T215" s="23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3" t="s">
        <v>132</v>
      </c>
      <c r="AT215" s="233" t="s">
        <v>129</v>
      </c>
      <c r="AU215" s="233" t="s">
        <v>85</v>
      </c>
      <c r="AY215" s="17" t="s">
        <v>127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7" t="s">
        <v>83</v>
      </c>
      <c r="BK215" s="234">
        <f>ROUND(I215*H215,2)</f>
        <v>0</v>
      </c>
      <c r="BL215" s="17" t="s">
        <v>133</v>
      </c>
      <c r="BM215" s="233" t="s">
        <v>908</v>
      </c>
    </row>
    <row r="216" s="14" customFormat="1">
      <c r="A216" s="14"/>
      <c r="B216" s="256"/>
      <c r="C216" s="257"/>
      <c r="D216" s="247" t="s">
        <v>220</v>
      </c>
      <c r="E216" s="258" t="s">
        <v>1</v>
      </c>
      <c r="F216" s="259" t="s">
        <v>804</v>
      </c>
      <c r="G216" s="257"/>
      <c r="H216" s="260">
        <v>38.409999999999997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6" t="s">
        <v>220</v>
      </c>
      <c r="AU216" s="266" t="s">
        <v>85</v>
      </c>
      <c r="AV216" s="14" t="s">
        <v>85</v>
      </c>
      <c r="AW216" s="14" t="s">
        <v>32</v>
      </c>
      <c r="AX216" s="14" t="s">
        <v>83</v>
      </c>
      <c r="AY216" s="266" t="s">
        <v>127</v>
      </c>
    </row>
    <row r="217" s="14" customFormat="1">
      <c r="A217" s="14"/>
      <c r="B217" s="256"/>
      <c r="C217" s="257"/>
      <c r="D217" s="247" t="s">
        <v>220</v>
      </c>
      <c r="E217" s="257"/>
      <c r="F217" s="259" t="s">
        <v>909</v>
      </c>
      <c r="G217" s="257"/>
      <c r="H217" s="260">
        <v>42.250999999999998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6" t="s">
        <v>220</v>
      </c>
      <c r="AU217" s="266" t="s">
        <v>85</v>
      </c>
      <c r="AV217" s="14" t="s">
        <v>85</v>
      </c>
      <c r="AW217" s="14" t="s">
        <v>4</v>
      </c>
      <c r="AX217" s="14" t="s">
        <v>83</v>
      </c>
      <c r="AY217" s="266" t="s">
        <v>127</v>
      </c>
    </row>
    <row r="218" s="2" customFormat="1" ht="24.15" customHeight="1">
      <c r="A218" s="38"/>
      <c r="B218" s="39"/>
      <c r="C218" s="235" t="s">
        <v>389</v>
      </c>
      <c r="D218" s="235" t="s">
        <v>216</v>
      </c>
      <c r="E218" s="236" t="s">
        <v>910</v>
      </c>
      <c r="F218" s="237" t="s">
        <v>911</v>
      </c>
      <c r="G218" s="238" t="s">
        <v>912</v>
      </c>
      <c r="H218" s="239">
        <v>2</v>
      </c>
      <c r="I218" s="240"/>
      <c r="J218" s="241">
        <f>ROUND(I218*H218,2)</f>
        <v>0</v>
      </c>
      <c r="K218" s="242"/>
      <c r="L218" s="44"/>
      <c r="M218" s="243" t="s">
        <v>1</v>
      </c>
      <c r="N218" s="244" t="s">
        <v>40</v>
      </c>
      <c r="O218" s="91"/>
      <c r="P218" s="231">
        <f>O218*H218</f>
        <v>0</v>
      </c>
      <c r="Q218" s="231">
        <v>0.00010000000000000001</v>
      </c>
      <c r="R218" s="231">
        <f>Q218*H218</f>
        <v>0.00020000000000000001</v>
      </c>
      <c r="S218" s="231">
        <v>0</v>
      </c>
      <c r="T218" s="23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3" t="s">
        <v>133</v>
      </c>
      <c r="AT218" s="233" t="s">
        <v>216</v>
      </c>
      <c r="AU218" s="233" t="s">
        <v>85</v>
      </c>
      <c r="AY218" s="17" t="s">
        <v>127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7" t="s">
        <v>83</v>
      </c>
      <c r="BK218" s="234">
        <f>ROUND(I218*H218,2)</f>
        <v>0</v>
      </c>
      <c r="BL218" s="17" t="s">
        <v>133</v>
      </c>
      <c r="BM218" s="233" t="s">
        <v>913</v>
      </c>
    </row>
    <row r="219" s="13" customFormat="1">
      <c r="A219" s="13"/>
      <c r="B219" s="245"/>
      <c r="C219" s="246"/>
      <c r="D219" s="247" t="s">
        <v>220</v>
      </c>
      <c r="E219" s="248" t="s">
        <v>1</v>
      </c>
      <c r="F219" s="249" t="s">
        <v>914</v>
      </c>
      <c r="G219" s="246"/>
      <c r="H219" s="248" t="s">
        <v>1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220</v>
      </c>
      <c r="AU219" s="255" t="s">
        <v>85</v>
      </c>
      <c r="AV219" s="13" t="s">
        <v>83</v>
      </c>
      <c r="AW219" s="13" t="s">
        <v>32</v>
      </c>
      <c r="AX219" s="13" t="s">
        <v>75</v>
      </c>
      <c r="AY219" s="255" t="s">
        <v>127</v>
      </c>
    </row>
    <row r="220" s="14" customFormat="1">
      <c r="A220" s="14"/>
      <c r="B220" s="256"/>
      <c r="C220" s="257"/>
      <c r="D220" s="247" t="s">
        <v>220</v>
      </c>
      <c r="E220" s="258" t="s">
        <v>1</v>
      </c>
      <c r="F220" s="259" t="s">
        <v>85</v>
      </c>
      <c r="G220" s="257"/>
      <c r="H220" s="260">
        <v>2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220</v>
      </c>
      <c r="AU220" s="266" t="s">
        <v>85</v>
      </c>
      <c r="AV220" s="14" t="s">
        <v>85</v>
      </c>
      <c r="AW220" s="14" t="s">
        <v>32</v>
      </c>
      <c r="AX220" s="14" t="s">
        <v>83</v>
      </c>
      <c r="AY220" s="266" t="s">
        <v>127</v>
      </c>
    </row>
    <row r="221" s="12" customFormat="1" ht="22.8" customHeight="1">
      <c r="A221" s="12"/>
      <c r="B221" s="204"/>
      <c r="C221" s="205"/>
      <c r="D221" s="206" t="s">
        <v>74</v>
      </c>
      <c r="E221" s="218" t="s">
        <v>156</v>
      </c>
      <c r="F221" s="218" t="s">
        <v>628</v>
      </c>
      <c r="G221" s="205"/>
      <c r="H221" s="205"/>
      <c r="I221" s="208"/>
      <c r="J221" s="219">
        <f>BK221</f>
        <v>0</v>
      </c>
      <c r="K221" s="205"/>
      <c r="L221" s="210"/>
      <c r="M221" s="211"/>
      <c r="N221" s="212"/>
      <c r="O221" s="212"/>
      <c r="P221" s="213">
        <f>SUM(P222:P225)</f>
        <v>0</v>
      </c>
      <c r="Q221" s="212"/>
      <c r="R221" s="213">
        <f>SUM(R222:R225)</f>
        <v>0.0034568999999999997</v>
      </c>
      <c r="S221" s="212"/>
      <c r="T221" s="214">
        <f>SUM(T222:T225)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5" t="s">
        <v>83</v>
      </c>
      <c r="AT221" s="216" t="s">
        <v>74</v>
      </c>
      <c r="AU221" s="216" t="s">
        <v>83</v>
      </c>
      <c r="AY221" s="215" t="s">
        <v>127</v>
      </c>
      <c r="BK221" s="217">
        <f>SUM(BK222:BK225)</f>
        <v>0</v>
      </c>
    </row>
    <row r="222" s="2" customFormat="1" ht="16.5" customHeight="1">
      <c r="A222" s="38"/>
      <c r="B222" s="39"/>
      <c r="C222" s="235" t="s">
        <v>393</v>
      </c>
      <c r="D222" s="235" t="s">
        <v>216</v>
      </c>
      <c r="E222" s="236" t="s">
        <v>915</v>
      </c>
      <c r="F222" s="237" t="s">
        <v>916</v>
      </c>
      <c r="G222" s="238" t="s">
        <v>99</v>
      </c>
      <c r="H222" s="239">
        <v>38.409999999999997</v>
      </c>
      <c r="I222" s="240"/>
      <c r="J222" s="241">
        <f>ROUND(I222*H222,2)</f>
        <v>0</v>
      </c>
      <c r="K222" s="242"/>
      <c r="L222" s="44"/>
      <c r="M222" s="243" t="s">
        <v>1</v>
      </c>
      <c r="N222" s="244" t="s">
        <v>40</v>
      </c>
      <c r="O222" s="91"/>
      <c r="P222" s="231">
        <f>O222*H222</f>
        <v>0</v>
      </c>
      <c r="Q222" s="231">
        <v>9.0000000000000006E-05</v>
      </c>
      <c r="R222" s="231">
        <f>Q222*H222</f>
        <v>0.0034568999999999997</v>
      </c>
      <c r="S222" s="231">
        <v>0</v>
      </c>
      <c r="T222" s="23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3" t="s">
        <v>133</v>
      </c>
      <c r="AT222" s="233" t="s">
        <v>216</v>
      </c>
      <c r="AU222" s="233" t="s">
        <v>85</v>
      </c>
      <c r="AY222" s="17" t="s">
        <v>127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7" t="s">
        <v>83</v>
      </c>
      <c r="BK222" s="234">
        <f>ROUND(I222*H222,2)</f>
        <v>0</v>
      </c>
      <c r="BL222" s="17" t="s">
        <v>133</v>
      </c>
      <c r="BM222" s="233" t="s">
        <v>917</v>
      </c>
    </row>
    <row r="223" s="13" customFormat="1">
      <c r="A223" s="13"/>
      <c r="B223" s="245"/>
      <c r="C223" s="246"/>
      <c r="D223" s="247" t="s">
        <v>220</v>
      </c>
      <c r="E223" s="248" t="s">
        <v>1</v>
      </c>
      <c r="F223" s="249" t="s">
        <v>914</v>
      </c>
      <c r="G223" s="246"/>
      <c r="H223" s="248" t="s">
        <v>1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5" t="s">
        <v>220</v>
      </c>
      <c r="AU223" s="255" t="s">
        <v>85</v>
      </c>
      <c r="AV223" s="13" t="s">
        <v>83</v>
      </c>
      <c r="AW223" s="13" t="s">
        <v>32</v>
      </c>
      <c r="AX223" s="13" t="s">
        <v>75</v>
      </c>
      <c r="AY223" s="255" t="s">
        <v>127</v>
      </c>
    </row>
    <row r="224" s="13" customFormat="1">
      <c r="A224" s="13"/>
      <c r="B224" s="245"/>
      <c r="C224" s="246"/>
      <c r="D224" s="247" t="s">
        <v>220</v>
      </c>
      <c r="E224" s="248" t="s">
        <v>1</v>
      </c>
      <c r="F224" s="249" t="s">
        <v>918</v>
      </c>
      <c r="G224" s="246"/>
      <c r="H224" s="248" t="s">
        <v>1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220</v>
      </c>
      <c r="AU224" s="255" t="s">
        <v>85</v>
      </c>
      <c r="AV224" s="13" t="s">
        <v>83</v>
      </c>
      <c r="AW224" s="13" t="s">
        <v>32</v>
      </c>
      <c r="AX224" s="13" t="s">
        <v>75</v>
      </c>
      <c r="AY224" s="255" t="s">
        <v>127</v>
      </c>
    </row>
    <row r="225" s="14" customFormat="1">
      <c r="A225" s="14"/>
      <c r="B225" s="256"/>
      <c r="C225" s="257"/>
      <c r="D225" s="247" t="s">
        <v>220</v>
      </c>
      <c r="E225" s="258" t="s">
        <v>1</v>
      </c>
      <c r="F225" s="259" t="s">
        <v>804</v>
      </c>
      <c r="G225" s="257"/>
      <c r="H225" s="260">
        <v>38.409999999999997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6" t="s">
        <v>220</v>
      </c>
      <c r="AU225" s="266" t="s">
        <v>85</v>
      </c>
      <c r="AV225" s="14" t="s">
        <v>85</v>
      </c>
      <c r="AW225" s="14" t="s">
        <v>32</v>
      </c>
      <c r="AX225" s="14" t="s">
        <v>83</v>
      </c>
      <c r="AY225" s="266" t="s">
        <v>127</v>
      </c>
    </row>
    <row r="226" s="12" customFormat="1" ht="22.8" customHeight="1">
      <c r="A226" s="12"/>
      <c r="B226" s="204"/>
      <c r="C226" s="205"/>
      <c r="D226" s="206" t="s">
        <v>74</v>
      </c>
      <c r="E226" s="218" t="s">
        <v>756</v>
      </c>
      <c r="F226" s="218" t="s">
        <v>757</v>
      </c>
      <c r="G226" s="205"/>
      <c r="H226" s="205"/>
      <c r="I226" s="208"/>
      <c r="J226" s="219">
        <f>BK226</f>
        <v>0</v>
      </c>
      <c r="K226" s="205"/>
      <c r="L226" s="210"/>
      <c r="M226" s="211"/>
      <c r="N226" s="212"/>
      <c r="O226" s="212"/>
      <c r="P226" s="213">
        <f>P227</f>
        <v>0</v>
      </c>
      <c r="Q226" s="212"/>
      <c r="R226" s="213">
        <f>R227</f>
        <v>0</v>
      </c>
      <c r="S226" s="212"/>
      <c r="T226" s="214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5" t="s">
        <v>83</v>
      </c>
      <c r="AT226" s="216" t="s">
        <v>74</v>
      </c>
      <c r="AU226" s="216" t="s">
        <v>83</v>
      </c>
      <c r="AY226" s="215" t="s">
        <v>127</v>
      </c>
      <c r="BK226" s="217">
        <f>BK227</f>
        <v>0</v>
      </c>
    </row>
    <row r="227" s="2" customFormat="1" ht="21.75" customHeight="1">
      <c r="A227" s="38"/>
      <c r="B227" s="39"/>
      <c r="C227" s="235" t="s">
        <v>399</v>
      </c>
      <c r="D227" s="235" t="s">
        <v>216</v>
      </c>
      <c r="E227" s="236" t="s">
        <v>919</v>
      </c>
      <c r="F227" s="237" t="s">
        <v>920</v>
      </c>
      <c r="G227" s="238" t="s">
        <v>396</v>
      </c>
      <c r="H227" s="239">
        <v>154.93899999999999</v>
      </c>
      <c r="I227" s="240"/>
      <c r="J227" s="241">
        <f>ROUND(I227*H227,2)</f>
        <v>0</v>
      </c>
      <c r="K227" s="242"/>
      <c r="L227" s="44"/>
      <c r="M227" s="267" t="s">
        <v>1</v>
      </c>
      <c r="N227" s="268" t="s">
        <v>40</v>
      </c>
      <c r="O227" s="269"/>
      <c r="P227" s="270">
        <f>O227*H227</f>
        <v>0</v>
      </c>
      <c r="Q227" s="270">
        <v>0</v>
      </c>
      <c r="R227" s="270">
        <f>Q227*H227</f>
        <v>0</v>
      </c>
      <c r="S227" s="270">
        <v>0</v>
      </c>
      <c r="T227" s="27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3" t="s">
        <v>133</v>
      </c>
      <c r="AT227" s="233" t="s">
        <v>216</v>
      </c>
      <c r="AU227" s="233" t="s">
        <v>85</v>
      </c>
      <c r="AY227" s="17" t="s">
        <v>127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7" t="s">
        <v>83</v>
      </c>
      <c r="BK227" s="234">
        <f>ROUND(I227*H227,2)</f>
        <v>0</v>
      </c>
      <c r="BL227" s="17" t="s">
        <v>133</v>
      </c>
      <c r="BM227" s="233" t="s">
        <v>921</v>
      </c>
    </row>
    <row r="228" s="2" customFormat="1" ht="6.96" customHeight="1">
      <c r="A228" s="38"/>
      <c r="B228" s="66"/>
      <c r="C228" s="67"/>
      <c r="D228" s="67"/>
      <c r="E228" s="67"/>
      <c r="F228" s="67"/>
      <c r="G228" s="67"/>
      <c r="H228" s="67"/>
      <c r="I228" s="67"/>
      <c r="J228" s="67"/>
      <c r="K228" s="67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qvuYNMBClFLtfEHRgcw2diRDsk2P6lQeHiU0am67OMQ3RnRzxQ8alEyrgzUo2BKmWybxEGDw2ZsH/LUdHF92KQ==" hashValue="KJxbUKRG2hDT2I9Rv8S1Xx6981Y6wCCi8M27214Y0RO4ueOTVSa/AEQmZfqIcUCsbbgm+RL6V8VoN8j+d7FORA==" algorithmName="SHA-512" password="CC35"/>
  <autoFilter ref="C123:K22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36" t="s">
        <v>922</v>
      </c>
      <c r="BA2" s="136" t="s">
        <v>922</v>
      </c>
      <c r="BB2" s="136" t="s">
        <v>99</v>
      </c>
      <c r="BC2" s="136" t="s">
        <v>165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923</v>
      </c>
      <c r="BA3" s="136" t="s">
        <v>923</v>
      </c>
      <c r="BB3" s="136" t="s">
        <v>99</v>
      </c>
      <c r="BC3" s="136" t="s">
        <v>165</v>
      </c>
      <c r="BD3" s="136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924</v>
      </c>
      <c r="BA4" s="136" t="s">
        <v>924</v>
      </c>
      <c r="BB4" s="136" t="s">
        <v>99</v>
      </c>
      <c r="BC4" s="136" t="s">
        <v>925</v>
      </c>
      <c r="BD4" s="136" t="s">
        <v>137</v>
      </c>
    </row>
    <row r="5" s="1" customFormat="1" ht="6.96" customHeight="1">
      <c r="B5" s="20"/>
      <c r="L5" s="20"/>
      <c r="AZ5" s="136" t="s">
        <v>926</v>
      </c>
      <c r="BA5" s="136" t="s">
        <v>926</v>
      </c>
      <c r="BB5" s="136" t="s">
        <v>99</v>
      </c>
      <c r="BC5" s="136" t="s">
        <v>207</v>
      </c>
      <c r="BD5" s="136" t="s">
        <v>85</v>
      </c>
    </row>
    <row r="6" s="1" customFormat="1" ht="12" customHeight="1">
      <c r="B6" s="20"/>
      <c r="D6" s="141" t="s">
        <v>16</v>
      </c>
      <c r="L6" s="20"/>
      <c r="AZ6" s="136" t="s">
        <v>927</v>
      </c>
      <c r="BA6" s="136" t="s">
        <v>927</v>
      </c>
      <c r="BB6" s="136" t="s">
        <v>99</v>
      </c>
      <c r="BC6" s="136" t="s">
        <v>408</v>
      </c>
      <c r="BD6" s="136" t="s">
        <v>85</v>
      </c>
    </row>
    <row r="7" s="1" customFormat="1" ht="26.25" customHeight="1">
      <c r="B7" s="20"/>
      <c r="E7" s="142" t="str">
        <f>'Rekapitulace stavby'!K6</f>
        <v>Vybudování parkovacích stání na ul. Čujkovova 43 - 47, p. p. č. 654/46, k. ú. Zábřeh nad Odrou</v>
      </c>
      <c r="F7" s="141"/>
      <c r="G7" s="141"/>
      <c r="H7" s="141"/>
      <c r="L7" s="20"/>
      <c r="AZ7" s="136" t="s">
        <v>928</v>
      </c>
      <c r="BA7" s="136" t="s">
        <v>929</v>
      </c>
      <c r="BB7" s="136" t="s">
        <v>99</v>
      </c>
      <c r="BC7" s="136" t="s">
        <v>925</v>
      </c>
      <c r="BD7" s="136" t="s">
        <v>137</v>
      </c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930</v>
      </c>
      <c r="BA8" s="136" t="s">
        <v>930</v>
      </c>
      <c r="BB8" s="136" t="s">
        <v>99</v>
      </c>
      <c r="BC8" s="136" t="s">
        <v>408</v>
      </c>
      <c r="BD8" s="136" t="s">
        <v>85</v>
      </c>
    </row>
    <row r="9" s="2" customFormat="1" ht="16.5" customHeight="1">
      <c r="A9" s="38"/>
      <c r="B9" s="44"/>
      <c r="C9" s="38"/>
      <c r="D9" s="38"/>
      <c r="E9" s="143" t="s">
        <v>931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932</v>
      </c>
      <c r="BA9" s="136" t="s">
        <v>932</v>
      </c>
      <c r="BB9" s="136" t="s">
        <v>99</v>
      </c>
      <c r="BC9" s="136" t="s">
        <v>145</v>
      </c>
      <c r="BD9" s="136" t="s">
        <v>85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933</v>
      </c>
      <c r="BA10" s="136" t="s">
        <v>933</v>
      </c>
      <c r="BB10" s="136" t="s">
        <v>99</v>
      </c>
      <c r="BC10" s="136" t="s">
        <v>413</v>
      </c>
      <c r="BD10" s="136" t="s">
        <v>85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934</v>
      </c>
      <c r="BA11" s="136" t="s">
        <v>934</v>
      </c>
      <c r="BB11" s="136" t="s">
        <v>99</v>
      </c>
      <c r="BC11" s="136" t="s">
        <v>385</v>
      </c>
      <c r="BD11" s="136" t="s">
        <v>85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28. 5. 2018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935</v>
      </c>
      <c r="BA12" s="136" t="s">
        <v>935</v>
      </c>
      <c r="BB12" s="136" t="s">
        <v>99</v>
      </c>
      <c r="BC12" s="136" t="s">
        <v>936</v>
      </c>
      <c r="BD12" s="136" t="s">
        <v>85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ROUND((SUM(BE124:BE252)),  2)</f>
        <v>0</v>
      </c>
      <c r="G33" s="38"/>
      <c r="H33" s="38"/>
      <c r="I33" s="156">
        <v>0.20999999999999999</v>
      </c>
      <c r="J33" s="155">
        <f>ROUND(((SUM(BE124:BE252))*I33),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ROUND((SUM(BF124:BF252)),  2)</f>
        <v>0</v>
      </c>
      <c r="G34" s="38"/>
      <c r="H34" s="38"/>
      <c r="I34" s="156">
        <v>0.14999999999999999</v>
      </c>
      <c r="J34" s="155">
        <f>ROUND(((SUM(BF124:BF252))*I34),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ROUND((SUM(BG124:BG252)),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ROUND((SUM(BH124:BH252)),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ROUND((SUM(BI124:BI252)),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Vybudování parkovacích stání na ul. Čujkovova 43 - 47, p. p. č. 654/46, k. ú. Zábřeh nad Odrou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003 - SO 401 VEŘEJNÉ OSVĚTLENÍ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Čujkovova</v>
      </c>
      <c r="G89" s="40"/>
      <c r="H89" s="40"/>
      <c r="I89" s="32" t="s">
        <v>22</v>
      </c>
      <c r="J89" s="79" t="str">
        <f>IF(J12="","",J12)</f>
        <v>28. 5. 2018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-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813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937</v>
      </c>
      <c r="E99" s="183"/>
      <c r="F99" s="183"/>
      <c r="G99" s="183"/>
      <c r="H99" s="183"/>
      <c r="I99" s="183"/>
      <c r="J99" s="184">
        <f>J131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938</v>
      </c>
      <c r="E100" s="189"/>
      <c r="F100" s="189"/>
      <c r="G100" s="189"/>
      <c r="H100" s="189"/>
      <c r="I100" s="189"/>
      <c r="J100" s="190">
        <f>J132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939</v>
      </c>
      <c r="E101" s="189"/>
      <c r="F101" s="189"/>
      <c r="G101" s="189"/>
      <c r="H101" s="189"/>
      <c r="I101" s="189"/>
      <c r="J101" s="190">
        <f>J146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275</v>
      </c>
      <c r="E102" s="183"/>
      <c r="F102" s="183"/>
      <c r="G102" s="183"/>
      <c r="H102" s="183"/>
      <c r="I102" s="183"/>
      <c r="J102" s="184">
        <f>J148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940</v>
      </c>
      <c r="E103" s="189"/>
      <c r="F103" s="189"/>
      <c r="G103" s="189"/>
      <c r="H103" s="189"/>
      <c r="I103" s="189"/>
      <c r="J103" s="190">
        <f>J149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276</v>
      </c>
      <c r="E104" s="189"/>
      <c r="F104" s="189"/>
      <c r="G104" s="189"/>
      <c r="H104" s="189"/>
      <c r="I104" s="189"/>
      <c r="J104" s="190">
        <f>J205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5" t="str">
        <f>E7</f>
        <v>Vybudování parkovacích stání na ul. Čujkovova 43 - 47, p. p. č. 654/46, k. ú. Zábřeh nad Odrou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003 - SO 401 VEŘEJNÉ OSVĚTLENÍ 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ul. Čujkovova</v>
      </c>
      <c r="G118" s="40"/>
      <c r="H118" s="40"/>
      <c r="I118" s="32" t="s">
        <v>22</v>
      </c>
      <c r="J118" s="79" t="str">
        <f>IF(J12="","",J12)</f>
        <v>28. 5. 2018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Městský obvod Ostrava - Jih</v>
      </c>
      <c r="G120" s="40"/>
      <c r="H120" s="40"/>
      <c r="I120" s="32" t="s">
        <v>30</v>
      </c>
      <c r="J120" s="36" t="str">
        <f>E21</f>
        <v>Roman Fildán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Roman Fildán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2"/>
      <c r="B123" s="193"/>
      <c r="C123" s="194" t="s">
        <v>112</v>
      </c>
      <c r="D123" s="195" t="s">
        <v>60</v>
      </c>
      <c r="E123" s="195" t="s">
        <v>56</v>
      </c>
      <c r="F123" s="195" t="s">
        <v>57</v>
      </c>
      <c r="G123" s="195" t="s">
        <v>113</v>
      </c>
      <c r="H123" s="195" t="s">
        <v>114</v>
      </c>
      <c r="I123" s="195" t="s">
        <v>115</v>
      </c>
      <c r="J123" s="196" t="s">
        <v>106</v>
      </c>
      <c r="K123" s="197" t="s">
        <v>116</v>
      </c>
      <c r="L123" s="198"/>
      <c r="M123" s="100" t="s">
        <v>1</v>
      </c>
      <c r="N123" s="101" t="s">
        <v>39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199">
        <f>BK124</f>
        <v>0</v>
      </c>
      <c r="K124" s="40"/>
      <c r="L124" s="44"/>
      <c r="M124" s="103"/>
      <c r="N124" s="200"/>
      <c r="O124" s="104"/>
      <c r="P124" s="201">
        <f>P125+P131+P148</f>
        <v>0</v>
      </c>
      <c r="Q124" s="104"/>
      <c r="R124" s="201">
        <f>R125+R131+R148</f>
        <v>8.1370128000000008</v>
      </c>
      <c r="S124" s="104"/>
      <c r="T124" s="202">
        <f>T125+T131+T148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108</v>
      </c>
      <c r="BK124" s="203">
        <f>BK125+BK131+BK148</f>
        <v>0</v>
      </c>
    </row>
    <row r="125" s="12" customFormat="1" ht="25.92" customHeight="1">
      <c r="A125" s="12"/>
      <c r="B125" s="204"/>
      <c r="C125" s="205"/>
      <c r="D125" s="206" t="s">
        <v>74</v>
      </c>
      <c r="E125" s="207" t="s">
        <v>124</v>
      </c>
      <c r="F125" s="207" t="s">
        <v>125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</f>
        <v>0</v>
      </c>
      <c r="Q125" s="212"/>
      <c r="R125" s="213">
        <f>R126</f>
        <v>0</v>
      </c>
      <c r="S125" s="212"/>
      <c r="T125" s="214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75</v>
      </c>
      <c r="AY125" s="215" t="s">
        <v>127</v>
      </c>
      <c r="BK125" s="217">
        <f>BK126</f>
        <v>0</v>
      </c>
    </row>
    <row r="126" s="12" customFormat="1" ht="22.8" customHeight="1">
      <c r="A126" s="12"/>
      <c r="B126" s="204"/>
      <c r="C126" s="205"/>
      <c r="D126" s="206" t="s">
        <v>74</v>
      </c>
      <c r="E126" s="218" t="s">
        <v>132</v>
      </c>
      <c r="F126" s="218" t="s">
        <v>896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SUM(P127:P130)</f>
        <v>0</v>
      </c>
      <c r="Q126" s="212"/>
      <c r="R126" s="213">
        <f>SUM(R127:R130)</f>
        <v>0</v>
      </c>
      <c r="S126" s="212"/>
      <c r="T126" s="214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74</v>
      </c>
      <c r="AU126" s="216" t="s">
        <v>83</v>
      </c>
      <c r="AY126" s="215" t="s">
        <v>127</v>
      </c>
      <c r="BK126" s="217">
        <f>SUM(BK127:BK130)</f>
        <v>0</v>
      </c>
    </row>
    <row r="127" s="2" customFormat="1" ht="24.15" customHeight="1">
      <c r="A127" s="38"/>
      <c r="B127" s="39"/>
      <c r="C127" s="235" t="s">
        <v>83</v>
      </c>
      <c r="D127" s="235" t="s">
        <v>216</v>
      </c>
      <c r="E127" s="236" t="s">
        <v>941</v>
      </c>
      <c r="F127" s="237" t="s">
        <v>942</v>
      </c>
      <c r="G127" s="238" t="s">
        <v>251</v>
      </c>
      <c r="H127" s="239">
        <v>0.75</v>
      </c>
      <c r="I127" s="240"/>
      <c r="J127" s="241">
        <f>ROUND(I127*H127,2)</f>
        <v>0</v>
      </c>
      <c r="K127" s="242"/>
      <c r="L127" s="44"/>
      <c r="M127" s="243" t="s">
        <v>1</v>
      </c>
      <c r="N127" s="244" t="s">
        <v>40</v>
      </c>
      <c r="O127" s="91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133</v>
      </c>
      <c r="AT127" s="233" t="s">
        <v>216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943</v>
      </c>
    </row>
    <row r="128" s="13" customFormat="1">
      <c r="A128" s="13"/>
      <c r="B128" s="245"/>
      <c r="C128" s="246"/>
      <c r="D128" s="247" t="s">
        <v>220</v>
      </c>
      <c r="E128" s="248" t="s">
        <v>1</v>
      </c>
      <c r="F128" s="249" t="s">
        <v>944</v>
      </c>
      <c r="G128" s="246"/>
      <c r="H128" s="248" t="s">
        <v>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220</v>
      </c>
      <c r="AU128" s="255" t="s">
        <v>85</v>
      </c>
      <c r="AV128" s="13" t="s">
        <v>83</v>
      </c>
      <c r="AW128" s="13" t="s">
        <v>32</v>
      </c>
      <c r="AX128" s="13" t="s">
        <v>75</v>
      </c>
      <c r="AY128" s="255" t="s">
        <v>127</v>
      </c>
    </row>
    <row r="129" s="13" customFormat="1">
      <c r="A129" s="13"/>
      <c r="B129" s="245"/>
      <c r="C129" s="246"/>
      <c r="D129" s="247" t="s">
        <v>220</v>
      </c>
      <c r="E129" s="248" t="s">
        <v>1</v>
      </c>
      <c r="F129" s="249" t="s">
        <v>945</v>
      </c>
      <c r="G129" s="246"/>
      <c r="H129" s="248" t="s">
        <v>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5" t="s">
        <v>220</v>
      </c>
      <c r="AU129" s="255" t="s">
        <v>85</v>
      </c>
      <c r="AV129" s="13" t="s">
        <v>83</v>
      </c>
      <c r="AW129" s="13" t="s">
        <v>32</v>
      </c>
      <c r="AX129" s="13" t="s">
        <v>75</v>
      </c>
      <c r="AY129" s="255" t="s">
        <v>127</v>
      </c>
    </row>
    <row r="130" s="14" customFormat="1">
      <c r="A130" s="14"/>
      <c r="B130" s="256"/>
      <c r="C130" s="257"/>
      <c r="D130" s="247" t="s">
        <v>220</v>
      </c>
      <c r="E130" s="258" t="s">
        <v>1</v>
      </c>
      <c r="F130" s="259" t="s">
        <v>946</v>
      </c>
      <c r="G130" s="257"/>
      <c r="H130" s="260">
        <v>0.75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6" t="s">
        <v>220</v>
      </c>
      <c r="AU130" s="266" t="s">
        <v>85</v>
      </c>
      <c r="AV130" s="14" t="s">
        <v>85</v>
      </c>
      <c r="AW130" s="14" t="s">
        <v>32</v>
      </c>
      <c r="AX130" s="14" t="s">
        <v>83</v>
      </c>
      <c r="AY130" s="266" t="s">
        <v>127</v>
      </c>
    </row>
    <row r="131" s="12" customFormat="1" ht="25.92" customHeight="1">
      <c r="A131" s="12"/>
      <c r="B131" s="204"/>
      <c r="C131" s="205"/>
      <c r="D131" s="206" t="s">
        <v>74</v>
      </c>
      <c r="E131" s="207" t="s">
        <v>947</v>
      </c>
      <c r="F131" s="207" t="s">
        <v>948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P132+P146</f>
        <v>0</v>
      </c>
      <c r="Q131" s="212"/>
      <c r="R131" s="213">
        <f>R132+R146</f>
        <v>0.00041999999999999996</v>
      </c>
      <c r="S131" s="212"/>
      <c r="T131" s="214">
        <f>T132+T146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85</v>
      </c>
      <c r="AT131" s="216" t="s">
        <v>74</v>
      </c>
      <c r="AU131" s="216" t="s">
        <v>75</v>
      </c>
      <c r="AY131" s="215" t="s">
        <v>127</v>
      </c>
      <c r="BK131" s="217">
        <f>BK132+BK146</f>
        <v>0</v>
      </c>
    </row>
    <row r="132" s="12" customFormat="1" ht="22.8" customHeight="1">
      <c r="A132" s="12"/>
      <c r="B132" s="204"/>
      <c r="C132" s="205"/>
      <c r="D132" s="206" t="s">
        <v>74</v>
      </c>
      <c r="E132" s="218" t="s">
        <v>949</v>
      </c>
      <c r="F132" s="218" t="s">
        <v>950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SUM(P133:P145)</f>
        <v>0</v>
      </c>
      <c r="Q132" s="212"/>
      <c r="R132" s="213">
        <f>SUM(R133:R145)</f>
        <v>0.00041999999999999996</v>
      </c>
      <c r="S132" s="212"/>
      <c r="T132" s="214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85</v>
      </c>
      <c r="AT132" s="216" t="s">
        <v>74</v>
      </c>
      <c r="AU132" s="216" t="s">
        <v>83</v>
      </c>
      <c r="AY132" s="215" t="s">
        <v>127</v>
      </c>
      <c r="BK132" s="217">
        <f>SUM(BK133:BK145)</f>
        <v>0</v>
      </c>
    </row>
    <row r="133" s="2" customFormat="1" ht="24.15" customHeight="1">
      <c r="A133" s="38"/>
      <c r="B133" s="39"/>
      <c r="C133" s="235" t="s">
        <v>85</v>
      </c>
      <c r="D133" s="235" t="s">
        <v>216</v>
      </c>
      <c r="E133" s="236" t="s">
        <v>951</v>
      </c>
      <c r="F133" s="237" t="s">
        <v>952</v>
      </c>
      <c r="G133" s="238" t="s">
        <v>99</v>
      </c>
      <c r="H133" s="239">
        <v>106.3</v>
      </c>
      <c r="I133" s="240"/>
      <c r="J133" s="241">
        <f>ROUND(I133*H133,2)</f>
        <v>0</v>
      </c>
      <c r="K133" s="242"/>
      <c r="L133" s="44"/>
      <c r="M133" s="243" t="s">
        <v>1</v>
      </c>
      <c r="N133" s="244" t="s">
        <v>40</v>
      </c>
      <c r="O133" s="91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3" t="s">
        <v>184</v>
      </c>
      <c r="AT133" s="233" t="s">
        <v>216</v>
      </c>
      <c r="AU133" s="233" t="s">
        <v>85</v>
      </c>
      <c r="AY133" s="17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7" t="s">
        <v>83</v>
      </c>
      <c r="BK133" s="234">
        <f>ROUND(I133*H133,2)</f>
        <v>0</v>
      </c>
      <c r="BL133" s="17" t="s">
        <v>184</v>
      </c>
      <c r="BM133" s="233" t="s">
        <v>953</v>
      </c>
    </row>
    <row r="134" s="14" customFormat="1">
      <c r="A134" s="14"/>
      <c r="B134" s="256"/>
      <c r="C134" s="257"/>
      <c r="D134" s="247" t="s">
        <v>220</v>
      </c>
      <c r="E134" s="258" t="s">
        <v>1</v>
      </c>
      <c r="F134" s="259" t="s">
        <v>954</v>
      </c>
      <c r="G134" s="257"/>
      <c r="H134" s="260">
        <v>106.3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6" t="s">
        <v>220</v>
      </c>
      <c r="AU134" s="266" t="s">
        <v>85</v>
      </c>
      <c r="AV134" s="14" t="s">
        <v>85</v>
      </c>
      <c r="AW134" s="14" t="s">
        <v>32</v>
      </c>
      <c r="AX134" s="14" t="s">
        <v>83</v>
      </c>
      <c r="AY134" s="266" t="s">
        <v>127</v>
      </c>
    </row>
    <row r="135" s="2" customFormat="1" ht="21.75" customHeight="1">
      <c r="A135" s="38"/>
      <c r="B135" s="39"/>
      <c r="C135" s="235" t="s">
        <v>137</v>
      </c>
      <c r="D135" s="235" t="s">
        <v>216</v>
      </c>
      <c r="E135" s="236" t="s">
        <v>955</v>
      </c>
      <c r="F135" s="237" t="s">
        <v>956</v>
      </c>
      <c r="G135" s="238" t="s">
        <v>163</v>
      </c>
      <c r="H135" s="239">
        <v>3</v>
      </c>
      <c r="I135" s="240"/>
      <c r="J135" s="241">
        <f>ROUND(I135*H135,2)</f>
        <v>0</v>
      </c>
      <c r="K135" s="242"/>
      <c r="L135" s="44"/>
      <c r="M135" s="243" t="s">
        <v>1</v>
      </c>
      <c r="N135" s="244" t="s">
        <v>40</v>
      </c>
      <c r="O135" s="91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3" t="s">
        <v>184</v>
      </c>
      <c r="AT135" s="233" t="s">
        <v>216</v>
      </c>
      <c r="AU135" s="233" t="s">
        <v>85</v>
      </c>
      <c r="AY135" s="17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7" t="s">
        <v>83</v>
      </c>
      <c r="BK135" s="234">
        <f>ROUND(I135*H135,2)</f>
        <v>0</v>
      </c>
      <c r="BL135" s="17" t="s">
        <v>184</v>
      </c>
      <c r="BM135" s="233" t="s">
        <v>957</v>
      </c>
    </row>
    <row r="136" s="13" customFormat="1">
      <c r="A136" s="13"/>
      <c r="B136" s="245"/>
      <c r="C136" s="246"/>
      <c r="D136" s="247" t="s">
        <v>220</v>
      </c>
      <c r="E136" s="248" t="s">
        <v>1</v>
      </c>
      <c r="F136" s="249" t="s">
        <v>958</v>
      </c>
      <c r="G136" s="246"/>
      <c r="H136" s="248" t="s">
        <v>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220</v>
      </c>
      <c r="AU136" s="255" t="s">
        <v>85</v>
      </c>
      <c r="AV136" s="13" t="s">
        <v>83</v>
      </c>
      <c r="AW136" s="13" t="s">
        <v>32</v>
      </c>
      <c r="AX136" s="13" t="s">
        <v>75</v>
      </c>
      <c r="AY136" s="255" t="s">
        <v>127</v>
      </c>
    </row>
    <row r="137" s="14" customFormat="1">
      <c r="A137" s="14"/>
      <c r="B137" s="256"/>
      <c r="C137" s="257"/>
      <c r="D137" s="247" t="s">
        <v>220</v>
      </c>
      <c r="E137" s="258" t="s">
        <v>1</v>
      </c>
      <c r="F137" s="259" t="s">
        <v>137</v>
      </c>
      <c r="G137" s="257"/>
      <c r="H137" s="260">
        <v>3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220</v>
      </c>
      <c r="AU137" s="266" t="s">
        <v>85</v>
      </c>
      <c r="AV137" s="14" t="s">
        <v>85</v>
      </c>
      <c r="AW137" s="14" t="s">
        <v>32</v>
      </c>
      <c r="AX137" s="14" t="s">
        <v>75</v>
      </c>
      <c r="AY137" s="266" t="s">
        <v>127</v>
      </c>
    </row>
    <row r="138" s="15" customFormat="1">
      <c r="A138" s="15"/>
      <c r="B138" s="272"/>
      <c r="C138" s="273"/>
      <c r="D138" s="247" t="s">
        <v>220</v>
      </c>
      <c r="E138" s="274" t="s">
        <v>1</v>
      </c>
      <c r="F138" s="275" t="s">
        <v>323</v>
      </c>
      <c r="G138" s="273"/>
      <c r="H138" s="276">
        <v>3</v>
      </c>
      <c r="I138" s="277"/>
      <c r="J138" s="273"/>
      <c r="K138" s="273"/>
      <c r="L138" s="278"/>
      <c r="M138" s="279"/>
      <c r="N138" s="280"/>
      <c r="O138" s="280"/>
      <c r="P138" s="280"/>
      <c r="Q138" s="280"/>
      <c r="R138" s="280"/>
      <c r="S138" s="280"/>
      <c r="T138" s="28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2" t="s">
        <v>220</v>
      </c>
      <c r="AU138" s="282" t="s">
        <v>85</v>
      </c>
      <c r="AV138" s="15" t="s">
        <v>133</v>
      </c>
      <c r="AW138" s="15" t="s">
        <v>32</v>
      </c>
      <c r="AX138" s="15" t="s">
        <v>83</v>
      </c>
      <c r="AY138" s="282" t="s">
        <v>127</v>
      </c>
    </row>
    <row r="139" s="2" customFormat="1" ht="16.5" customHeight="1">
      <c r="A139" s="38"/>
      <c r="B139" s="39"/>
      <c r="C139" s="235" t="s">
        <v>133</v>
      </c>
      <c r="D139" s="235" t="s">
        <v>216</v>
      </c>
      <c r="E139" s="236" t="s">
        <v>959</v>
      </c>
      <c r="F139" s="237" t="s">
        <v>960</v>
      </c>
      <c r="G139" s="238" t="s">
        <v>163</v>
      </c>
      <c r="H139" s="239">
        <v>3</v>
      </c>
      <c r="I139" s="240"/>
      <c r="J139" s="241">
        <f>ROUND(I139*H139,2)</f>
        <v>0</v>
      </c>
      <c r="K139" s="242"/>
      <c r="L139" s="44"/>
      <c r="M139" s="243" t="s">
        <v>1</v>
      </c>
      <c r="N139" s="244" t="s">
        <v>40</v>
      </c>
      <c r="O139" s="91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3" t="s">
        <v>184</v>
      </c>
      <c r="AT139" s="233" t="s">
        <v>216</v>
      </c>
      <c r="AU139" s="233" t="s">
        <v>85</v>
      </c>
      <c r="AY139" s="17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7" t="s">
        <v>83</v>
      </c>
      <c r="BK139" s="234">
        <f>ROUND(I139*H139,2)</f>
        <v>0</v>
      </c>
      <c r="BL139" s="17" t="s">
        <v>184</v>
      </c>
      <c r="BM139" s="233" t="s">
        <v>961</v>
      </c>
    </row>
    <row r="140" s="13" customFormat="1">
      <c r="A140" s="13"/>
      <c r="B140" s="245"/>
      <c r="C140" s="246"/>
      <c r="D140" s="247" t="s">
        <v>220</v>
      </c>
      <c r="E140" s="248" t="s">
        <v>1</v>
      </c>
      <c r="F140" s="249" t="s">
        <v>958</v>
      </c>
      <c r="G140" s="246"/>
      <c r="H140" s="248" t="s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220</v>
      </c>
      <c r="AU140" s="255" t="s">
        <v>85</v>
      </c>
      <c r="AV140" s="13" t="s">
        <v>83</v>
      </c>
      <c r="AW140" s="13" t="s">
        <v>32</v>
      </c>
      <c r="AX140" s="13" t="s">
        <v>75</v>
      </c>
      <c r="AY140" s="255" t="s">
        <v>127</v>
      </c>
    </row>
    <row r="141" s="14" customFormat="1">
      <c r="A141" s="14"/>
      <c r="B141" s="256"/>
      <c r="C141" s="257"/>
      <c r="D141" s="247" t="s">
        <v>220</v>
      </c>
      <c r="E141" s="258" t="s">
        <v>1</v>
      </c>
      <c r="F141" s="259" t="s">
        <v>962</v>
      </c>
      <c r="G141" s="257"/>
      <c r="H141" s="260">
        <v>3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220</v>
      </c>
      <c r="AU141" s="266" t="s">
        <v>85</v>
      </c>
      <c r="AV141" s="14" t="s">
        <v>85</v>
      </c>
      <c r="AW141" s="14" t="s">
        <v>32</v>
      </c>
      <c r="AX141" s="14" t="s">
        <v>83</v>
      </c>
      <c r="AY141" s="266" t="s">
        <v>127</v>
      </c>
    </row>
    <row r="142" s="2" customFormat="1" ht="16.5" customHeight="1">
      <c r="A142" s="38"/>
      <c r="B142" s="39"/>
      <c r="C142" s="220" t="s">
        <v>126</v>
      </c>
      <c r="D142" s="220" t="s">
        <v>129</v>
      </c>
      <c r="E142" s="221" t="s">
        <v>963</v>
      </c>
      <c r="F142" s="222" t="s">
        <v>964</v>
      </c>
      <c r="G142" s="223" t="s">
        <v>163</v>
      </c>
      <c r="H142" s="224">
        <v>1</v>
      </c>
      <c r="I142" s="225"/>
      <c r="J142" s="226">
        <f>ROUND(I142*H142,2)</f>
        <v>0</v>
      </c>
      <c r="K142" s="227"/>
      <c r="L142" s="228"/>
      <c r="M142" s="229" t="s">
        <v>1</v>
      </c>
      <c r="N142" s="230" t="s">
        <v>40</v>
      </c>
      <c r="O142" s="91"/>
      <c r="P142" s="231">
        <f>O142*H142</f>
        <v>0</v>
      </c>
      <c r="Q142" s="231">
        <v>0.00012</v>
      </c>
      <c r="R142" s="231">
        <f>Q142*H142</f>
        <v>0.00012</v>
      </c>
      <c r="S142" s="231">
        <v>0</v>
      </c>
      <c r="T142" s="23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3" t="s">
        <v>408</v>
      </c>
      <c r="AT142" s="233" t="s">
        <v>129</v>
      </c>
      <c r="AU142" s="233" t="s">
        <v>85</v>
      </c>
      <c r="AY142" s="17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7" t="s">
        <v>83</v>
      </c>
      <c r="BK142" s="234">
        <f>ROUND(I142*H142,2)</f>
        <v>0</v>
      </c>
      <c r="BL142" s="17" t="s">
        <v>184</v>
      </c>
      <c r="BM142" s="233" t="s">
        <v>965</v>
      </c>
    </row>
    <row r="143" s="2" customFormat="1" ht="16.5" customHeight="1">
      <c r="A143" s="38"/>
      <c r="B143" s="39"/>
      <c r="C143" s="220" t="s">
        <v>145</v>
      </c>
      <c r="D143" s="220" t="s">
        <v>129</v>
      </c>
      <c r="E143" s="221" t="s">
        <v>966</v>
      </c>
      <c r="F143" s="222" t="s">
        <v>967</v>
      </c>
      <c r="G143" s="223" t="s">
        <v>163</v>
      </c>
      <c r="H143" s="224">
        <v>2</v>
      </c>
      <c r="I143" s="225"/>
      <c r="J143" s="226">
        <f>ROUND(I143*H143,2)</f>
        <v>0</v>
      </c>
      <c r="K143" s="227"/>
      <c r="L143" s="228"/>
      <c r="M143" s="229" t="s">
        <v>1</v>
      </c>
      <c r="N143" s="230" t="s">
        <v>40</v>
      </c>
      <c r="O143" s="91"/>
      <c r="P143" s="231">
        <f>O143*H143</f>
        <v>0</v>
      </c>
      <c r="Q143" s="231">
        <v>0.00014999999999999999</v>
      </c>
      <c r="R143" s="231">
        <f>Q143*H143</f>
        <v>0.00029999999999999997</v>
      </c>
      <c r="S143" s="231">
        <v>0</v>
      </c>
      <c r="T143" s="23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3" t="s">
        <v>408</v>
      </c>
      <c r="AT143" s="233" t="s">
        <v>129</v>
      </c>
      <c r="AU143" s="233" t="s">
        <v>85</v>
      </c>
      <c r="AY143" s="17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7" t="s">
        <v>83</v>
      </c>
      <c r="BK143" s="234">
        <f>ROUND(I143*H143,2)</f>
        <v>0</v>
      </c>
      <c r="BL143" s="17" t="s">
        <v>184</v>
      </c>
      <c r="BM143" s="233" t="s">
        <v>968</v>
      </c>
    </row>
    <row r="144" s="2" customFormat="1" ht="24.15" customHeight="1">
      <c r="A144" s="38"/>
      <c r="B144" s="39"/>
      <c r="C144" s="235" t="s">
        <v>149</v>
      </c>
      <c r="D144" s="235" t="s">
        <v>216</v>
      </c>
      <c r="E144" s="236" t="s">
        <v>969</v>
      </c>
      <c r="F144" s="237" t="s">
        <v>970</v>
      </c>
      <c r="G144" s="238" t="s">
        <v>163</v>
      </c>
      <c r="H144" s="239">
        <v>1</v>
      </c>
      <c r="I144" s="240"/>
      <c r="J144" s="241">
        <f>ROUND(I144*H144,2)</f>
        <v>0</v>
      </c>
      <c r="K144" s="242"/>
      <c r="L144" s="44"/>
      <c r="M144" s="243" t="s">
        <v>1</v>
      </c>
      <c r="N144" s="244" t="s">
        <v>40</v>
      </c>
      <c r="O144" s="91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3" t="s">
        <v>184</v>
      </c>
      <c r="AT144" s="233" t="s">
        <v>216</v>
      </c>
      <c r="AU144" s="233" t="s">
        <v>85</v>
      </c>
      <c r="AY144" s="17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7" t="s">
        <v>83</v>
      </c>
      <c r="BK144" s="234">
        <f>ROUND(I144*H144,2)</f>
        <v>0</v>
      </c>
      <c r="BL144" s="17" t="s">
        <v>184</v>
      </c>
      <c r="BM144" s="233" t="s">
        <v>971</v>
      </c>
    </row>
    <row r="145" s="2" customFormat="1" ht="16.5" customHeight="1">
      <c r="A145" s="38"/>
      <c r="B145" s="39"/>
      <c r="C145" s="235" t="s">
        <v>132</v>
      </c>
      <c r="D145" s="235" t="s">
        <v>216</v>
      </c>
      <c r="E145" s="236" t="s">
        <v>972</v>
      </c>
      <c r="F145" s="237" t="s">
        <v>973</v>
      </c>
      <c r="G145" s="238" t="s">
        <v>974</v>
      </c>
      <c r="H145" s="239">
        <v>1</v>
      </c>
      <c r="I145" s="240"/>
      <c r="J145" s="241">
        <f>ROUND(I145*H145,2)</f>
        <v>0</v>
      </c>
      <c r="K145" s="242"/>
      <c r="L145" s="44"/>
      <c r="M145" s="243" t="s">
        <v>1</v>
      </c>
      <c r="N145" s="244" t="s">
        <v>40</v>
      </c>
      <c r="O145" s="91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3" t="s">
        <v>184</v>
      </c>
      <c r="AT145" s="233" t="s">
        <v>216</v>
      </c>
      <c r="AU145" s="233" t="s">
        <v>85</v>
      </c>
      <c r="AY145" s="17" t="s">
        <v>127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7" t="s">
        <v>83</v>
      </c>
      <c r="BK145" s="234">
        <f>ROUND(I145*H145,2)</f>
        <v>0</v>
      </c>
      <c r="BL145" s="17" t="s">
        <v>184</v>
      </c>
      <c r="BM145" s="233" t="s">
        <v>975</v>
      </c>
    </row>
    <row r="146" s="12" customFormat="1" ht="22.8" customHeight="1">
      <c r="A146" s="12"/>
      <c r="B146" s="204"/>
      <c r="C146" s="205"/>
      <c r="D146" s="206" t="s">
        <v>74</v>
      </c>
      <c r="E146" s="218" t="s">
        <v>976</v>
      </c>
      <c r="F146" s="218" t="s">
        <v>977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P147</f>
        <v>0</v>
      </c>
      <c r="Q146" s="212"/>
      <c r="R146" s="213">
        <f>R147</f>
        <v>0</v>
      </c>
      <c r="S146" s="212"/>
      <c r="T146" s="214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85</v>
      </c>
      <c r="AT146" s="216" t="s">
        <v>74</v>
      </c>
      <c r="AU146" s="216" t="s">
        <v>83</v>
      </c>
      <c r="AY146" s="215" t="s">
        <v>127</v>
      </c>
      <c r="BK146" s="217">
        <f>BK147</f>
        <v>0</v>
      </c>
    </row>
    <row r="147" s="2" customFormat="1" ht="24.15" customHeight="1">
      <c r="A147" s="38"/>
      <c r="B147" s="39"/>
      <c r="C147" s="235" t="s">
        <v>156</v>
      </c>
      <c r="D147" s="235" t="s">
        <v>216</v>
      </c>
      <c r="E147" s="236" t="s">
        <v>978</v>
      </c>
      <c r="F147" s="237" t="s">
        <v>979</v>
      </c>
      <c r="G147" s="238" t="s">
        <v>163</v>
      </c>
      <c r="H147" s="239">
        <v>2</v>
      </c>
      <c r="I147" s="240"/>
      <c r="J147" s="241">
        <f>ROUND(I147*H147,2)</f>
        <v>0</v>
      </c>
      <c r="K147" s="242"/>
      <c r="L147" s="44"/>
      <c r="M147" s="243" t="s">
        <v>1</v>
      </c>
      <c r="N147" s="244" t="s">
        <v>40</v>
      </c>
      <c r="O147" s="91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3" t="s">
        <v>184</v>
      </c>
      <c r="AT147" s="233" t="s">
        <v>216</v>
      </c>
      <c r="AU147" s="233" t="s">
        <v>85</v>
      </c>
      <c r="AY147" s="17" t="s">
        <v>127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7" t="s">
        <v>83</v>
      </c>
      <c r="BK147" s="234">
        <f>ROUND(I147*H147,2)</f>
        <v>0</v>
      </c>
      <c r="BL147" s="17" t="s">
        <v>184</v>
      </c>
      <c r="BM147" s="233" t="s">
        <v>980</v>
      </c>
    </row>
    <row r="148" s="12" customFormat="1" ht="25.92" customHeight="1">
      <c r="A148" s="12"/>
      <c r="B148" s="204"/>
      <c r="C148" s="205"/>
      <c r="D148" s="206" t="s">
        <v>74</v>
      </c>
      <c r="E148" s="207" t="s">
        <v>129</v>
      </c>
      <c r="F148" s="207" t="s">
        <v>761</v>
      </c>
      <c r="G148" s="205"/>
      <c r="H148" s="205"/>
      <c r="I148" s="208"/>
      <c r="J148" s="209">
        <f>BK148</f>
        <v>0</v>
      </c>
      <c r="K148" s="205"/>
      <c r="L148" s="210"/>
      <c r="M148" s="211"/>
      <c r="N148" s="212"/>
      <c r="O148" s="212"/>
      <c r="P148" s="213">
        <f>P149+P205</f>
        <v>0</v>
      </c>
      <c r="Q148" s="212"/>
      <c r="R148" s="213">
        <f>R149+R205</f>
        <v>8.1365928000000007</v>
      </c>
      <c r="S148" s="212"/>
      <c r="T148" s="214">
        <f>T149+T205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137</v>
      </c>
      <c r="AT148" s="216" t="s">
        <v>74</v>
      </c>
      <c r="AU148" s="216" t="s">
        <v>75</v>
      </c>
      <c r="AY148" s="215" t="s">
        <v>127</v>
      </c>
      <c r="BK148" s="217">
        <f>BK149+BK205</f>
        <v>0</v>
      </c>
    </row>
    <row r="149" s="12" customFormat="1" ht="22.8" customHeight="1">
      <c r="A149" s="12"/>
      <c r="B149" s="204"/>
      <c r="C149" s="205"/>
      <c r="D149" s="206" t="s">
        <v>74</v>
      </c>
      <c r="E149" s="218" t="s">
        <v>981</v>
      </c>
      <c r="F149" s="218" t="s">
        <v>982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SUM(P150:P204)</f>
        <v>0</v>
      </c>
      <c r="Q149" s="212"/>
      <c r="R149" s="213">
        <f>SUM(R150:R204)</f>
        <v>0.14627860000000001</v>
      </c>
      <c r="S149" s="212"/>
      <c r="T149" s="214">
        <f>SUM(T150:T204)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137</v>
      </c>
      <c r="AT149" s="216" t="s">
        <v>74</v>
      </c>
      <c r="AU149" s="216" t="s">
        <v>83</v>
      </c>
      <c r="AY149" s="215" t="s">
        <v>127</v>
      </c>
      <c r="BK149" s="217">
        <f>SUM(BK150:BK204)</f>
        <v>0</v>
      </c>
    </row>
    <row r="150" s="2" customFormat="1" ht="16.5" customHeight="1">
      <c r="A150" s="38"/>
      <c r="B150" s="39"/>
      <c r="C150" s="235" t="s">
        <v>160</v>
      </c>
      <c r="D150" s="235" t="s">
        <v>216</v>
      </c>
      <c r="E150" s="236" t="s">
        <v>983</v>
      </c>
      <c r="F150" s="237" t="s">
        <v>984</v>
      </c>
      <c r="G150" s="238" t="s">
        <v>99</v>
      </c>
      <c r="H150" s="239">
        <v>66.299999999999997</v>
      </c>
      <c r="I150" s="240"/>
      <c r="J150" s="241">
        <f>ROUND(I150*H150,2)</f>
        <v>0</v>
      </c>
      <c r="K150" s="242"/>
      <c r="L150" s="44"/>
      <c r="M150" s="243" t="s">
        <v>1</v>
      </c>
      <c r="N150" s="244" t="s">
        <v>40</v>
      </c>
      <c r="O150" s="91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3" t="s">
        <v>552</v>
      </c>
      <c r="AT150" s="233" t="s">
        <v>216</v>
      </c>
      <c r="AU150" s="233" t="s">
        <v>85</v>
      </c>
      <c r="AY150" s="17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7" t="s">
        <v>83</v>
      </c>
      <c r="BK150" s="234">
        <f>ROUND(I150*H150,2)</f>
        <v>0</v>
      </c>
      <c r="BL150" s="17" t="s">
        <v>552</v>
      </c>
      <c r="BM150" s="233" t="s">
        <v>985</v>
      </c>
    </row>
    <row r="151" s="14" customFormat="1">
      <c r="A151" s="14"/>
      <c r="B151" s="256"/>
      <c r="C151" s="257"/>
      <c r="D151" s="247" t="s">
        <v>220</v>
      </c>
      <c r="E151" s="258" t="s">
        <v>1</v>
      </c>
      <c r="F151" s="259" t="s">
        <v>986</v>
      </c>
      <c r="G151" s="257"/>
      <c r="H151" s="260">
        <v>66.299999999999997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220</v>
      </c>
      <c r="AU151" s="266" t="s">
        <v>85</v>
      </c>
      <c r="AV151" s="14" t="s">
        <v>85</v>
      </c>
      <c r="AW151" s="14" t="s">
        <v>32</v>
      </c>
      <c r="AX151" s="14" t="s">
        <v>83</v>
      </c>
      <c r="AY151" s="266" t="s">
        <v>127</v>
      </c>
    </row>
    <row r="152" s="2" customFormat="1" ht="24.15" customHeight="1">
      <c r="A152" s="38"/>
      <c r="B152" s="39"/>
      <c r="C152" s="220" t="s">
        <v>165</v>
      </c>
      <c r="D152" s="220" t="s">
        <v>129</v>
      </c>
      <c r="E152" s="221" t="s">
        <v>987</v>
      </c>
      <c r="F152" s="222" t="s">
        <v>988</v>
      </c>
      <c r="G152" s="223" t="s">
        <v>163</v>
      </c>
      <c r="H152" s="224">
        <v>4</v>
      </c>
      <c r="I152" s="225"/>
      <c r="J152" s="226">
        <f>ROUND(I152*H152,2)</f>
        <v>0</v>
      </c>
      <c r="K152" s="227"/>
      <c r="L152" s="228"/>
      <c r="M152" s="229" t="s">
        <v>1</v>
      </c>
      <c r="N152" s="230" t="s">
        <v>40</v>
      </c>
      <c r="O152" s="91"/>
      <c r="P152" s="231">
        <f>O152*H152</f>
        <v>0</v>
      </c>
      <c r="Q152" s="231">
        <v>0.0080999999999999996</v>
      </c>
      <c r="R152" s="231">
        <f>Q152*H152</f>
        <v>0.032399999999999998</v>
      </c>
      <c r="S152" s="231">
        <v>0</v>
      </c>
      <c r="T152" s="23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3" t="s">
        <v>989</v>
      </c>
      <c r="AT152" s="233" t="s">
        <v>129</v>
      </c>
      <c r="AU152" s="233" t="s">
        <v>85</v>
      </c>
      <c r="AY152" s="17" t="s">
        <v>127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7" t="s">
        <v>83</v>
      </c>
      <c r="BK152" s="234">
        <f>ROUND(I152*H152,2)</f>
        <v>0</v>
      </c>
      <c r="BL152" s="17" t="s">
        <v>552</v>
      </c>
      <c r="BM152" s="233" t="s">
        <v>990</v>
      </c>
    </row>
    <row r="153" s="2" customFormat="1" ht="21.75" customHeight="1">
      <c r="A153" s="38"/>
      <c r="B153" s="39"/>
      <c r="C153" s="220" t="s">
        <v>169</v>
      </c>
      <c r="D153" s="220" t="s">
        <v>129</v>
      </c>
      <c r="E153" s="221" t="s">
        <v>991</v>
      </c>
      <c r="F153" s="222" t="s">
        <v>992</v>
      </c>
      <c r="G153" s="223" t="s">
        <v>99</v>
      </c>
      <c r="H153" s="224">
        <v>72.930000000000007</v>
      </c>
      <c r="I153" s="225"/>
      <c r="J153" s="226">
        <f>ROUND(I153*H153,2)</f>
        <v>0</v>
      </c>
      <c r="K153" s="227"/>
      <c r="L153" s="228"/>
      <c r="M153" s="229" t="s">
        <v>1</v>
      </c>
      <c r="N153" s="230" t="s">
        <v>40</v>
      </c>
      <c r="O153" s="91"/>
      <c r="P153" s="231">
        <f>O153*H153</f>
        <v>0</v>
      </c>
      <c r="Q153" s="231">
        <v>2.0000000000000002E-05</v>
      </c>
      <c r="R153" s="231">
        <f>Q153*H153</f>
        <v>0.0014586000000000002</v>
      </c>
      <c r="S153" s="231">
        <v>0</v>
      </c>
      <c r="T153" s="23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3" t="s">
        <v>244</v>
      </c>
      <c r="AT153" s="233" t="s">
        <v>129</v>
      </c>
      <c r="AU153" s="233" t="s">
        <v>85</v>
      </c>
      <c r="AY153" s="17" t="s">
        <v>127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7" t="s">
        <v>83</v>
      </c>
      <c r="BK153" s="234">
        <f>ROUND(I153*H153,2)</f>
        <v>0</v>
      </c>
      <c r="BL153" s="17" t="s">
        <v>244</v>
      </c>
      <c r="BM153" s="233" t="s">
        <v>993</v>
      </c>
    </row>
    <row r="154" s="14" customFormat="1">
      <c r="A154" s="14"/>
      <c r="B154" s="256"/>
      <c r="C154" s="257"/>
      <c r="D154" s="247" t="s">
        <v>220</v>
      </c>
      <c r="E154" s="258" t="s">
        <v>1</v>
      </c>
      <c r="F154" s="259" t="s">
        <v>994</v>
      </c>
      <c r="G154" s="257"/>
      <c r="H154" s="260">
        <v>66.299999999999997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220</v>
      </c>
      <c r="AU154" s="266" t="s">
        <v>85</v>
      </c>
      <c r="AV154" s="14" t="s">
        <v>85</v>
      </c>
      <c r="AW154" s="14" t="s">
        <v>32</v>
      </c>
      <c r="AX154" s="14" t="s">
        <v>83</v>
      </c>
      <c r="AY154" s="266" t="s">
        <v>127</v>
      </c>
    </row>
    <row r="155" s="14" customFormat="1">
      <c r="A155" s="14"/>
      <c r="B155" s="256"/>
      <c r="C155" s="257"/>
      <c r="D155" s="247" t="s">
        <v>220</v>
      </c>
      <c r="E155" s="257"/>
      <c r="F155" s="259" t="s">
        <v>995</v>
      </c>
      <c r="G155" s="257"/>
      <c r="H155" s="260">
        <v>72.930000000000007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6" t="s">
        <v>220</v>
      </c>
      <c r="AU155" s="266" t="s">
        <v>85</v>
      </c>
      <c r="AV155" s="14" t="s">
        <v>85</v>
      </c>
      <c r="AW155" s="14" t="s">
        <v>4</v>
      </c>
      <c r="AX155" s="14" t="s">
        <v>83</v>
      </c>
      <c r="AY155" s="266" t="s">
        <v>127</v>
      </c>
    </row>
    <row r="156" s="2" customFormat="1" ht="16.5" customHeight="1">
      <c r="A156" s="38"/>
      <c r="B156" s="39"/>
      <c r="C156" s="235" t="s">
        <v>173</v>
      </c>
      <c r="D156" s="235" t="s">
        <v>216</v>
      </c>
      <c r="E156" s="236" t="s">
        <v>996</v>
      </c>
      <c r="F156" s="237" t="s">
        <v>997</v>
      </c>
      <c r="G156" s="238" t="s">
        <v>163</v>
      </c>
      <c r="H156" s="239">
        <v>2</v>
      </c>
      <c r="I156" s="240"/>
      <c r="J156" s="241">
        <f>ROUND(I156*H156,2)</f>
        <v>0</v>
      </c>
      <c r="K156" s="242"/>
      <c r="L156" s="44"/>
      <c r="M156" s="243" t="s">
        <v>1</v>
      </c>
      <c r="N156" s="244" t="s">
        <v>40</v>
      </c>
      <c r="O156" s="91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3" t="s">
        <v>552</v>
      </c>
      <c r="AT156" s="233" t="s">
        <v>216</v>
      </c>
      <c r="AU156" s="233" t="s">
        <v>85</v>
      </c>
      <c r="AY156" s="17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7" t="s">
        <v>83</v>
      </c>
      <c r="BK156" s="234">
        <f>ROUND(I156*H156,2)</f>
        <v>0</v>
      </c>
      <c r="BL156" s="17" t="s">
        <v>552</v>
      </c>
      <c r="BM156" s="233" t="s">
        <v>998</v>
      </c>
    </row>
    <row r="157" s="2" customFormat="1" ht="16.5" customHeight="1">
      <c r="A157" s="38"/>
      <c r="B157" s="39"/>
      <c r="C157" s="220" t="s">
        <v>177</v>
      </c>
      <c r="D157" s="220" t="s">
        <v>129</v>
      </c>
      <c r="E157" s="221" t="s">
        <v>999</v>
      </c>
      <c r="F157" s="222" t="s">
        <v>1000</v>
      </c>
      <c r="G157" s="223" t="s">
        <v>163</v>
      </c>
      <c r="H157" s="224">
        <v>2</v>
      </c>
      <c r="I157" s="225"/>
      <c r="J157" s="226">
        <f>ROUND(I157*H157,2)</f>
        <v>0</v>
      </c>
      <c r="K157" s="227"/>
      <c r="L157" s="228"/>
      <c r="M157" s="229" t="s">
        <v>1</v>
      </c>
      <c r="N157" s="230" t="s">
        <v>40</v>
      </c>
      <c r="O157" s="91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3" t="s">
        <v>989</v>
      </c>
      <c r="AT157" s="233" t="s">
        <v>129</v>
      </c>
      <c r="AU157" s="233" t="s">
        <v>85</v>
      </c>
      <c r="AY157" s="17" t="s">
        <v>127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7" t="s">
        <v>83</v>
      </c>
      <c r="BK157" s="234">
        <f>ROUND(I157*H157,2)</f>
        <v>0</v>
      </c>
      <c r="BL157" s="17" t="s">
        <v>552</v>
      </c>
      <c r="BM157" s="233" t="s">
        <v>1001</v>
      </c>
    </row>
    <row r="158" s="2" customFormat="1" ht="16.5" customHeight="1">
      <c r="A158" s="38"/>
      <c r="B158" s="39"/>
      <c r="C158" s="220" t="s">
        <v>8</v>
      </c>
      <c r="D158" s="220" t="s">
        <v>129</v>
      </c>
      <c r="E158" s="221" t="s">
        <v>1002</v>
      </c>
      <c r="F158" s="222" t="s">
        <v>1003</v>
      </c>
      <c r="G158" s="223" t="s">
        <v>99</v>
      </c>
      <c r="H158" s="224">
        <v>53</v>
      </c>
      <c r="I158" s="225"/>
      <c r="J158" s="226">
        <f>ROUND(I158*H158,2)</f>
        <v>0</v>
      </c>
      <c r="K158" s="227"/>
      <c r="L158" s="228"/>
      <c r="M158" s="229" t="s">
        <v>1</v>
      </c>
      <c r="N158" s="230" t="s">
        <v>40</v>
      </c>
      <c r="O158" s="91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3" t="s">
        <v>989</v>
      </c>
      <c r="AT158" s="233" t="s">
        <v>129</v>
      </c>
      <c r="AU158" s="233" t="s">
        <v>85</v>
      </c>
      <c r="AY158" s="17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7" t="s">
        <v>83</v>
      </c>
      <c r="BK158" s="234">
        <f>ROUND(I158*H158,2)</f>
        <v>0</v>
      </c>
      <c r="BL158" s="17" t="s">
        <v>552</v>
      </c>
      <c r="BM158" s="233" t="s">
        <v>1004</v>
      </c>
    </row>
    <row r="159" s="13" customFormat="1">
      <c r="A159" s="13"/>
      <c r="B159" s="245"/>
      <c r="C159" s="246"/>
      <c r="D159" s="247" t="s">
        <v>220</v>
      </c>
      <c r="E159" s="248" t="s">
        <v>1</v>
      </c>
      <c r="F159" s="249" t="s">
        <v>958</v>
      </c>
      <c r="G159" s="246"/>
      <c r="H159" s="248" t="s">
        <v>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220</v>
      </c>
      <c r="AU159" s="255" t="s">
        <v>85</v>
      </c>
      <c r="AV159" s="13" t="s">
        <v>83</v>
      </c>
      <c r="AW159" s="13" t="s">
        <v>32</v>
      </c>
      <c r="AX159" s="13" t="s">
        <v>75</v>
      </c>
      <c r="AY159" s="255" t="s">
        <v>127</v>
      </c>
    </row>
    <row r="160" s="14" customFormat="1">
      <c r="A160" s="14"/>
      <c r="B160" s="256"/>
      <c r="C160" s="257"/>
      <c r="D160" s="247" t="s">
        <v>220</v>
      </c>
      <c r="E160" s="258" t="s">
        <v>1</v>
      </c>
      <c r="F160" s="259" t="s">
        <v>1005</v>
      </c>
      <c r="G160" s="257"/>
      <c r="H160" s="260">
        <v>53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220</v>
      </c>
      <c r="AU160" s="266" t="s">
        <v>85</v>
      </c>
      <c r="AV160" s="14" t="s">
        <v>85</v>
      </c>
      <c r="AW160" s="14" t="s">
        <v>32</v>
      </c>
      <c r="AX160" s="14" t="s">
        <v>83</v>
      </c>
      <c r="AY160" s="266" t="s">
        <v>127</v>
      </c>
    </row>
    <row r="161" s="2" customFormat="1" ht="21.75" customHeight="1">
      <c r="A161" s="38"/>
      <c r="B161" s="39"/>
      <c r="C161" s="220" t="s">
        <v>184</v>
      </c>
      <c r="D161" s="220" t="s">
        <v>129</v>
      </c>
      <c r="E161" s="221" t="s">
        <v>1006</v>
      </c>
      <c r="F161" s="222" t="s">
        <v>1007</v>
      </c>
      <c r="G161" s="223" t="s">
        <v>131</v>
      </c>
      <c r="H161" s="224">
        <v>1</v>
      </c>
      <c r="I161" s="225"/>
      <c r="J161" s="226">
        <f>ROUND(I161*H161,2)</f>
        <v>0</v>
      </c>
      <c r="K161" s="227"/>
      <c r="L161" s="228"/>
      <c r="M161" s="229" t="s">
        <v>1</v>
      </c>
      <c r="N161" s="230" t="s">
        <v>40</v>
      </c>
      <c r="O161" s="91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3" t="s">
        <v>989</v>
      </c>
      <c r="AT161" s="233" t="s">
        <v>129</v>
      </c>
      <c r="AU161" s="233" t="s">
        <v>85</v>
      </c>
      <c r="AY161" s="17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7" t="s">
        <v>83</v>
      </c>
      <c r="BK161" s="234">
        <f>ROUND(I161*H161,2)</f>
        <v>0</v>
      </c>
      <c r="BL161" s="17" t="s">
        <v>552</v>
      </c>
      <c r="BM161" s="233" t="s">
        <v>1008</v>
      </c>
    </row>
    <row r="162" s="2" customFormat="1" ht="24.15" customHeight="1">
      <c r="A162" s="38"/>
      <c r="B162" s="39"/>
      <c r="C162" s="235" t="s">
        <v>188</v>
      </c>
      <c r="D162" s="235" t="s">
        <v>216</v>
      </c>
      <c r="E162" s="236" t="s">
        <v>1009</v>
      </c>
      <c r="F162" s="237" t="s">
        <v>1010</v>
      </c>
      <c r="G162" s="238" t="s">
        <v>163</v>
      </c>
      <c r="H162" s="239">
        <v>2</v>
      </c>
      <c r="I162" s="240"/>
      <c r="J162" s="241">
        <f>ROUND(I162*H162,2)</f>
        <v>0</v>
      </c>
      <c r="K162" s="242"/>
      <c r="L162" s="44"/>
      <c r="M162" s="243" t="s">
        <v>1</v>
      </c>
      <c r="N162" s="244" t="s">
        <v>40</v>
      </c>
      <c r="O162" s="91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3" t="s">
        <v>552</v>
      </c>
      <c r="AT162" s="233" t="s">
        <v>216</v>
      </c>
      <c r="AU162" s="233" t="s">
        <v>85</v>
      </c>
      <c r="AY162" s="17" t="s">
        <v>127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7" t="s">
        <v>83</v>
      </c>
      <c r="BK162" s="234">
        <f>ROUND(I162*H162,2)</f>
        <v>0</v>
      </c>
      <c r="BL162" s="17" t="s">
        <v>552</v>
      </c>
      <c r="BM162" s="233" t="s">
        <v>1011</v>
      </c>
    </row>
    <row r="163" s="2" customFormat="1" ht="16.5" customHeight="1">
      <c r="A163" s="38"/>
      <c r="B163" s="39"/>
      <c r="C163" s="220" t="s">
        <v>192</v>
      </c>
      <c r="D163" s="220" t="s">
        <v>129</v>
      </c>
      <c r="E163" s="221" t="s">
        <v>1012</v>
      </c>
      <c r="F163" s="222" t="s">
        <v>1013</v>
      </c>
      <c r="G163" s="223" t="s">
        <v>163</v>
      </c>
      <c r="H163" s="224">
        <v>2</v>
      </c>
      <c r="I163" s="225"/>
      <c r="J163" s="226">
        <f>ROUND(I163*H163,2)</f>
        <v>0</v>
      </c>
      <c r="K163" s="227"/>
      <c r="L163" s="228"/>
      <c r="M163" s="229" t="s">
        <v>1</v>
      </c>
      <c r="N163" s="230" t="s">
        <v>40</v>
      </c>
      <c r="O163" s="91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3" t="s">
        <v>989</v>
      </c>
      <c r="AT163" s="233" t="s">
        <v>129</v>
      </c>
      <c r="AU163" s="233" t="s">
        <v>85</v>
      </c>
      <c r="AY163" s="17" t="s">
        <v>127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7" t="s">
        <v>83</v>
      </c>
      <c r="BK163" s="234">
        <f>ROUND(I163*H163,2)</f>
        <v>0</v>
      </c>
      <c r="BL163" s="17" t="s">
        <v>552</v>
      </c>
      <c r="BM163" s="233" t="s">
        <v>1014</v>
      </c>
    </row>
    <row r="164" s="2" customFormat="1" ht="24.15" customHeight="1">
      <c r="A164" s="38"/>
      <c r="B164" s="39"/>
      <c r="C164" s="235" t="s">
        <v>196</v>
      </c>
      <c r="D164" s="235" t="s">
        <v>216</v>
      </c>
      <c r="E164" s="236" t="s">
        <v>1015</v>
      </c>
      <c r="F164" s="237" t="s">
        <v>1016</v>
      </c>
      <c r="G164" s="238" t="s">
        <v>163</v>
      </c>
      <c r="H164" s="239">
        <v>2</v>
      </c>
      <c r="I164" s="240"/>
      <c r="J164" s="241">
        <f>ROUND(I164*H164,2)</f>
        <v>0</v>
      </c>
      <c r="K164" s="242"/>
      <c r="L164" s="44"/>
      <c r="M164" s="243" t="s">
        <v>1</v>
      </c>
      <c r="N164" s="244" t="s">
        <v>40</v>
      </c>
      <c r="O164" s="91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3" t="s">
        <v>552</v>
      </c>
      <c r="AT164" s="233" t="s">
        <v>216</v>
      </c>
      <c r="AU164" s="233" t="s">
        <v>85</v>
      </c>
      <c r="AY164" s="17" t="s">
        <v>127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7" t="s">
        <v>83</v>
      </c>
      <c r="BK164" s="234">
        <f>ROUND(I164*H164,2)</f>
        <v>0</v>
      </c>
      <c r="BL164" s="17" t="s">
        <v>552</v>
      </c>
      <c r="BM164" s="233" t="s">
        <v>1017</v>
      </c>
    </row>
    <row r="165" s="2" customFormat="1" ht="16.5" customHeight="1">
      <c r="A165" s="38"/>
      <c r="B165" s="39"/>
      <c r="C165" s="235" t="s">
        <v>200</v>
      </c>
      <c r="D165" s="235" t="s">
        <v>216</v>
      </c>
      <c r="E165" s="236" t="s">
        <v>1018</v>
      </c>
      <c r="F165" s="237" t="s">
        <v>1019</v>
      </c>
      <c r="G165" s="238" t="s">
        <v>163</v>
      </c>
      <c r="H165" s="239">
        <v>2</v>
      </c>
      <c r="I165" s="240"/>
      <c r="J165" s="241">
        <f>ROUND(I165*H165,2)</f>
        <v>0</v>
      </c>
      <c r="K165" s="242"/>
      <c r="L165" s="44"/>
      <c r="M165" s="243" t="s">
        <v>1</v>
      </c>
      <c r="N165" s="244" t="s">
        <v>40</v>
      </c>
      <c r="O165" s="91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3" t="s">
        <v>552</v>
      </c>
      <c r="AT165" s="233" t="s">
        <v>216</v>
      </c>
      <c r="AU165" s="233" t="s">
        <v>85</v>
      </c>
      <c r="AY165" s="17" t="s">
        <v>127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7" t="s">
        <v>83</v>
      </c>
      <c r="BK165" s="234">
        <f>ROUND(I165*H165,2)</f>
        <v>0</v>
      </c>
      <c r="BL165" s="17" t="s">
        <v>552</v>
      </c>
      <c r="BM165" s="233" t="s">
        <v>1020</v>
      </c>
    </row>
    <row r="166" s="2" customFormat="1" ht="24.15" customHeight="1">
      <c r="A166" s="38"/>
      <c r="B166" s="39"/>
      <c r="C166" s="220" t="s">
        <v>7</v>
      </c>
      <c r="D166" s="220" t="s">
        <v>129</v>
      </c>
      <c r="E166" s="221" t="s">
        <v>1021</v>
      </c>
      <c r="F166" s="222" t="s">
        <v>1022</v>
      </c>
      <c r="G166" s="223" t="s">
        <v>1023</v>
      </c>
      <c r="H166" s="224">
        <v>3</v>
      </c>
      <c r="I166" s="225"/>
      <c r="J166" s="226">
        <f>ROUND(I166*H166,2)</f>
        <v>0</v>
      </c>
      <c r="K166" s="227"/>
      <c r="L166" s="228"/>
      <c r="M166" s="229" t="s">
        <v>1</v>
      </c>
      <c r="N166" s="230" t="s">
        <v>40</v>
      </c>
      <c r="O166" s="91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3" t="s">
        <v>989</v>
      </c>
      <c r="AT166" s="233" t="s">
        <v>129</v>
      </c>
      <c r="AU166" s="233" t="s">
        <v>85</v>
      </c>
      <c r="AY166" s="17" t="s">
        <v>127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7" t="s">
        <v>83</v>
      </c>
      <c r="BK166" s="234">
        <f>ROUND(I166*H166,2)</f>
        <v>0</v>
      </c>
      <c r="BL166" s="17" t="s">
        <v>552</v>
      </c>
      <c r="BM166" s="233" t="s">
        <v>1024</v>
      </c>
    </row>
    <row r="167" s="2" customFormat="1" ht="33" customHeight="1">
      <c r="A167" s="38"/>
      <c r="B167" s="39"/>
      <c r="C167" s="235" t="s">
        <v>207</v>
      </c>
      <c r="D167" s="235" t="s">
        <v>216</v>
      </c>
      <c r="E167" s="236" t="s">
        <v>1025</v>
      </c>
      <c r="F167" s="237" t="s">
        <v>1026</v>
      </c>
      <c r="G167" s="238" t="s">
        <v>99</v>
      </c>
      <c r="H167" s="239">
        <v>66.299999999999997</v>
      </c>
      <c r="I167" s="240"/>
      <c r="J167" s="241">
        <f>ROUND(I167*H167,2)</f>
        <v>0</v>
      </c>
      <c r="K167" s="242"/>
      <c r="L167" s="44"/>
      <c r="M167" s="243" t="s">
        <v>1</v>
      </c>
      <c r="N167" s="244" t="s">
        <v>40</v>
      </c>
      <c r="O167" s="91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3" t="s">
        <v>552</v>
      </c>
      <c r="AT167" s="233" t="s">
        <v>216</v>
      </c>
      <c r="AU167" s="233" t="s">
        <v>85</v>
      </c>
      <c r="AY167" s="17" t="s">
        <v>127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7" t="s">
        <v>83</v>
      </c>
      <c r="BK167" s="234">
        <f>ROUND(I167*H167,2)</f>
        <v>0</v>
      </c>
      <c r="BL167" s="17" t="s">
        <v>552</v>
      </c>
      <c r="BM167" s="233" t="s">
        <v>1027</v>
      </c>
    </row>
    <row r="168" s="13" customFormat="1">
      <c r="A168" s="13"/>
      <c r="B168" s="245"/>
      <c r="C168" s="246"/>
      <c r="D168" s="247" t="s">
        <v>220</v>
      </c>
      <c r="E168" s="248" t="s">
        <v>1</v>
      </c>
      <c r="F168" s="249" t="s">
        <v>958</v>
      </c>
      <c r="G168" s="246"/>
      <c r="H168" s="248" t="s">
        <v>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220</v>
      </c>
      <c r="AU168" s="255" t="s">
        <v>85</v>
      </c>
      <c r="AV168" s="13" t="s">
        <v>83</v>
      </c>
      <c r="AW168" s="13" t="s">
        <v>32</v>
      </c>
      <c r="AX168" s="13" t="s">
        <v>75</v>
      </c>
      <c r="AY168" s="255" t="s">
        <v>127</v>
      </c>
    </row>
    <row r="169" s="14" customFormat="1">
      <c r="A169" s="14"/>
      <c r="B169" s="256"/>
      <c r="C169" s="257"/>
      <c r="D169" s="247" t="s">
        <v>220</v>
      </c>
      <c r="E169" s="258" t="s">
        <v>935</v>
      </c>
      <c r="F169" s="259" t="s">
        <v>986</v>
      </c>
      <c r="G169" s="257"/>
      <c r="H169" s="260">
        <v>66.299999999999997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220</v>
      </c>
      <c r="AU169" s="266" t="s">
        <v>85</v>
      </c>
      <c r="AV169" s="14" t="s">
        <v>85</v>
      </c>
      <c r="AW169" s="14" t="s">
        <v>32</v>
      </c>
      <c r="AX169" s="14" t="s">
        <v>83</v>
      </c>
      <c r="AY169" s="266" t="s">
        <v>127</v>
      </c>
    </row>
    <row r="170" s="2" customFormat="1" ht="16.5" customHeight="1">
      <c r="A170" s="38"/>
      <c r="B170" s="39"/>
      <c r="C170" s="220" t="s">
        <v>211</v>
      </c>
      <c r="D170" s="220" t="s">
        <v>129</v>
      </c>
      <c r="E170" s="221" t="s">
        <v>1028</v>
      </c>
      <c r="F170" s="222" t="s">
        <v>1029</v>
      </c>
      <c r="G170" s="223" t="s">
        <v>426</v>
      </c>
      <c r="H170" s="224">
        <v>45.216999999999999</v>
      </c>
      <c r="I170" s="225"/>
      <c r="J170" s="226">
        <f>ROUND(I170*H170,2)</f>
        <v>0</v>
      </c>
      <c r="K170" s="227"/>
      <c r="L170" s="228"/>
      <c r="M170" s="229" t="s">
        <v>1</v>
      </c>
      <c r="N170" s="230" t="s">
        <v>40</v>
      </c>
      <c r="O170" s="91"/>
      <c r="P170" s="231">
        <f>O170*H170</f>
        <v>0</v>
      </c>
      <c r="Q170" s="231">
        <v>0.001</v>
      </c>
      <c r="R170" s="231">
        <f>Q170*H170</f>
        <v>0.045217</v>
      </c>
      <c r="S170" s="231">
        <v>0</v>
      </c>
      <c r="T170" s="23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3" t="s">
        <v>244</v>
      </c>
      <c r="AT170" s="233" t="s">
        <v>129</v>
      </c>
      <c r="AU170" s="233" t="s">
        <v>85</v>
      </c>
      <c r="AY170" s="17" t="s">
        <v>127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7" t="s">
        <v>83</v>
      </c>
      <c r="BK170" s="234">
        <f>ROUND(I170*H170,2)</f>
        <v>0</v>
      </c>
      <c r="BL170" s="17" t="s">
        <v>244</v>
      </c>
      <c r="BM170" s="233" t="s">
        <v>1030</v>
      </c>
    </row>
    <row r="171" s="14" customFormat="1">
      <c r="A171" s="14"/>
      <c r="B171" s="256"/>
      <c r="C171" s="257"/>
      <c r="D171" s="247" t="s">
        <v>220</v>
      </c>
      <c r="E171" s="258" t="s">
        <v>1</v>
      </c>
      <c r="F171" s="259" t="s">
        <v>1031</v>
      </c>
      <c r="G171" s="257"/>
      <c r="H171" s="260">
        <v>41.106000000000002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6" t="s">
        <v>220</v>
      </c>
      <c r="AU171" s="266" t="s">
        <v>85</v>
      </c>
      <c r="AV171" s="14" t="s">
        <v>85</v>
      </c>
      <c r="AW171" s="14" t="s">
        <v>32</v>
      </c>
      <c r="AX171" s="14" t="s">
        <v>83</v>
      </c>
      <c r="AY171" s="266" t="s">
        <v>127</v>
      </c>
    </row>
    <row r="172" s="14" customFormat="1">
      <c r="A172" s="14"/>
      <c r="B172" s="256"/>
      <c r="C172" s="257"/>
      <c r="D172" s="247" t="s">
        <v>220</v>
      </c>
      <c r="E172" s="257"/>
      <c r="F172" s="259" t="s">
        <v>1032</v>
      </c>
      <c r="G172" s="257"/>
      <c r="H172" s="260">
        <v>45.216999999999999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220</v>
      </c>
      <c r="AU172" s="266" t="s">
        <v>85</v>
      </c>
      <c r="AV172" s="14" t="s">
        <v>85</v>
      </c>
      <c r="AW172" s="14" t="s">
        <v>4</v>
      </c>
      <c r="AX172" s="14" t="s">
        <v>83</v>
      </c>
      <c r="AY172" s="266" t="s">
        <v>127</v>
      </c>
    </row>
    <row r="173" s="2" customFormat="1" ht="24.15" customHeight="1">
      <c r="A173" s="38"/>
      <c r="B173" s="39"/>
      <c r="C173" s="235" t="s">
        <v>215</v>
      </c>
      <c r="D173" s="235" t="s">
        <v>216</v>
      </c>
      <c r="E173" s="236" t="s">
        <v>1033</v>
      </c>
      <c r="F173" s="237" t="s">
        <v>1034</v>
      </c>
      <c r="G173" s="238" t="s">
        <v>163</v>
      </c>
      <c r="H173" s="239">
        <v>1</v>
      </c>
      <c r="I173" s="240"/>
      <c r="J173" s="241">
        <f>ROUND(I173*H173,2)</f>
        <v>0</v>
      </c>
      <c r="K173" s="242"/>
      <c r="L173" s="44"/>
      <c r="M173" s="243" t="s">
        <v>1</v>
      </c>
      <c r="N173" s="244" t="s">
        <v>40</v>
      </c>
      <c r="O173" s="91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3" t="s">
        <v>552</v>
      </c>
      <c r="AT173" s="233" t="s">
        <v>216</v>
      </c>
      <c r="AU173" s="233" t="s">
        <v>85</v>
      </c>
      <c r="AY173" s="17" t="s">
        <v>127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7" t="s">
        <v>83</v>
      </c>
      <c r="BK173" s="234">
        <f>ROUND(I173*H173,2)</f>
        <v>0</v>
      </c>
      <c r="BL173" s="17" t="s">
        <v>552</v>
      </c>
      <c r="BM173" s="233" t="s">
        <v>1035</v>
      </c>
    </row>
    <row r="174" s="2" customFormat="1" ht="24.15" customHeight="1">
      <c r="A174" s="38"/>
      <c r="B174" s="39"/>
      <c r="C174" s="235" t="s">
        <v>222</v>
      </c>
      <c r="D174" s="235" t="s">
        <v>216</v>
      </c>
      <c r="E174" s="236" t="s">
        <v>1036</v>
      </c>
      <c r="F174" s="237" t="s">
        <v>1037</v>
      </c>
      <c r="G174" s="238" t="s">
        <v>163</v>
      </c>
      <c r="H174" s="239">
        <v>3</v>
      </c>
      <c r="I174" s="240"/>
      <c r="J174" s="241">
        <f>ROUND(I174*H174,2)</f>
        <v>0</v>
      </c>
      <c r="K174" s="242"/>
      <c r="L174" s="44"/>
      <c r="M174" s="243" t="s">
        <v>1</v>
      </c>
      <c r="N174" s="244" t="s">
        <v>40</v>
      </c>
      <c r="O174" s="91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3" t="s">
        <v>552</v>
      </c>
      <c r="AT174" s="233" t="s">
        <v>216</v>
      </c>
      <c r="AU174" s="233" t="s">
        <v>85</v>
      </c>
      <c r="AY174" s="17" t="s">
        <v>127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7" t="s">
        <v>83</v>
      </c>
      <c r="BK174" s="234">
        <f>ROUND(I174*H174,2)</f>
        <v>0</v>
      </c>
      <c r="BL174" s="17" t="s">
        <v>552</v>
      </c>
      <c r="BM174" s="233" t="s">
        <v>1038</v>
      </c>
    </row>
    <row r="175" s="2" customFormat="1" ht="24.15" customHeight="1">
      <c r="A175" s="38"/>
      <c r="B175" s="39"/>
      <c r="C175" s="235" t="s">
        <v>226</v>
      </c>
      <c r="D175" s="235" t="s">
        <v>216</v>
      </c>
      <c r="E175" s="236" t="s">
        <v>1039</v>
      </c>
      <c r="F175" s="237" t="s">
        <v>1040</v>
      </c>
      <c r="G175" s="238" t="s">
        <v>163</v>
      </c>
      <c r="H175" s="239">
        <v>3</v>
      </c>
      <c r="I175" s="240"/>
      <c r="J175" s="241">
        <f>ROUND(I175*H175,2)</f>
        <v>0</v>
      </c>
      <c r="K175" s="242"/>
      <c r="L175" s="44"/>
      <c r="M175" s="243" t="s">
        <v>1</v>
      </c>
      <c r="N175" s="244" t="s">
        <v>40</v>
      </c>
      <c r="O175" s="91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3" t="s">
        <v>552</v>
      </c>
      <c r="AT175" s="233" t="s">
        <v>216</v>
      </c>
      <c r="AU175" s="233" t="s">
        <v>85</v>
      </c>
      <c r="AY175" s="17" t="s">
        <v>127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7" t="s">
        <v>83</v>
      </c>
      <c r="BK175" s="234">
        <f>ROUND(I175*H175,2)</f>
        <v>0</v>
      </c>
      <c r="BL175" s="17" t="s">
        <v>552</v>
      </c>
      <c r="BM175" s="233" t="s">
        <v>1041</v>
      </c>
    </row>
    <row r="176" s="2" customFormat="1" ht="24.15" customHeight="1">
      <c r="A176" s="38"/>
      <c r="B176" s="39"/>
      <c r="C176" s="235" t="s">
        <v>385</v>
      </c>
      <c r="D176" s="235" t="s">
        <v>216</v>
      </c>
      <c r="E176" s="236" t="s">
        <v>1042</v>
      </c>
      <c r="F176" s="237" t="s">
        <v>1043</v>
      </c>
      <c r="G176" s="238" t="s">
        <v>163</v>
      </c>
      <c r="H176" s="239">
        <v>1</v>
      </c>
      <c r="I176" s="240"/>
      <c r="J176" s="241">
        <f>ROUND(I176*H176,2)</f>
        <v>0</v>
      </c>
      <c r="K176" s="242"/>
      <c r="L176" s="44"/>
      <c r="M176" s="243" t="s">
        <v>1</v>
      </c>
      <c r="N176" s="244" t="s">
        <v>40</v>
      </c>
      <c r="O176" s="91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3" t="s">
        <v>552</v>
      </c>
      <c r="AT176" s="233" t="s">
        <v>216</v>
      </c>
      <c r="AU176" s="233" t="s">
        <v>85</v>
      </c>
      <c r="AY176" s="17" t="s">
        <v>127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7" t="s">
        <v>83</v>
      </c>
      <c r="BK176" s="234">
        <f>ROUND(I176*H176,2)</f>
        <v>0</v>
      </c>
      <c r="BL176" s="17" t="s">
        <v>552</v>
      </c>
      <c r="BM176" s="233" t="s">
        <v>1044</v>
      </c>
    </row>
    <row r="177" s="2" customFormat="1" ht="16.5" customHeight="1">
      <c r="A177" s="38"/>
      <c r="B177" s="39"/>
      <c r="C177" s="235" t="s">
        <v>389</v>
      </c>
      <c r="D177" s="235" t="s">
        <v>216</v>
      </c>
      <c r="E177" s="236" t="s">
        <v>1045</v>
      </c>
      <c r="F177" s="237" t="s">
        <v>1046</v>
      </c>
      <c r="G177" s="238" t="s">
        <v>163</v>
      </c>
      <c r="H177" s="239">
        <v>4</v>
      </c>
      <c r="I177" s="240"/>
      <c r="J177" s="241">
        <f>ROUND(I177*H177,2)</f>
        <v>0</v>
      </c>
      <c r="K177" s="242"/>
      <c r="L177" s="44"/>
      <c r="M177" s="243" t="s">
        <v>1</v>
      </c>
      <c r="N177" s="244" t="s">
        <v>40</v>
      </c>
      <c r="O177" s="91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3" t="s">
        <v>552</v>
      </c>
      <c r="AT177" s="233" t="s">
        <v>216</v>
      </c>
      <c r="AU177" s="233" t="s">
        <v>85</v>
      </c>
      <c r="AY177" s="17" t="s">
        <v>127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7" t="s">
        <v>83</v>
      </c>
      <c r="BK177" s="234">
        <f>ROUND(I177*H177,2)</f>
        <v>0</v>
      </c>
      <c r="BL177" s="17" t="s">
        <v>552</v>
      </c>
      <c r="BM177" s="233" t="s">
        <v>1047</v>
      </c>
    </row>
    <row r="178" s="2" customFormat="1" ht="16.5" customHeight="1">
      <c r="A178" s="38"/>
      <c r="B178" s="39"/>
      <c r="C178" s="220" t="s">
        <v>393</v>
      </c>
      <c r="D178" s="220" t="s">
        <v>129</v>
      </c>
      <c r="E178" s="221" t="s">
        <v>1048</v>
      </c>
      <c r="F178" s="222" t="s">
        <v>1049</v>
      </c>
      <c r="G178" s="223" t="s">
        <v>163</v>
      </c>
      <c r="H178" s="224">
        <v>4</v>
      </c>
      <c r="I178" s="225"/>
      <c r="J178" s="226">
        <f>ROUND(I178*H178,2)</f>
        <v>0</v>
      </c>
      <c r="K178" s="227"/>
      <c r="L178" s="228"/>
      <c r="M178" s="229" t="s">
        <v>1</v>
      </c>
      <c r="N178" s="230" t="s">
        <v>40</v>
      </c>
      <c r="O178" s="91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3" t="s">
        <v>989</v>
      </c>
      <c r="AT178" s="233" t="s">
        <v>129</v>
      </c>
      <c r="AU178" s="233" t="s">
        <v>85</v>
      </c>
      <c r="AY178" s="17" t="s">
        <v>127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7" t="s">
        <v>83</v>
      </c>
      <c r="BK178" s="234">
        <f>ROUND(I178*H178,2)</f>
        <v>0</v>
      </c>
      <c r="BL178" s="17" t="s">
        <v>552</v>
      </c>
      <c r="BM178" s="233" t="s">
        <v>1050</v>
      </c>
    </row>
    <row r="179" s="2" customFormat="1" ht="33" customHeight="1">
      <c r="A179" s="38"/>
      <c r="B179" s="39"/>
      <c r="C179" s="235" t="s">
        <v>399</v>
      </c>
      <c r="D179" s="235" t="s">
        <v>216</v>
      </c>
      <c r="E179" s="236" t="s">
        <v>1051</v>
      </c>
      <c r="F179" s="237" t="s">
        <v>1052</v>
      </c>
      <c r="G179" s="238" t="s">
        <v>99</v>
      </c>
      <c r="H179" s="239">
        <v>27</v>
      </c>
      <c r="I179" s="240"/>
      <c r="J179" s="241">
        <f>ROUND(I179*H179,2)</f>
        <v>0</v>
      </c>
      <c r="K179" s="242"/>
      <c r="L179" s="44"/>
      <c r="M179" s="243" t="s">
        <v>1</v>
      </c>
      <c r="N179" s="244" t="s">
        <v>40</v>
      </c>
      <c r="O179" s="91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3" t="s">
        <v>552</v>
      </c>
      <c r="AT179" s="233" t="s">
        <v>216</v>
      </c>
      <c r="AU179" s="233" t="s">
        <v>85</v>
      </c>
      <c r="AY179" s="17" t="s">
        <v>127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7" t="s">
        <v>83</v>
      </c>
      <c r="BK179" s="234">
        <f>ROUND(I179*H179,2)</f>
        <v>0</v>
      </c>
      <c r="BL179" s="17" t="s">
        <v>552</v>
      </c>
      <c r="BM179" s="233" t="s">
        <v>1053</v>
      </c>
    </row>
    <row r="180" s="13" customFormat="1">
      <c r="A180" s="13"/>
      <c r="B180" s="245"/>
      <c r="C180" s="246"/>
      <c r="D180" s="247" t="s">
        <v>220</v>
      </c>
      <c r="E180" s="248" t="s">
        <v>1</v>
      </c>
      <c r="F180" s="249" t="s">
        <v>1054</v>
      </c>
      <c r="G180" s="246"/>
      <c r="H180" s="248" t="s">
        <v>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220</v>
      </c>
      <c r="AU180" s="255" t="s">
        <v>85</v>
      </c>
      <c r="AV180" s="13" t="s">
        <v>83</v>
      </c>
      <c r="AW180" s="13" t="s">
        <v>32</v>
      </c>
      <c r="AX180" s="13" t="s">
        <v>75</v>
      </c>
      <c r="AY180" s="255" t="s">
        <v>127</v>
      </c>
    </row>
    <row r="181" s="14" customFormat="1">
      <c r="A181" s="14"/>
      <c r="B181" s="256"/>
      <c r="C181" s="257"/>
      <c r="D181" s="247" t="s">
        <v>220</v>
      </c>
      <c r="E181" s="258" t="s">
        <v>1</v>
      </c>
      <c r="F181" s="259" t="s">
        <v>1055</v>
      </c>
      <c r="G181" s="257"/>
      <c r="H181" s="260">
        <v>27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6" t="s">
        <v>220</v>
      </c>
      <c r="AU181" s="266" t="s">
        <v>85</v>
      </c>
      <c r="AV181" s="14" t="s">
        <v>85</v>
      </c>
      <c r="AW181" s="14" t="s">
        <v>32</v>
      </c>
      <c r="AX181" s="14" t="s">
        <v>75</v>
      </c>
      <c r="AY181" s="266" t="s">
        <v>127</v>
      </c>
    </row>
    <row r="182" s="15" customFormat="1">
      <c r="A182" s="15"/>
      <c r="B182" s="272"/>
      <c r="C182" s="273"/>
      <c r="D182" s="247" t="s">
        <v>220</v>
      </c>
      <c r="E182" s="274" t="s">
        <v>934</v>
      </c>
      <c r="F182" s="275" t="s">
        <v>323</v>
      </c>
      <c r="G182" s="273"/>
      <c r="H182" s="276">
        <v>27</v>
      </c>
      <c r="I182" s="277"/>
      <c r="J182" s="273"/>
      <c r="K182" s="273"/>
      <c r="L182" s="278"/>
      <c r="M182" s="279"/>
      <c r="N182" s="280"/>
      <c r="O182" s="280"/>
      <c r="P182" s="280"/>
      <c r="Q182" s="280"/>
      <c r="R182" s="280"/>
      <c r="S182" s="280"/>
      <c r="T182" s="28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2" t="s">
        <v>220</v>
      </c>
      <c r="AU182" s="282" t="s">
        <v>85</v>
      </c>
      <c r="AV182" s="15" t="s">
        <v>133</v>
      </c>
      <c r="AW182" s="15" t="s">
        <v>32</v>
      </c>
      <c r="AX182" s="15" t="s">
        <v>83</v>
      </c>
      <c r="AY182" s="282" t="s">
        <v>127</v>
      </c>
    </row>
    <row r="183" s="2" customFormat="1" ht="16.5" customHeight="1">
      <c r="A183" s="38"/>
      <c r="B183" s="39"/>
      <c r="C183" s="220" t="s">
        <v>403</v>
      </c>
      <c r="D183" s="220" t="s">
        <v>129</v>
      </c>
      <c r="E183" s="221" t="s">
        <v>1056</v>
      </c>
      <c r="F183" s="222" t="s">
        <v>1057</v>
      </c>
      <c r="G183" s="223" t="s">
        <v>99</v>
      </c>
      <c r="H183" s="224">
        <v>29.699999999999999</v>
      </c>
      <c r="I183" s="225"/>
      <c r="J183" s="226">
        <f>ROUND(I183*H183,2)</f>
        <v>0</v>
      </c>
      <c r="K183" s="227"/>
      <c r="L183" s="228"/>
      <c r="M183" s="229" t="s">
        <v>1</v>
      </c>
      <c r="N183" s="230" t="s">
        <v>40</v>
      </c>
      <c r="O183" s="91"/>
      <c r="P183" s="231">
        <f>O183*H183</f>
        <v>0</v>
      </c>
      <c r="Q183" s="231">
        <v>0.00012</v>
      </c>
      <c r="R183" s="231">
        <f>Q183*H183</f>
        <v>0.0035639999999999999</v>
      </c>
      <c r="S183" s="231">
        <v>0</v>
      </c>
      <c r="T183" s="23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3" t="s">
        <v>244</v>
      </c>
      <c r="AT183" s="233" t="s">
        <v>129</v>
      </c>
      <c r="AU183" s="233" t="s">
        <v>85</v>
      </c>
      <c r="AY183" s="17" t="s">
        <v>127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7" t="s">
        <v>83</v>
      </c>
      <c r="BK183" s="234">
        <f>ROUND(I183*H183,2)</f>
        <v>0</v>
      </c>
      <c r="BL183" s="17" t="s">
        <v>244</v>
      </c>
      <c r="BM183" s="233" t="s">
        <v>1058</v>
      </c>
    </row>
    <row r="184" s="13" customFormat="1">
      <c r="A184" s="13"/>
      <c r="B184" s="245"/>
      <c r="C184" s="246"/>
      <c r="D184" s="247" t="s">
        <v>220</v>
      </c>
      <c r="E184" s="248" t="s">
        <v>1</v>
      </c>
      <c r="F184" s="249" t="s">
        <v>1059</v>
      </c>
      <c r="G184" s="246"/>
      <c r="H184" s="248" t="s">
        <v>1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220</v>
      </c>
      <c r="AU184" s="255" t="s">
        <v>85</v>
      </c>
      <c r="AV184" s="13" t="s">
        <v>83</v>
      </c>
      <c r="AW184" s="13" t="s">
        <v>32</v>
      </c>
      <c r="AX184" s="13" t="s">
        <v>75</v>
      </c>
      <c r="AY184" s="255" t="s">
        <v>127</v>
      </c>
    </row>
    <row r="185" s="14" customFormat="1">
      <c r="A185" s="14"/>
      <c r="B185" s="256"/>
      <c r="C185" s="257"/>
      <c r="D185" s="247" t="s">
        <v>220</v>
      </c>
      <c r="E185" s="258" t="s">
        <v>1</v>
      </c>
      <c r="F185" s="259" t="s">
        <v>934</v>
      </c>
      <c r="G185" s="257"/>
      <c r="H185" s="260">
        <v>27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6" t="s">
        <v>220</v>
      </c>
      <c r="AU185" s="266" t="s">
        <v>85</v>
      </c>
      <c r="AV185" s="14" t="s">
        <v>85</v>
      </c>
      <c r="AW185" s="14" t="s">
        <v>32</v>
      </c>
      <c r="AX185" s="14" t="s">
        <v>83</v>
      </c>
      <c r="AY185" s="266" t="s">
        <v>127</v>
      </c>
    </row>
    <row r="186" s="14" customFormat="1">
      <c r="A186" s="14"/>
      <c r="B186" s="256"/>
      <c r="C186" s="257"/>
      <c r="D186" s="247" t="s">
        <v>220</v>
      </c>
      <c r="E186" s="257"/>
      <c r="F186" s="259" t="s">
        <v>1060</v>
      </c>
      <c r="G186" s="257"/>
      <c r="H186" s="260">
        <v>29.699999999999999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220</v>
      </c>
      <c r="AU186" s="266" t="s">
        <v>85</v>
      </c>
      <c r="AV186" s="14" t="s">
        <v>85</v>
      </c>
      <c r="AW186" s="14" t="s">
        <v>4</v>
      </c>
      <c r="AX186" s="14" t="s">
        <v>83</v>
      </c>
      <c r="AY186" s="266" t="s">
        <v>127</v>
      </c>
    </row>
    <row r="187" s="2" customFormat="1" ht="16.5" customHeight="1">
      <c r="A187" s="38"/>
      <c r="B187" s="39"/>
      <c r="C187" s="220" t="s">
        <v>408</v>
      </c>
      <c r="D187" s="220" t="s">
        <v>129</v>
      </c>
      <c r="E187" s="221" t="s">
        <v>1061</v>
      </c>
      <c r="F187" s="222" t="s">
        <v>1062</v>
      </c>
      <c r="G187" s="223" t="s">
        <v>163</v>
      </c>
      <c r="H187" s="224">
        <v>2</v>
      </c>
      <c r="I187" s="225"/>
      <c r="J187" s="226">
        <f>ROUND(I187*H187,2)</f>
        <v>0</v>
      </c>
      <c r="K187" s="227"/>
      <c r="L187" s="228"/>
      <c r="M187" s="229" t="s">
        <v>1</v>
      </c>
      <c r="N187" s="230" t="s">
        <v>40</v>
      </c>
      <c r="O187" s="91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3" t="s">
        <v>989</v>
      </c>
      <c r="AT187" s="233" t="s">
        <v>129</v>
      </c>
      <c r="AU187" s="233" t="s">
        <v>85</v>
      </c>
      <c r="AY187" s="17" t="s">
        <v>127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7" t="s">
        <v>83</v>
      </c>
      <c r="BK187" s="234">
        <f>ROUND(I187*H187,2)</f>
        <v>0</v>
      </c>
      <c r="BL187" s="17" t="s">
        <v>552</v>
      </c>
      <c r="BM187" s="233" t="s">
        <v>1063</v>
      </c>
    </row>
    <row r="188" s="2" customFormat="1" ht="24.15" customHeight="1">
      <c r="A188" s="38"/>
      <c r="B188" s="39"/>
      <c r="C188" s="235" t="s">
        <v>413</v>
      </c>
      <c r="D188" s="235" t="s">
        <v>216</v>
      </c>
      <c r="E188" s="236" t="s">
        <v>1064</v>
      </c>
      <c r="F188" s="237" t="s">
        <v>1065</v>
      </c>
      <c r="G188" s="238" t="s">
        <v>99</v>
      </c>
      <c r="H188" s="239">
        <v>32</v>
      </c>
      <c r="I188" s="240"/>
      <c r="J188" s="241">
        <f>ROUND(I188*H188,2)</f>
        <v>0</v>
      </c>
      <c r="K188" s="242"/>
      <c r="L188" s="44"/>
      <c r="M188" s="243" t="s">
        <v>1</v>
      </c>
      <c r="N188" s="244" t="s">
        <v>40</v>
      </c>
      <c r="O188" s="91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3" t="s">
        <v>552</v>
      </c>
      <c r="AT188" s="233" t="s">
        <v>216</v>
      </c>
      <c r="AU188" s="233" t="s">
        <v>85</v>
      </c>
      <c r="AY188" s="17" t="s">
        <v>127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7" t="s">
        <v>83</v>
      </c>
      <c r="BK188" s="234">
        <f>ROUND(I188*H188,2)</f>
        <v>0</v>
      </c>
      <c r="BL188" s="17" t="s">
        <v>552</v>
      </c>
      <c r="BM188" s="233" t="s">
        <v>1066</v>
      </c>
    </row>
    <row r="189" s="13" customFormat="1">
      <c r="A189" s="13"/>
      <c r="B189" s="245"/>
      <c r="C189" s="246"/>
      <c r="D189" s="247" t="s">
        <v>220</v>
      </c>
      <c r="E189" s="248" t="s">
        <v>1</v>
      </c>
      <c r="F189" s="249" t="s">
        <v>958</v>
      </c>
      <c r="G189" s="246"/>
      <c r="H189" s="248" t="s">
        <v>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220</v>
      </c>
      <c r="AU189" s="255" t="s">
        <v>85</v>
      </c>
      <c r="AV189" s="13" t="s">
        <v>83</v>
      </c>
      <c r="AW189" s="13" t="s">
        <v>32</v>
      </c>
      <c r="AX189" s="13" t="s">
        <v>75</v>
      </c>
      <c r="AY189" s="255" t="s">
        <v>127</v>
      </c>
    </row>
    <row r="190" s="14" customFormat="1">
      <c r="A190" s="14"/>
      <c r="B190" s="256"/>
      <c r="C190" s="257"/>
      <c r="D190" s="247" t="s">
        <v>220</v>
      </c>
      <c r="E190" s="258" t="s">
        <v>930</v>
      </c>
      <c r="F190" s="259" t="s">
        <v>1067</v>
      </c>
      <c r="G190" s="257"/>
      <c r="H190" s="260">
        <v>32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220</v>
      </c>
      <c r="AU190" s="266" t="s">
        <v>85</v>
      </c>
      <c r="AV190" s="14" t="s">
        <v>85</v>
      </c>
      <c r="AW190" s="14" t="s">
        <v>32</v>
      </c>
      <c r="AX190" s="14" t="s">
        <v>83</v>
      </c>
      <c r="AY190" s="266" t="s">
        <v>127</v>
      </c>
    </row>
    <row r="191" s="2" customFormat="1" ht="16.5" customHeight="1">
      <c r="A191" s="38"/>
      <c r="B191" s="39"/>
      <c r="C191" s="220" t="s">
        <v>419</v>
      </c>
      <c r="D191" s="220" t="s">
        <v>129</v>
      </c>
      <c r="E191" s="221" t="s">
        <v>1068</v>
      </c>
      <c r="F191" s="222" t="s">
        <v>1069</v>
      </c>
      <c r="G191" s="223" t="s">
        <v>99</v>
      </c>
      <c r="H191" s="224">
        <v>33.600000000000001</v>
      </c>
      <c r="I191" s="225"/>
      <c r="J191" s="226">
        <f>ROUND(I191*H191,2)</f>
        <v>0</v>
      </c>
      <c r="K191" s="227"/>
      <c r="L191" s="228"/>
      <c r="M191" s="229" t="s">
        <v>1</v>
      </c>
      <c r="N191" s="230" t="s">
        <v>40</v>
      </c>
      <c r="O191" s="91"/>
      <c r="P191" s="231">
        <f>O191*H191</f>
        <v>0</v>
      </c>
      <c r="Q191" s="231">
        <v>0.00063000000000000003</v>
      </c>
      <c r="R191" s="231">
        <f>Q191*H191</f>
        <v>0.021168000000000003</v>
      </c>
      <c r="S191" s="231">
        <v>0</v>
      </c>
      <c r="T191" s="23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3" t="s">
        <v>244</v>
      </c>
      <c r="AT191" s="233" t="s">
        <v>129</v>
      </c>
      <c r="AU191" s="233" t="s">
        <v>85</v>
      </c>
      <c r="AY191" s="17" t="s">
        <v>127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7" t="s">
        <v>83</v>
      </c>
      <c r="BK191" s="234">
        <f>ROUND(I191*H191,2)</f>
        <v>0</v>
      </c>
      <c r="BL191" s="17" t="s">
        <v>244</v>
      </c>
      <c r="BM191" s="233" t="s">
        <v>1070</v>
      </c>
    </row>
    <row r="192" s="13" customFormat="1">
      <c r="A192" s="13"/>
      <c r="B192" s="245"/>
      <c r="C192" s="246"/>
      <c r="D192" s="247" t="s">
        <v>220</v>
      </c>
      <c r="E192" s="248" t="s">
        <v>1</v>
      </c>
      <c r="F192" s="249" t="s">
        <v>612</v>
      </c>
      <c r="G192" s="246"/>
      <c r="H192" s="248" t="s">
        <v>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220</v>
      </c>
      <c r="AU192" s="255" t="s">
        <v>85</v>
      </c>
      <c r="AV192" s="13" t="s">
        <v>83</v>
      </c>
      <c r="AW192" s="13" t="s">
        <v>32</v>
      </c>
      <c r="AX192" s="13" t="s">
        <v>75</v>
      </c>
      <c r="AY192" s="255" t="s">
        <v>127</v>
      </c>
    </row>
    <row r="193" s="14" customFormat="1">
      <c r="A193" s="14"/>
      <c r="B193" s="256"/>
      <c r="C193" s="257"/>
      <c r="D193" s="247" t="s">
        <v>220</v>
      </c>
      <c r="E193" s="258" t="s">
        <v>1</v>
      </c>
      <c r="F193" s="259" t="s">
        <v>930</v>
      </c>
      <c r="G193" s="257"/>
      <c r="H193" s="260">
        <v>32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6" t="s">
        <v>220</v>
      </c>
      <c r="AU193" s="266" t="s">
        <v>85</v>
      </c>
      <c r="AV193" s="14" t="s">
        <v>85</v>
      </c>
      <c r="AW193" s="14" t="s">
        <v>32</v>
      </c>
      <c r="AX193" s="14" t="s">
        <v>83</v>
      </c>
      <c r="AY193" s="266" t="s">
        <v>127</v>
      </c>
    </row>
    <row r="194" s="14" customFormat="1">
      <c r="A194" s="14"/>
      <c r="B194" s="256"/>
      <c r="C194" s="257"/>
      <c r="D194" s="247" t="s">
        <v>220</v>
      </c>
      <c r="E194" s="257"/>
      <c r="F194" s="259" t="s">
        <v>1071</v>
      </c>
      <c r="G194" s="257"/>
      <c r="H194" s="260">
        <v>33.600000000000001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6" t="s">
        <v>220</v>
      </c>
      <c r="AU194" s="266" t="s">
        <v>85</v>
      </c>
      <c r="AV194" s="14" t="s">
        <v>85</v>
      </c>
      <c r="AW194" s="14" t="s">
        <v>4</v>
      </c>
      <c r="AX194" s="14" t="s">
        <v>83</v>
      </c>
      <c r="AY194" s="266" t="s">
        <v>127</v>
      </c>
    </row>
    <row r="195" s="2" customFormat="1" ht="24.15" customHeight="1">
      <c r="A195" s="38"/>
      <c r="B195" s="39"/>
      <c r="C195" s="235" t="s">
        <v>423</v>
      </c>
      <c r="D195" s="235" t="s">
        <v>216</v>
      </c>
      <c r="E195" s="236" t="s">
        <v>1072</v>
      </c>
      <c r="F195" s="237" t="s">
        <v>1073</v>
      </c>
      <c r="G195" s="238" t="s">
        <v>99</v>
      </c>
      <c r="H195" s="239">
        <v>22</v>
      </c>
      <c r="I195" s="240"/>
      <c r="J195" s="241">
        <f>ROUND(I195*H195,2)</f>
        <v>0</v>
      </c>
      <c r="K195" s="242"/>
      <c r="L195" s="44"/>
      <c r="M195" s="243" t="s">
        <v>1</v>
      </c>
      <c r="N195" s="244" t="s">
        <v>40</v>
      </c>
      <c r="O195" s="91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3" t="s">
        <v>552</v>
      </c>
      <c r="AT195" s="233" t="s">
        <v>216</v>
      </c>
      <c r="AU195" s="233" t="s">
        <v>85</v>
      </c>
      <c r="AY195" s="17" t="s">
        <v>127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7" t="s">
        <v>83</v>
      </c>
      <c r="BK195" s="234">
        <f>ROUND(I195*H195,2)</f>
        <v>0</v>
      </c>
      <c r="BL195" s="17" t="s">
        <v>552</v>
      </c>
      <c r="BM195" s="233" t="s">
        <v>1074</v>
      </c>
    </row>
    <row r="196" s="14" customFormat="1">
      <c r="A196" s="14"/>
      <c r="B196" s="256"/>
      <c r="C196" s="257"/>
      <c r="D196" s="247" t="s">
        <v>220</v>
      </c>
      <c r="E196" s="258" t="s">
        <v>1</v>
      </c>
      <c r="F196" s="259" t="s">
        <v>1075</v>
      </c>
      <c r="G196" s="257"/>
      <c r="H196" s="260">
        <v>22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220</v>
      </c>
      <c r="AU196" s="266" t="s">
        <v>85</v>
      </c>
      <c r="AV196" s="14" t="s">
        <v>85</v>
      </c>
      <c r="AW196" s="14" t="s">
        <v>32</v>
      </c>
      <c r="AX196" s="14" t="s">
        <v>83</v>
      </c>
      <c r="AY196" s="266" t="s">
        <v>127</v>
      </c>
    </row>
    <row r="197" s="2" customFormat="1" ht="16.5" customHeight="1">
      <c r="A197" s="38"/>
      <c r="B197" s="39"/>
      <c r="C197" s="220" t="s">
        <v>429</v>
      </c>
      <c r="D197" s="220" t="s">
        <v>129</v>
      </c>
      <c r="E197" s="221" t="s">
        <v>1076</v>
      </c>
      <c r="F197" s="222" t="s">
        <v>1077</v>
      </c>
      <c r="G197" s="223" t="s">
        <v>99</v>
      </c>
      <c r="H197" s="224">
        <v>12.1</v>
      </c>
      <c r="I197" s="225"/>
      <c r="J197" s="226">
        <f>ROUND(I197*H197,2)</f>
        <v>0</v>
      </c>
      <c r="K197" s="227"/>
      <c r="L197" s="228"/>
      <c r="M197" s="229" t="s">
        <v>1</v>
      </c>
      <c r="N197" s="230" t="s">
        <v>40</v>
      </c>
      <c r="O197" s="91"/>
      <c r="P197" s="231">
        <f>O197*H197</f>
        <v>0</v>
      </c>
      <c r="Q197" s="231">
        <v>0.00157</v>
      </c>
      <c r="R197" s="231">
        <f>Q197*H197</f>
        <v>0.018997</v>
      </c>
      <c r="S197" s="231">
        <v>0</v>
      </c>
      <c r="T197" s="23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3" t="s">
        <v>244</v>
      </c>
      <c r="AT197" s="233" t="s">
        <v>129</v>
      </c>
      <c r="AU197" s="233" t="s">
        <v>85</v>
      </c>
      <c r="AY197" s="17" t="s">
        <v>127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7" t="s">
        <v>83</v>
      </c>
      <c r="BK197" s="234">
        <f>ROUND(I197*H197,2)</f>
        <v>0</v>
      </c>
      <c r="BL197" s="17" t="s">
        <v>244</v>
      </c>
      <c r="BM197" s="233" t="s">
        <v>1078</v>
      </c>
    </row>
    <row r="198" s="13" customFormat="1">
      <c r="A198" s="13"/>
      <c r="B198" s="245"/>
      <c r="C198" s="246"/>
      <c r="D198" s="247" t="s">
        <v>220</v>
      </c>
      <c r="E198" s="248" t="s">
        <v>1</v>
      </c>
      <c r="F198" s="249" t="s">
        <v>1059</v>
      </c>
      <c r="G198" s="246"/>
      <c r="H198" s="248" t="s">
        <v>1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220</v>
      </c>
      <c r="AU198" s="255" t="s">
        <v>85</v>
      </c>
      <c r="AV198" s="13" t="s">
        <v>83</v>
      </c>
      <c r="AW198" s="13" t="s">
        <v>32</v>
      </c>
      <c r="AX198" s="13" t="s">
        <v>75</v>
      </c>
      <c r="AY198" s="255" t="s">
        <v>127</v>
      </c>
    </row>
    <row r="199" s="14" customFormat="1">
      <c r="A199" s="14"/>
      <c r="B199" s="256"/>
      <c r="C199" s="257"/>
      <c r="D199" s="247" t="s">
        <v>220</v>
      </c>
      <c r="E199" s="258" t="s">
        <v>922</v>
      </c>
      <c r="F199" s="259" t="s">
        <v>1079</v>
      </c>
      <c r="G199" s="257"/>
      <c r="H199" s="260">
        <v>11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220</v>
      </c>
      <c r="AU199" s="266" t="s">
        <v>85</v>
      </c>
      <c r="AV199" s="14" t="s">
        <v>85</v>
      </c>
      <c r="AW199" s="14" t="s">
        <v>32</v>
      </c>
      <c r="AX199" s="14" t="s">
        <v>83</v>
      </c>
      <c r="AY199" s="266" t="s">
        <v>127</v>
      </c>
    </row>
    <row r="200" s="14" customFormat="1">
      <c r="A200" s="14"/>
      <c r="B200" s="256"/>
      <c r="C200" s="257"/>
      <c r="D200" s="247" t="s">
        <v>220</v>
      </c>
      <c r="E200" s="257"/>
      <c r="F200" s="259" t="s">
        <v>1080</v>
      </c>
      <c r="G200" s="257"/>
      <c r="H200" s="260">
        <v>12.1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6" t="s">
        <v>220</v>
      </c>
      <c r="AU200" s="266" t="s">
        <v>85</v>
      </c>
      <c r="AV200" s="14" t="s">
        <v>85</v>
      </c>
      <c r="AW200" s="14" t="s">
        <v>4</v>
      </c>
      <c r="AX200" s="14" t="s">
        <v>83</v>
      </c>
      <c r="AY200" s="266" t="s">
        <v>127</v>
      </c>
    </row>
    <row r="201" s="2" customFormat="1" ht="16.5" customHeight="1">
      <c r="A201" s="38"/>
      <c r="B201" s="39"/>
      <c r="C201" s="220" t="s">
        <v>434</v>
      </c>
      <c r="D201" s="220" t="s">
        <v>129</v>
      </c>
      <c r="E201" s="221" t="s">
        <v>1081</v>
      </c>
      <c r="F201" s="222" t="s">
        <v>1082</v>
      </c>
      <c r="G201" s="223" t="s">
        <v>99</v>
      </c>
      <c r="H201" s="224">
        <v>12.1</v>
      </c>
      <c r="I201" s="225"/>
      <c r="J201" s="226">
        <f>ROUND(I201*H201,2)</f>
        <v>0</v>
      </c>
      <c r="K201" s="227"/>
      <c r="L201" s="228"/>
      <c r="M201" s="229" t="s">
        <v>1</v>
      </c>
      <c r="N201" s="230" t="s">
        <v>40</v>
      </c>
      <c r="O201" s="91"/>
      <c r="P201" s="231">
        <f>O201*H201</f>
        <v>0</v>
      </c>
      <c r="Q201" s="231">
        <v>0.0019400000000000001</v>
      </c>
      <c r="R201" s="231">
        <f>Q201*H201</f>
        <v>0.023474000000000002</v>
      </c>
      <c r="S201" s="231">
        <v>0</v>
      </c>
      <c r="T201" s="23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3" t="s">
        <v>244</v>
      </c>
      <c r="AT201" s="233" t="s">
        <v>129</v>
      </c>
      <c r="AU201" s="233" t="s">
        <v>85</v>
      </c>
      <c r="AY201" s="17" t="s">
        <v>127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7" t="s">
        <v>83</v>
      </c>
      <c r="BK201" s="234">
        <f>ROUND(I201*H201,2)</f>
        <v>0</v>
      </c>
      <c r="BL201" s="17" t="s">
        <v>244</v>
      </c>
      <c r="BM201" s="233" t="s">
        <v>1083</v>
      </c>
    </row>
    <row r="202" s="13" customFormat="1">
      <c r="A202" s="13"/>
      <c r="B202" s="245"/>
      <c r="C202" s="246"/>
      <c r="D202" s="247" t="s">
        <v>220</v>
      </c>
      <c r="E202" s="248" t="s">
        <v>1</v>
      </c>
      <c r="F202" s="249" t="s">
        <v>1059</v>
      </c>
      <c r="G202" s="246"/>
      <c r="H202" s="248" t="s">
        <v>1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220</v>
      </c>
      <c r="AU202" s="255" t="s">
        <v>85</v>
      </c>
      <c r="AV202" s="13" t="s">
        <v>83</v>
      </c>
      <c r="AW202" s="13" t="s">
        <v>32</v>
      </c>
      <c r="AX202" s="13" t="s">
        <v>75</v>
      </c>
      <c r="AY202" s="255" t="s">
        <v>127</v>
      </c>
    </row>
    <row r="203" s="14" customFormat="1">
      <c r="A203" s="14"/>
      <c r="B203" s="256"/>
      <c r="C203" s="257"/>
      <c r="D203" s="247" t="s">
        <v>220</v>
      </c>
      <c r="E203" s="258" t="s">
        <v>923</v>
      </c>
      <c r="F203" s="259" t="s">
        <v>1079</v>
      </c>
      <c r="G203" s="257"/>
      <c r="H203" s="260">
        <v>11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6" t="s">
        <v>220</v>
      </c>
      <c r="AU203" s="266" t="s">
        <v>85</v>
      </c>
      <c r="AV203" s="14" t="s">
        <v>85</v>
      </c>
      <c r="AW203" s="14" t="s">
        <v>32</v>
      </c>
      <c r="AX203" s="14" t="s">
        <v>83</v>
      </c>
      <c r="AY203" s="266" t="s">
        <v>127</v>
      </c>
    </row>
    <row r="204" s="14" customFormat="1">
      <c r="A204" s="14"/>
      <c r="B204" s="256"/>
      <c r="C204" s="257"/>
      <c r="D204" s="247" t="s">
        <v>220</v>
      </c>
      <c r="E204" s="257"/>
      <c r="F204" s="259" t="s">
        <v>1080</v>
      </c>
      <c r="G204" s="257"/>
      <c r="H204" s="260">
        <v>12.1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220</v>
      </c>
      <c r="AU204" s="266" t="s">
        <v>85</v>
      </c>
      <c r="AV204" s="14" t="s">
        <v>85</v>
      </c>
      <c r="AW204" s="14" t="s">
        <v>4</v>
      </c>
      <c r="AX204" s="14" t="s">
        <v>83</v>
      </c>
      <c r="AY204" s="266" t="s">
        <v>127</v>
      </c>
    </row>
    <row r="205" s="12" customFormat="1" ht="22.8" customHeight="1">
      <c r="A205" s="12"/>
      <c r="B205" s="204"/>
      <c r="C205" s="205"/>
      <c r="D205" s="206" t="s">
        <v>74</v>
      </c>
      <c r="E205" s="218" t="s">
        <v>762</v>
      </c>
      <c r="F205" s="218" t="s">
        <v>763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SUM(P206:P252)</f>
        <v>0</v>
      </c>
      <c r="Q205" s="212"/>
      <c r="R205" s="213">
        <f>SUM(R206:R252)</f>
        <v>7.9903142000000003</v>
      </c>
      <c r="S205" s="212"/>
      <c r="T205" s="214">
        <f>SUM(T206:T252)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5" t="s">
        <v>137</v>
      </c>
      <c r="AT205" s="216" t="s">
        <v>74</v>
      </c>
      <c r="AU205" s="216" t="s">
        <v>83</v>
      </c>
      <c r="AY205" s="215" t="s">
        <v>127</v>
      </c>
      <c r="BK205" s="217">
        <f>SUM(BK206:BK252)</f>
        <v>0</v>
      </c>
    </row>
    <row r="206" s="2" customFormat="1" ht="24.15" customHeight="1">
      <c r="A206" s="38"/>
      <c r="B206" s="39"/>
      <c r="C206" s="235" t="s">
        <v>438</v>
      </c>
      <c r="D206" s="235" t="s">
        <v>216</v>
      </c>
      <c r="E206" s="236" t="s">
        <v>1084</v>
      </c>
      <c r="F206" s="237" t="s">
        <v>1085</v>
      </c>
      <c r="G206" s="238" t="s">
        <v>1086</v>
      </c>
      <c r="H206" s="239">
        <v>0.039</v>
      </c>
      <c r="I206" s="240"/>
      <c r="J206" s="241">
        <f>ROUND(I206*H206,2)</f>
        <v>0</v>
      </c>
      <c r="K206" s="242"/>
      <c r="L206" s="44"/>
      <c r="M206" s="243" t="s">
        <v>1</v>
      </c>
      <c r="N206" s="244" t="s">
        <v>40</v>
      </c>
      <c r="O206" s="91"/>
      <c r="P206" s="231">
        <f>O206*H206</f>
        <v>0</v>
      </c>
      <c r="Q206" s="231">
        <v>0.0088000000000000005</v>
      </c>
      <c r="R206" s="231">
        <f>Q206*H206</f>
        <v>0.00034319999999999999</v>
      </c>
      <c r="S206" s="231">
        <v>0</v>
      </c>
      <c r="T206" s="23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3" t="s">
        <v>552</v>
      </c>
      <c r="AT206" s="233" t="s">
        <v>216</v>
      </c>
      <c r="AU206" s="233" t="s">
        <v>85</v>
      </c>
      <c r="AY206" s="17" t="s">
        <v>127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7" t="s">
        <v>83</v>
      </c>
      <c r="BK206" s="234">
        <f>ROUND(I206*H206,2)</f>
        <v>0</v>
      </c>
      <c r="BL206" s="17" t="s">
        <v>552</v>
      </c>
      <c r="BM206" s="233" t="s">
        <v>1087</v>
      </c>
    </row>
    <row r="207" s="14" customFormat="1">
      <c r="A207" s="14"/>
      <c r="B207" s="256"/>
      <c r="C207" s="257"/>
      <c r="D207" s="247" t="s">
        <v>220</v>
      </c>
      <c r="E207" s="258" t="s">
        <v>1</v>
      </c>
      <c r="F207" s="259" t="s">
        <v>1088</v>
      </c>
      <c r="G207" s="257"/>
      <c r="H207" s="260">
        <v>0.039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6" t="s">
        <v>220</v>
      </c>
      <c r="AU207" s="266" t="s">
        <v>85</v>
      </c>
      <c r="AV207" s="14" t="s">
        <v>85</v>
      </c>
      <c r="AW207" s="14" t="s">
        <v>32</v>
      </c>
      <c r="AX207" s="14" t="s">
        <v>83</v>
      </c>
      <c r="AY207" s="266" t="s">
        <v>127</v>
      </c>
    </row>
    <row r="208" s="2" customFormat="1" ht="33" customHeight="1">
      <c r="A208" s="38"/>
      <c r="B208" s="39"/>
      <c r="C208" s="235" t="s">
        <v>443</v>
      </c>
      <c r="D208" s="235" t="s">
        <v>216</v>
      </c>
      <c r="E208" s="236" t="s">
        <v>1089</v>
      </c>
      <c r="F208" s="237" t="s">
        <v>1090</v>
      </c>
      <c r="G208" s="238" t="s">
        <v>163</v>
      </c>
      <c r="H208" s="239">
        <v>2</v>
      </c>
      <c r="I208" s="240"/>
      <c r="J208" s="241">
        <f>ROUND(I208*H208,2)</f>
        <v>0</v>
      </c>
      <c r="K208" s="242"/>
      <c r="L208" s="44"/>
      <c r="M208" s="243" t="s">
        <v>1</v>
      </c>
      <c r="N208" s="244" t="s">
        <v>40</v>
      </c>
      <c r="O208" s="91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3" t="s">
        <v>552</v>
      </c>
      <c r="AT208" s="233" t="s">
        <v>216</v>
      </c>
      <c r="AU208" s="233" t="s">
        <v>85</v>
      </c>
      <c r="AY208" s="17" t="s">
        <v>127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7" t="s">
        <v>83</v>
      </c>
      <c r="BK208" s="234">
        <f>ROUND(I208*H208,2)</f>
        <v>0</v>
      </c>
      <c r="BL208" s="17" t="s">
        <v>552</v>
      </c>
      <c r="BM208" s="233" t="s">
        <v>1091</v>
      </c>
    </row>
    <row r="209" s="2" customFormat="1" ht="16.5" customHeight="1">
      <c r="A209" s="38"/>
      <c r="B209" s="39"/>
      <c r="C209" s="235" t="s">
        <v>447</v>
      </c>
      <c r="D209" s="235" t="s">
        <v>216</v>
      </c>
      <c r="E209" s="236" t="s">
        <v>1092</v>
      </c>
      <c r="F209" s="237" t="s">
        <v>1093</v>
      </c>
      <c r="G209" s="238" t="s">
        <v>251</v>
      </c>
      <c r="H209" s="239">
        <v>0.44400000000000001</v>
      </c>
      <c r="I209" s="240"/>
      <c r="J209" s="241">
        <f>ROUND(I209*H209,2)</f>
        <v>0</v>
      </c>
      <c r="K209" s="242"/>
      <c r="L209" s="44"/>
      <c r="M209" s="243" t="s">
        <v>1</v>
      </c>
      <c r="N209" s="244" t="s">
        <v>40</v>
      </c>
      <c r="O209" s="91"/>
      <c r="P209" s="231">
        <f>O209*H209</f>
        <v>0</v>
      </c>
      <c r="Q209" s="231">
        <v>2.45329</v>
      </c>
      <c r="R209" s="231">
        <f>Q209*H209</f>
        <v>1.0892607599999999</v>
      </c>
      <c r="S209" s="231">
        <v>0</v>
      </c>
      <c r="T209" s="23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3" t="s">
        <v>552</v>
      </c>
      <c r="AT209" s="233" t="s">
        <v>216</v>
      </c>
      <c r="AU209" s="233" t="s">
        <v>85</v>
      </c>
      <c r="AY209" s="17" t="s">
        <v>127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7" t="s">
        <v>83</v>
      </c>
      <c r="BK209" s="234">
        <f>ROUND(I209*H209,2)</f>
        <v>0</v>
      </c>
      <c r="BL209" s="17" t="s">
        <v>552</v>
      </c>
      <c r="BM209" s="233" t="s">
        <v>1094</v>
      </c>
    </row>
    <row r="210" s="13" customFormat="1">
      <c r="A210" s="13"/>
      <c r="B210" s="245"/>
      <c r="C210" s="246"/>
      <c r="D210" s="247" t="s">
        <v>220</v>
      </c>
      <c r="E210" s="248" t="s">
        <v>1</v>
      </c>
      <c r="F210" s="249" t="s">
        <v>1095</v>
      </c>
      <c r="G210" s="246"/>
      <c r="H210" s="248" t="s">
        <v>1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220</v>
      </c>
      <c r="AU210" s="255" t="s">
        <v>85</v>
      </c>
      <c r="AV210" s="13" t="s">
        <v>83</v>
      </c>
      <c r="AW210" s="13" t="s">
        <v>32</v>
      </c>
      <c r="AX210" s="13" t="s">
        <v>75</v>
      </c>
      <c r="AY210" s="255" t="s">
        <v>127</v>
      </c>
    </row>
    <row r="211" s="14" customFormat="1">
      <c r="A211" s="14"/>
      <c r="B211" s="256"/>
      <c r="C211" s="257"/>
      <c r="D211" s="247" t="s">
        <v>220</v>
      </c>
      <c r="E211" s="258" t="s">
        <v>1</v>
      </c>
      <c r="F211" s="259" t="s">
        <v>1096</v>
      </c>
      <c r="G211" s="257"/>
      <c r="H211" s="260">
        <v>0.29399999999999998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6" t="s">
        <v>220</v>
      </c>
      <c r="AU211" s="266" t="s">
        <v>85</v>
      </c>
      <c r="AV211" s="14" t="s">
        <v>85</v>
      </c>
      <c r="AW211" s="14" t="s">
        <v>32</v>
      </c>
      <c r="AX211" s="14" t="s">
        <v>75</v>
      </c>
      <c r="AY211" s="266" t="s">
        <v>127</v>
      </c>
    </row>
    <row r="212" s="14" customFormat="1">
      <c r="A212" s="14"/>
      <c r="B212" s="256"/>
      <c r="C212" s="257"/>
      <c r="D212" s="247" t="s">
        <v>220</v>
      </c>
      <c r="E212" s="258" t="s">
        <v>1</v>
      </c>
      <c r="F212" s="259" t="s">
        <v>1097</v>
      </c>
      <c r="G212" s="257"/>
      <c r="H212" s="260">
        <v>0.14999999999999999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6" t="s">
        <v>220</v>
      </c>
      <c r="AU212" s="266" t="s">
        <v>85</v>
      </c>
      <c r="AV212" s="14" t="s">
        <v>85</v>
      </c>
      <c r="AW212" s="14" t="s">
        <v>32</v>
      </c>
      <c r="AX212" s="14" t="s">
        <v>75</v>
      </c>
      <c r="AY212" s="266" t="s">
        <v>127</v>
      </c>
    </row>
    <row r="213" s="15" customFormat="1">
      <c r="A213" s="15"/>
      <c r="B213" s="272"/>
      <c r="C213" s="273"/>
      <c r="D213" s="247" t="s">
        <v>220</v>
      </c>
      <c r="E213" s="274" t="s">
        <v>1</v>
      </c>
      <c r="F213" s="275" t="s">
        <v>323</v>
      </c>
      <c r="G213" s="273"/>
      <c r="H213" s="276">
        <v>0.44400000000000001</v>
      </c>
      <c r="I213" s="277"/>
      <c r="J213" s="273"/>
      <c r="K213" s="273"/>
      <c r="L213" s="278"/>
      <c r="M213" s="279"/>
      <c r="N213" s="280"/>
      <c r="O213" s="280"/>
      <c r="P213" s="280"/>
      <c r="Q213" s="280"/>
      <c r="R213" s="280"/>
      <c r="S213" s="280"/>
      <c r="T213" s="28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2" t="s">
        <v>220</v>
      </c>
      <c r="AU213" s="282" t="s">
        <v>85</v>
      </c>
      <c r="AV213" s="15" t="s">
        <v>133</v>
      </c>
      <c r="AW213" s="15" t="s">
        <v>32</v>
      </c>
      <c r="AX213" s="15" t="s">
        <v>83</v>
      </c>
      <c r="AY213" s="282" t="s">
        <v>127</v>
      </c>
    </row>
    <row r="214" s="2" customFormat="1" ht="21.75" customHeight="1">
      <c r="A214" s="38"/>
      <c r="B214" s="39"/>
      <c r="C214" s="235" t="s">
        <v>451</v>
      </c>
      <c r="D214" s="235" t="s">
        <v>216</v>
      </c>
      <c r="E214" s="236" t="s">
        <v>1098</v>
      </c>
      <c r="F214" s="237" t="s">
        <v>1099</v>
      </c>
      <c r="G214" s="238" t="s">
        <v>231</v>
      </c>
      <c r="H214" s="239">
        <v>3.7679999999999998</v>
      </c>
      <c r="I214" s="240"/>
      <c r="J214" s="241">
        <f>ROUND(I214*H214,2)</f>
        <v>0</v>
      </c>
      <c r="K214" s="242"/>
      <c r="L214" s="44"/>
      <c r="M214" s="243" t="s">
        <v>1</v>
      </c>
      <c r="N214" s="244" t="s">
        <v>40</v>
      </c>
      <c r="O214" s="91"/>
      <c r="P214" s="231">
        <f>O214*H214</f>
        <v>0</v>
      </c>
      <c r="Q214" s="231">
        <v>0.017430000000000001</v>
      </c>
      <c r="R214" s="231">
        <f>Q214*H214</f>
        <v>0.065676239999999997</v>
      </c>
      <c r="S214" s="231">
        <v>0</v>
      </c>
      <c r="T214" s="23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3" t="s">
        <v>552</v>
      </c>
      <c r="AT214" s="233" t="s">
        <v>216</v>
      </c>
      <c r="AU214" s="233" t="s">
        <v>85</v>
      </c>
      <c r="AY214" s="17" t="s">
        <v>127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7" t="s">
        <v>83</v>
      </c>
      <c r="BK214" s="234">
        <f>ROUND(I214*H214,2)</f>
        <v>0</v>
      </c>
      <c r="BL214" s="17" t="s">
        <v>552</v>
      </c>
      <c r="BM214" s="233" t="s">
        <v>1100</v>
      </c>
    </row>
    <row r="215" s="13" customFormat="1">
      <c r="A215" s="13"/>
      <c r="B215" s="245"/>
      <c r="C215" s="246"/>
      <c r="D215" s="247" t="s">
        <v>220</v>
      </c>
      <c r="E215" s="248" t="s">
        <v>1</v>
      </c>
      <c r="F215" s="249" t="s">
        <v>1095</v>
      </c>
      <c r="G215" s="246"/>
      <c r="H215" s="248" t="s">
        <v>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220</v>
      </c>
      <c r="AU215" s="255" t="s">
        <v>85</v>
      </c>
      <c r="AV215" s="13" t="s">
        <v>83</v>
      </c>
      <c r="AW215" s="13" t="s">
        <v>32</v>
      </c>
      <c r="AX215" s="13" t="s">
        <v>75</v>
      </c>
      <c r="AY215" s="255" t="s">
        <v>127</v>
      </c>
    </row>
    <row r="216" s="14" customFormat="1">
      <c r="A216" s="14"/>
      <c r="B216" s="256"/>
      <c r="C216" s="257"/>
      <c r="D216" s="247" t="s">
        <v>220</v>
      </c>
      <c r="E216" s="258" t="s">
        <v>1</v>
      </c>
      <c r="F216" s="259" t="s">
        <v>1101</v>
      </c>
      <c r="G216" s="257"/>
      <c r="H216" s="260">
        <v>3.7679999999999998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6" t="s">
        <v>220</v>
      </c>
      <c r="AU216" s="266" t="s">
        <v>85</v>
      </c>
      <c r="AV216" s="14" t="s">
        <v>85</v>
      </c>
      <c r="AW216" s="14" t="s">
        <v>32</v>
      </c>
      <c r="AX216" s="14" t="s">
        <v>83</v>
      </c>
      <c r="AY216" s="266" t="s">
        <v>127</v>
      </c>
    </row>
    <row r="217" s="2" customFormat="1" ht="24.15" customHeight="1">
      <c r="A217" s="38"/>
      <c r="B217" s="39"/>
      <c r="C217" s="220" t="s">
        <v>455</v>
      </c>
      <c r="D217" s="220" t="s">
        <v>129</v>
      </c>
      <c r="E217" s="221" t="s">
        <v>1102</v>
      </c>
      <c r="F217" s="222" t="s">
        <v>1103</v>
      </c>
      <c r="G217" s="223" t="s">
        <v>163</v>
      </c>
      <c r="H217" s="224">
        <v>1</v>
      </c>
      <c r="I217" s="225"/>
      <c r="J217" s="226">
        <f>ROUND(I217*H217,2)</f>
        <v>0</v>
      </c>
      <c r="K217" s="227"/>
      <c r="L217" s="228"/>
      <c r="M217" s="229" t="s">
        <v>1</v>
      </c>
      <c r="N217" s="230" t="s">
        <v>40</v>
      </c>
      <c r="O217" s="91"/>
      <c r="P217" s="231">
        <f>O217*H217</f>
        <v>0</v>
      </c>
      <c r="Q217" s="231">
        <v>0.088999999999999996</v>
      </c>
      <c r="R217" s="231">
        <f>Q217*H217</f>
        <v>0.088999999999999996</v>
      </c>
      <c r="S217" s="231">
        <v>0</v>
      </c>
      <c r="T217" s="23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3" t="s">
        <v>244</v>
      </c>
      <c r="AT217" s="233" t="s">
        <v>129</v>
      </c>
      <c r="AU217" s="233" t="s">
        <v>85</v>
      </c>
      <c r="AY217" s="17" t="s">
        <v>127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7" t="s">
        <v>83</v>
      </c>
      <c r="BK217" s="234">
        <f>ROUND(I217*H217,2)</f>
        <v>0</v>
      </c>
      <c r="BL217" s="17" t="s">
        <v>244</v>
      </c>
      <c r="BM217" s="233" t="s">
        <v>1104</v>
      </c>
    </row>
    <row r="218" s="2" customFormat="1" ht="24.15" customHeight="1">
      <c r="A218" s="38"/>
      <c r="B218" s="39"/>
      <c r="C218" s="235" t="s">
        <v>460</v>
      </c>
      <c r="D218" s="235" t="s">
        <v>216</v>
      </c>
      <c r="E218" s="236" t="s">
        <v>1105</v>
      </c>
      <c r="F218" s="237" t="s">
        <v>1106</v>
      </c>
      <c r="G218" s="238" t="s">
        <v>99</v>
      </c>
      <c r="H218" s="239">
        <v>33</v>
      </c>
      <c r="I218" s="240"/>
      <c r="J218" s="241">
        <f>ROUND(I218*H218,2)</f>
        <v>0</v>
      </c>
      <c r="K218" s="242"/>
      <c r="L218" s="44"/>
      <c r="M218" s="243" t="s">
        <v>1</v>
      </c>
      <c r="N218" s="244" t="s">
        <v>40</v>
      </c>
      <c r="O218" s="91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3" t="s">
        <v>552</v>
      </c>
      <c r="AT218" s="233" t="s">
        <v>216</v>
      </c>
      <c r="AU218" s="233" t="s">
        <v>85</v>
      </c>
      <c r="AY218" s="17" t="s">
        <v>127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7" t="s">
        <v>83</v>
      </c>
      <c r="BK218" s="234">
        <f>ROUND(I218*H218,2)</f>
        <v>0</v>
      </c>
      <c r="BL218" s="17" t="s">
        <v>552</v>
      </c>
      <c r="BM218" s="233" t="s">
        <v>1107</v>
      </c>
    </row>
    <row r="219" s="13" customFormat="1">
      <c r="A219" s="13"/>
      <c r="B219" s="245"/>
      <c r="C219" s="246"/>
      <c r="D219" s="247" t="s">
        <v>220</v>
      </c>
      <c r="E219" s="248" t="s">
        <v>1</v>
      </c>
      <c r="F219" s="249" t="s">
        <v>944</v>
      </c>
      <c r="G219" s="246"/>
      <c r="H219" s="248" t="s">
        <v>1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220</v>
      </c>
      <c r="AU219" s="255" t="s">
        <v>85</v>
      </c>
      <c r="AV219" s="13" t="s">
        <v>83</v>
      </c>
      <c r="AW219" s="13" t="s">
        <v>32</v>
      </c>
      <c r="AX219" s="13" t="s">
        <v>75</v>
      </c>
      <c r="AY219" s="255" t="s">
        <v>127</v>
      </c>
    </row>
    <row r="220" s="14" customFormat="1">
      <c r="A220" s="14"/>
      <c r="B220" s="256"/>
      <c r="C220" s="257"/>
      <c r="D220" s="247" t="s">
        <v>220</v>
      </c>
      <c r="E220" s="258" t="s">
        <v>933</v>
      </c>
      <c r="F220" s="259" t="s">
        <v>1108</v>
      </c>
      <c r="G220" s="257"/>
      <c r="H220" s="260">
        <v>33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220</v>
      </c>
      <c r="AU220" s="266" t="s">
        <v>85</v>
      </c>
      <c r="AV220" s="14" t="s">
        <v>85</v>
      </c>
      <c r="AW220" s="14" t="s">
        <v>32</v>
      </c>
      <c r="AX220" s="14" t="s">
        <v>83</v>
      </c>
      <c r="AY220" s="266" t="s">
        <v>127</v>
      </c>
    </row>
    <row r="221" s="2" customFormat="1" ht="24.15" customHeight="1">
      <c r="A221" s="38"/>
      <c r="B221" s="39"/>
      <c r="C221" s="235" t="s">
        <v>464</v>
      </c>
      <c r="D221" s="235" t="s">
        <v>216</v>
      </c>
      <c r="E221" s="236" t="s">
        <v>1109</v>
      </c>
      <c r="F221" s="237" t="s">
        <v>1110</v>
      </c>
      <c r="G221" s="238" t="s">
        <v>99</v>
      </c>
      <c r="H221" s="239">
        <v>6</v>
      </c>
      <c r="I221" s="240"/>
      <c r="J221" s="241">
        <f>ROUND(I221*H221,2)</f>
        <v>0</v>
      </c>
      <c r="K221" s="242"/>
      <c r="L221" s="44"/>
      <c r="M221" s="243" t="s">
        <v>1</v>
      </c>
      <c r="N221" s="244" t="s">
        <v>40</v>
      </c>
      <c r="O221" s="91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3" t="s">
        <v>552</v>
      </c>
      <c r="AT221" s="233" t="s">
        <v>216</v>
      </c>
      <c r="AU221" s="233" t="s">
        <v>85</v>
      </c>
      <c r="AY221" s="17" t="s">
        <v>127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7" t="s">
        <v>83</v>
      </c>
      <c r="BK221" s="234">
        <f>ROUND(I221*H221,2)</f>
        <v>0</v>
      </c>
      <c r="BL221" s="17" t="s">
        <v>552</v>
      </c>
      <c r="BM221" s="233" t="s">
        <v>1111</v>
      </c>
    </row>
    <row r="222" s="13" customFormat="1">
      <c r="A222" s="13"/>
      <c r="B222" s="245"/>
      <c r="C222" s="246"/>
      <c r="D222" s="247" t="s">
        <v>220</v>
      </c>
      <c r="E222" s="248" t="s">
        <v>1</v>
      </c>
      <c r="F222" s="249" t="s">
        <v>1112</v>
      </c>
      <c r="G222" s="246"/>
      <c r="H222" s="248" t="s">
        <v>1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220</v>
      </c>
      <c r="AU222" s="255" t="s">
        <v>85</v>
      </c>
      <c r="AV222" s="13" t="s">
        <v>83</v>
      </c>
      <c r="AW222" s="13" t="s">
        <v>32</v>
      </c>
      <c r="AX222" s="13" t="s">
        <v>75</v>
      </c>
      <c r="AY222" s="255" t="s">
        <v>127</v>
      </c>
    </row>
    <row r="223" s="14" customFormat="1">
      <c r="A223" s="14"/>
      <c r="B223" s="256"/>
      <c r="C223" s="257"/>
      <c r="D223" s="247" t="s">
        <v>220</v>
      </c>
      <c r="E223" s="258" t="s">
        <v>932</v>
      </c>
      <c r="F223" s="259" t="s">
        <v>145</v>
      </c>
      <c r="G223" s="257"/>
      <c r="H223" s="260">
        <v>6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6" t="s">
        <v>220</v>
      </c>
      <c r="AU223" s="266" t="s">
        <v>85</v>
      </c>
      <c r="AV223" s="14" t="s">
        <v>85</v>
      </c>
      <c r="AW223" s="14" t="s">
        <v>32</v>
      </c>
      <c r="AX223" s="14" t="s">
        <v>83</v>
      </c>
      <c r="AY223" s="266" t="s">
        <v>127</v>
      </c>
    </row>
    <row r="224" s="2" customFormat="1" ht="24.15" customHeight="1">
      <c r="A224" s="38"/>
      <c r="B224" s="39"/>
      <c r="C224" s="235" t="s">
        <v>469</v>
      </c>
      <c r="D224" s="235" t="s">
        <v>216</v>
      </c>
      <c r="E224" s="236" t="s">
        <v>1113</v>
      </c>
      <c r="F224" s="237" t="s">
        <v>1114</v>
      </c>
      <c r="G224" s="238" t="s">
        <v>99</v>
      </c>
      <c r="H224" s="239">
        <v>33</v>
      </c>
      <c r="I224" s="240"/>
      <c r="J224" s="241">
        <f>ROUND(I224*H224,2)</f>
        <v>0</v>
      </c>
      <c r="K224" s="242"/>
      <c r="L224" s="44"/>
      <c r="M224" s="243" t="s">
        <v>1</v>
      </c>
      <c r="N224" s="244" t="s">
        <v>40</v>
      </c>
      <c r="O224" s="91"/>
      <c r="P224" s="231">
        <f>O224*H224</f>
        <v>0</v>
      </c>
      <c r="Q224" s="231">
        <v>0.20300000000000001</v>
      </c>
      <c r="R224" s="231">
        <f>Q224*H224</f>
        <v>6.6990000000000007</v>
      </c>
      <c r="S224" s="231">
        <v>0</v>
      </c>
      <c r="T224" s="23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3" t="s">
        <v>552</v>
      </c>
      <c r="AT224" s="233" t="s">
        <v>216</v>
      </c>
      <c r="AU224" s="233" t="s">
        <v>85</v>
      </c>
      <c r="AY224" s="17" t="s">
        <v>127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7" t="s">
        <v>83</v>
      </c>
      <c r="BK224" s="234">
        <f>ROUND(I224*H224,2)</f>
        <v>0</v>
      </c>
      <c r="BL224" s="17" t="s">
        <v>552</v>
      </c>
      <c r="BM224" s="233" t="s">
        <v>1115</v>
      </c>
    </row>
    <row r="225" s="13" customFormat="1">
      <c r="A225" s="13"/>
      <c r="B225" s="245"/>
      <c r="C225" s="246"/>
      <c r="D225" s="247" t="s">
        <v>220</v>
      </c>
      <c r="E225" s="248" t="s">
        <v>1</v>
      </c>
      <c r="F225" s="249" t="s">
        <v>1116</v>
      </c>
      <c r="G225" s="246"/>
      <c r="H225" s="248" t="s">
        <v>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220</v>
      </c>
      <c r="AU225" s="255" t="s">
        <v>85</v>
      </c>
      <c r="AV225" s="13" t="s">
        <v>83</v>
      </c>
      <c r="AW225" s="13" t="s">
        <v>32</v>
      </c>
      <c r="AX225" s="13" t="s">
        <v>75</v>
      </c>
      <c r="AY225" s="255" t="s">
        <v>127</v>
      </c>
    </row>
    <row r="226" s="14" customFormat="1">
      <c r="A226" s="14"/>
      <c r="B226" s="256"/>
      <c r="C226" s="257"/>
      <c r="D226" s="247" t="s">
        <v>220</v>
      </c>
      <c r="E226" s="258" t="s">
        <v>1</v>
      </c>
      <c r="F226" s="259" t="s">
        <v>933</v>
      </c>
      <c r="G226" s="257"/>
      <c r="H226" s="260">
        <v>33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6" t="s">
        <v>220</v>
      </c>
      <c r="AU226" s="266" t="s">
        <v>85</v>
      </c>
      <c r="AV226" s="14" t="s">
        <v>85</v>
      </c>
      <c r="AW226" s="14" t="s">
        <v>32</v>
      </c>
      <c r="AX226" s="14" t="s">
        <v>75</v>
      </c>
      <c r="AY226" s="266" t="s">
        <v>127</v>
      </c>
    </row>
    <row r="227" s="15" customFormat="1">
      <c r="A227" s="15"/>
      <c r="B227" s="272"/>
      <c r="C227" s="273"/>
      <c r="D227" s="247" t="s">
        <v>220</v>
      </c>
      <c r="E227" s="274" t="s">
        <v>794</v>
      </c>
      <c r="F227" s="275" t="s">
        <v>323</v>
      </c>
      <c r="G227" s="273"/>
      <c r="H227" s="276">
        <v>33</v>
      </c>
      <c r="I227" s="277"/>
      <c r="J227" s="273"/>
      <c r="K227" s="273"/>
      <c r="L227" s="278"/>
      <c r="M227" s="279"/>
      <c r="N227" s="280"/>
      <c r="O227" s="280"/>
      <c r="P227" s="280"/>
      <c r="Q227" s="280"/>
      <c r="R227" s="280"/>
      <c r="S227" s="280"/>
      <c r="T227" s="28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2" t="s">
        <v>220</v>
      </c>
      <c r="AU227" s="282" t="s">
        <v>85</v>
      </c>
      <c r="AV227" s="15" t="s">
        <v>133</v>
      </c>
      <c r="AW227" s="15" t="s">
        <v>32</v>
      </c>
      <c r="AX227" s="15" t="s">
        <v>83</v>
      </c>
      <c r="AY227" s="282" t="s">
        <v>127</v>
      </c>
    </row>
    <row r="228" s="2" customFormat="1" ht="21.75" customHeight="1">
      <c r="A228" s="38"/>
      <c r="B228" s="39"/>
      <c r="C228" s="235" t="s">
        <v>473</v>
      </c>
      <c r="D228" s="235" t="s">
        <v>216</v>
      </c>
      <c r="E228" s="236" t="s">
        <v>1117</v>
      </c>
      <c r="F228" s="237" t="s">
        <v>1118</v>
      </c>
      <c r="G228" s="238" t="s">
        <v>163</v>
      </c>
      <c r="H228" s="239">
        <v>2</v>
      </c>
      <c r="I228" s="240"/>
      <c r="J228" s="241">
        <f>ROUND(I228*H228,2)</f>
        <v>0</v>
      </c>
      <c r="K228" s="242"/>
      <c r="L228" s="44"/>
      <c r="M228" s="243" t="s">
        <v>1</v>
      </c>
      <c r="N228" s="244" t="s">
        <v>40</v>
      </c>
      <c r="O228" s="91"/>
      <c r="P228" s="231">
        <f>O228*H228</f>
        <v>0</v>
      </c>
      <c r="Q228" s="231">
        <v>0.0076</v>
      </c>
      <c r="R228" s="231">
        <f>Q228*H228</f>
        <v>0.0152</v>
      </c>
      <c r="S228" s="231">
        <v>0</v>
      </c>
      <c r="T228" s="23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3" t="s">
        <v>552</v>
      </c>
      <c r="AT228" s="233" t="s">
        <v>216</v>
      </c>
      <c r="AU228" s="233" t="s">
        <v>85</v>
      </c>
      <c r="AY228" s="17" t="s">
        <v>127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7" t="s">
        <v>83</v>
      </c>
      <c r="BK228" s="234">
        <f>ROUND(I228*H228,2)</f>
        <v>0</v>
      </c>
      <c r="BL228" s="17" t="s">
        <v>552</v>
      </c>
      <c r="BM228" s="233" t="s">
        <v>1119</v>
      </c>
    </row>
    <row r="229" s="2" customFormat="1" ht="24.15" customHeight="1">
      <c r="A229" s="38"/>
      <c r="B229" s="39"/>
      <c r="C229" s="235" t="s">
        <v>477</v>
      </c>
      <c r="D229" s="235" t="s">
        <v>216</v>
      </c>
      <c r="E229" s="236" t="s">
        <v>1120</v>
      </c>
      <c r="F229" s="237" t="s">
        <v>1121</v>
      </c>
      <c r="G229" s="238" t="s">
        <v>99</v>
      </c>
      <c r="H229" s="239">
        <v>32</v>
      </c>
      <c r="I229" s="240"/>
      <c r="J229" s="241">
        <f>ROUND(I229*H229,2)</f>
        <v>0</v>
      </c>
      <c r="K229" s="242"/>
      <c r="L229" s="44"/>
      <c r="M229" s="243" t="s">
        <v>1</v>
      </c>
      <c r="N229" s="244" t="s">
        <v>40</v>
      </c>
      <c r="O229" s="91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3" t="s">
        <v>552</v>
      </c>
      <c r="AT229" s="233" t="s">
        <v>216</v>
      </c>
      <c r="AU229" s="233" t="s">
        <v>85</v>
      </c>
      <c r="AY229" s="17" t="s">
        <v>127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7" t="s">
        <v>83</v>
      </c>
      <c r="BK229" s="234">
        <f>ROUND(I229*H229,2)</f>
        <v>0</v>
      </c>
      <c r="BL229" s="17" t="s">
        <v>552</v>
      </c>
      <c r="BM229" s="233" t="s">
        <v>1122</v>
      </c>
    </row>
    <row r="230" s="13" customFormat="1">
      <c r="A230" s="13"/>
      <c r="B230" s="245"/>
      <c r="C230" s="246"/>
      <c r="D230" s="247" t="s">
        <v>220</v>
      </c>
      <c r="E230" s="248" t="s">
        <v>1</v>
      </c>
      <c r="F230" s="249" t="s">
        <v>1116</v>
      </c>
      <c r="G230" s="246"/>
      <c r="H230" s="248" t="s">
        <v>1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220</v>
      </c>
      <c r="AU230" s="255" t="s">
        <v>85</v>
      </c>
      <c r="AV230" s="13" t="s">
        <v>83</v>
      </c>
      <c r="AW230" s="13" t="s">
        <v>32</v>
      </c>
      <c r="AX230" s="13" t="s">
        <v>75</v>
      </c>
      <c r="AY230" s="255" t="s">
        <v>127</v>
      </c>
    </row>
    <row r="231" s="14" customFormat="1">
      <c r="A231" s="14"/>
      <c r="B231" s="256"/>
      <c r="C231" s="257"/>
      <c r="D231" s="247" t="s">
        <v>220</v>
      </c>
      <c r="E231" s="258" t="s">
        <v>1</v>
      </c>
      <c r="F231" s="259" t="s">
        <v>930</v>
      </c>
      <c r="G231" s="257"/>
      <c r="H231" s="260">
        <v>32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6" t="s">
        <v>220</v>
      </c>
      <c r="AU231" s="266" t="s">
        <v>85</v>
      </c>
      <c r="AV231" s="14" t="s">
        <v>85</v>
      </c>
      <c r="AW231" s="14" t="s">
        <v>32</v>
      </c>
      <c r="AX231" s="14" t="s">
        <v>75</v>
      </c>
      <c r="AY231" s="266" t="s">
        <v>127</v>
      </c>
    </row>
    <row r="232" s="15" customFormat="1">
      <c r="A232" s="15"/>
      <c r="B232" s="272"/>
      <c r="C232" s="273"/>
      <c r="D232" s="247" t="s">
        <v>220</v>
      </c>
      <c r="E232" s="274" t="s">
        <v>927</v>
      </c>
      <c r="F232" s="275" t="s">
        <v>323</v>
      </c>
      <c r="G232" s="273"/>
      <c r="H232" s="276">
        <v>32</v>
      </c>
      <c r="I232" s="277"/>
      <c r="J232" s="273"/>
      <c r="K232" s="273"/>
      <c r="L232" s="278"/>
      <c r="M232" s="279"/>
      <c r="N232" s="280"/>
      <c r="O232" s="280"/>
      <c r="P232" s="280"/>
      <c r="Q232" s="280"/>
      <c r="R232" s="280"/>
      <c r="S232" s="280"/>
      <c r="T232" s="28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2" t="s">
        <v>220</v>
      </c>
      <c r="AU232" s="282" t="s">
        <v>85</v>
      </c>
      <c r="AV232" s="15" t="s">
        <v>133</v>
      </c>
      <c r="AW232" s="15" t="s">
        <v>32</v>
      </c>
      <c r="AX232" s="15" t="s">
        <v>83</v>
      </c>
      <c r="AY232" s="282" t="s">
        <v>127</v>
      </c>
    </row>
    <row r="233" s="2" customFormat="1" ht="16.5" customHeight="1">
      <c r="A233" s="38"/>
      <c r="B233" s="39"/>
      <c r="C233" s="220" t="s">
        <v>481</v>
      </c>
      <c r="D233" s="220" t="s">
        <v>129</v>
      </c>
      <c r="E233" s="221" t="s">
        <v>1123</v>
      </c>
      <c r="F233" s="222" t="s">
        <v>1124</v>
      </c>
      <c r="G233" s="223" t="s">
        <v>99</v>
      </c>
      <c r="H233" s="224">
        <v>35.200000000000003</v>
      </c>
      <c r="I233" s="225"/>
      <c r="J233" s="226">
        <f>ROUND(I233*H233,2)</f>
        <v>0</v>
      </c>
      <c r="K233" s="227"/>
      <c r="L233" s="228"/>
      <c r="M233" s="229" t="s">
        <v>1</v>
      </c>
      <c r="N233" s="230" t="s">
        <v>40</v>
      </c>
      <c r="O233" s="91"/>
      <c r="P233" s="231">
        <f>O233*H233</f>
        <v>0</v>
      </c>
      <c r="Q233" s="231">
        <v>0.00042999999999999999</v>
      </c>
      <c r="R233" s="231">
        <f>Q233*H233</f>
        <v>0.015136</v>
      </c>
      <c r="S233" s="231">
        <v>0</v>
      </c>
      <c r="T233" s="23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3" t="s">
        <v>244</v>
      </c>
      <c r="AT233" s="233" t="s">
        <v>129</v>
      </c>
      <c r="AU233" s="233" t="s">
        <v>85</v>
      </c>
      <c r="AY233" s="17" t="s">
        <v>127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7" t="s">
        <v>83</v>
      </c>
      <c r="BK233" s="234">
        <f>ROUND(I233*H233,2)</f>
        <v>0</v>
      </c>
      <c r="BL233" s="17" t="s">
        <v>244</v>
      </c>
      <c r="BM233" s="233" t="s">
        <v>1125</v>
      </c>
    </row>
    <row r="234" s="13" customFormat="1">
      <c r="A234" s="13"/>
      <c r="B234" s="245"/>
      <c r="C234" s="246"/>
      <c r="D234" s="247" t="s">
        <v>220</v>
      </c>
      <c r="E234" s="248" t="s">
        <v>1</v>
      </c>
      <c r="F234" s="249" t="s">
        <v>1059</v>
      </c>
      <c r="G234" s="246"/>
      <c r="H234" s="248" t="s">
        <v>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5" t="s">
        <v>220</v>
      </c>
      <c r="AU234" s="255" t="s">
        <v>85</v>
      </c>
      <c r="AV234" s="13" t="s">
        <v>83</v>
      </c>
      <c r="AW234" s="13" t="s">
        <v>32</v>
      </c>
      <c r="AX234" s="13" t="s">
        <v>75</v>
      </c>
      <c r="AY234" s="255" t="s">
        <v>127</v>
      </c>
    </row>
    <row r="235" s="14" customFormat="1">
      <c r="A235" s="14"/>
      <c r="B235" s="256"/>
      <c r="C235" s="257"/>
      <c r="D235" s="247" t="s">
        <v>220</v>
      </c>
      <c r="E235" s="258" t="s">
        <v>1</v>
      </c>
      <c r="F235" s="259" t="s">
        <v>927</v>
      </c>
      <c r="G235" s="257"/>
      <c r="H235" s="260">
        <v>32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6" t="s">
        <v>220</v>
      </c>
      <c r="AU235" s="266" t="s">
        <v>85</v>
      </c>
      <c r="AV235" s="14" t="s">
        <v>85</v>
      </c>
      <c r="AW235" s="14" t="s">
        <v>32</v>
      </c>
      <c r="AX235" s="14" t="s">
        <v>75</v>
      </c>
      <c r="AY235" s="266" t="s">
        <v>127</v>
      </c>
    </row>
    <row r="236" s="15" customFormat="1">
      <c r="A236" s="15"/>
      <c r="B236" s="272"/>
      <c r="C236" s="273"/>
      <c r="D236" s="247" t="s">
        <v>220</v>
      </c>
      <c r="E236" s="274" t="s">
        <v>1</v>
      </c>
      <c r="F236" s="275" t="s">
        <v>323</v>
      </c>
      <c r="G236" s="273"/>
      <c r="H236" s="276">
        <v>32</v>
      </c>
      <c r="I236" s="277"/>
      <c r="J236" s="273"/>
      <c r="K236" s="273"/>
      <c r="L236" s="278"/>
      <c r="M236" s="279"/>
      <c r="N236" s="280"/>
      <c r="O236" s="280"/>
      <c r="P236" s="280"/>
      <c r="Q236" s="280"/>
      <c r="R236" s="280"/>
      <c r="S236" s="280"/>
      <c r="T236" s="281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2" t="s">
        <v>220</v>
      </c>
      <c r="AU236" s="282" t="s">
        <v>85</v>
      </c>
      <c r="AV236" s="15" t="s">
        <v>133</v>
      </c>
      <c r="AW236" s="15" t="s">
        <v>32</v>
      </c>
      <c r="AX236" s="15" t="s">
        <v>83</v>
      </c>
      <c r="AY236" s="282" t="s">
        <v>127</v>
      </c>
    </row>
    <row r="237" s="14" customFormat="1">
      <c r="A237" s="14"/>
      <c r="B237" s="256"/>
      <c r="C237" s="257"/>
      <c r="D237" s="247" t="s">
        <v>220</v>
      </c>
      <c r="E237" s="257"/>
      <c r="F237" s="259" t="s">
        <v>1126</v>
      </c>
      <c r="G237" s="257"/>
      <c r="H237" s="260">
        <v>35.200000000000003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6" t="s">
        <v>220</v>
      </c>
      <c r="AU237" s="266" t="s">
        <v>85</v>
      </c>
      <c r="AV237" s="14" t="s">
        <v>85</v>
      </c>
      <c r="AW237" s="14" t="s">
        <v>4</v>
      </c>
      <c r="AX237" s="14" t="s">
        <v>83</v>
      </c>
      <c r="AY237" s="266" t="s">
        <v>127</v>
      </c>
    </row>
    <row r="238" s="2" customFormat="1" ht="24.15" customHeight="1">
      <c r="A238" s="38"/>
      <c r="B238" s="39"/>
      <c r="C238" s="235" t="s">
        <v>486</v>
      </c>
      <c r="D238" s="235" t="s">
        <v>216</v>
      </c>
      <c r="E238" s="236" t="s">
        <v>771</v>
      </c>
      <c r="F238" s="237" t="s">
        <v>772</v>
      </c>
      <c r="G238" s="238" t="s">
        <v>99</v>
      </c>
      <c r="H238" s="239">
        <v>22</v>
      </c>
      <c r="I238" s="240"/>
      <c r="J238" s="241">
        <f>ROUND(I238*H238,2)</f>
        <v>0</v>
      </c>
      <c r="K238" s="242"/>
      <c r="L238" s="44"/>
      <c r="M238" s="243" t="s">
        <v>1</v>
      </c>
      <c r="N238" s="244" t="s">
        <v>40</v>
      </c>
      <c r="O238" s="91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3" t="s">
        <v>552</v>
      </c>
      <c r="AT238" s="233" t="s">
        <v>216</v>
      </c>
      <c r="AU238" s="233" t="s">
        <v>85</v>
      </c>
      <c r="AY238" s="17" t="s">
        <v>127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7" t="s">
        <v>83</v>
      </c>
      <c r="BK238" s="234">
        <f>ROUND(I238*H238,2)</f>
        <v>0</v>
      </c>
      <c r="BL238" s="17" t="s">
        <v>552</v>
      </c>
      <c r="BM238" s="233" t="s">
        <v>1127</v>
      </c>
    </row>
    <row r="239" s="13" customFormat="1">
      <c r="A239" s="13"/>
      <c r="B239" s="245"/>
      <c r="C239" s="246"/>
      <c r="D239" s="247" t="s">
        <v>220</v>
      </c>
      <c r="E239" s="248" t="s">
        <v>1</v>
      </c>
      <c r="F239" s="249" t="s">
        <v>1128</v>
      </c>
      <c r="G239" s="246"/>
      <c r="H239" s="248" t="s">
        <v>1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5" t="s">
        <v>220</v>
      </c>
      <c r="AU239" s="255" t="s">
        <v>85</v>
      </c>
      <c r="AV239" s="13" t="s">
        <v>83</v>
      </c>
      <c r="AW239" s="13" t="s">
        <v>32</v>
      </c>
      <c r="AX239" s="13" t="s">
        <v>75</v>
      </c>
      <c r="AY239" s="255" t="s">
        <v>127</v>
      </c>
    </row>
    <row r="240" s="14" customFormat="1">
      <c r="A240" s="14"/>
      <c r="B240" s="256"/>
      <c r="C240" s="257"/>
      <c r="D240" s="247" t="s">
        <v>220</v>
      </c>
      <c r="E240" s="258" t="s">
        <v>1</v>
      </c>
      <c r="F240" s="259" t="s">
        <v>1129</v>
      </c>
      <c r="G240" s="257"/>
      <c r="H240" s="260">
        <v>22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6" t="s">
        <v>220</v>
      </c>
      <c r="AU240" s="266" t="s">
        <v>85</v>
      </c>
      <c r="AV240" s="14" t="s">
        <v>85</v>
      </c>
      <c r="AW240" s="14" t="s">
        <v>32</v>
      </c>
      <c r="AX240" s="14" t="s">
        <v>75</v>
      </c>
      <c r="AY240" s="266" t="s">
        <v>127</v>
      </c>
    </row>
    <row r="241" s="15" customFormat="1">
      <c r="A241" s="15"/>
      <c r="B241" s="272"/>
      <c r="C241" s="273"/>
      <c r="D241" s="247" t="s">
        <v>220</v>
      </c>
      <c r="E241" s="274" t="s">
        <v>926</v>
      </c>
      <c r="F241" s="275" t="s">
        <v>323</v>
      </c>
      <c r="G241" s="273"/>
      <c r="H241" s="276">
        <v>22</v>
      </c>
      <c r="I241" s="277"/>
      <c r="J241" s="273"/>
      <c r="K241" s="273"/>
      <c r="L241" s="278"/>
      <c r="M241" s="279"/>
      <c r="N241" s="280"/>
      <c r="O241" s="280"/>
      <c r="P241" s="280"/>
      <c r="Q241" s="280"/>
      <c r="R241" s="280"/>
      <c r="S241" s="280"/>
      <c r="T241" s="28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2" t="s">
        <v>220</v>
      </c>
      <c r="AU241" s="282" t="s">
        <v>85</v>
      </c>
      <c r="AV241" s="15" t="s">
        <v>133</v>
      </c>
      <c r="AW241" s="15" t="s">
        <v>32</v>
      </c>
      <c r="AX241" s="15" t="s">
        <v>83</v>
      </c>
      <c r="AY241" s="282" t="s">
        <v>127</v>
      </c>
    </row>
    <row r="242" s="2" customFormat="1" ht="16.5" customHeight="1">
      <c r="A242" s="38"/>
      <c r="B242" s="39"/>
      <c r="C242" s="220" t="s">
        <v>267</v>
      </c>
      <c r="D242" s="220" t="s">
        <v>129</v>
      </c>
      <c r="E242" s="221" t="s">
        <v>777</v>
      </c>
      <c r="F242" s="222" t="s">
        <v>778</v>
      </c>
      <c r="G242" s="223" t="s">
        <v>99</v>
      </c>
      <c r="H242" s="224">
        <v>24.199999999999999</v>
      </c>
      <c r="I242" s="225"/>
      <c r="J242" s="226">
        <f>ROUND(I242*H242,2)</f>
        <v>0</v>
      </c>
      <c r="K242" s="227"/>
      <c r="L242" s="228"/>
      <c r="M242" s="229" t="s">
        <v>1</v>
      </c>
      <c r="N242" s="230" t="s">
        <v>40</v>
      </c>
      <c r="O242" s="91"/>
      <c r="P242" s="231">
        <f>O242*H242</f>
        <v>0</v>
      </c>
      <c r="Q242" s="231">
        <v>0.00068999999999999997</v>
      </c>
      <c r="R242" s="231">
        <f>Q242*H242</f>
        <v>0.016697999999999998</v>
      </c>
      <c r="S242" s="231">
        <v>0</v>
      </c>
      <c r="T242" s="23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3" t="s">
        <v>244</v>
      </c>
      <c r="AT242" s="233" t="s">
        <v>129</v>
      </c>
      <c r="AU242" s="233" t="s">
        <v>85</v>
      </c>
      <c r="AY242" s="17" t="s">
        <v>127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7" t="s">
        <v>83</v>
      </c>
      <c r="BK242" s="234">
        <f>ROUND(I242*H242,2)</f>
        <v>0</v>
      </c>
      <c r="BL242" s="17" t="s">
        <v>244</v>
      </c>
      <c r="BM242" s="233" t="s">
        <v>1130</v>
      </c>
    </row>
    <row r="243" s="13" customFormat="1">
      <c r="A243" s="13"/>
      <c r="B243" s="245"/>
      <c r="C243" s="246"/>
      <c r="D243" s="247" t="s">
        <v>220</v>
      </c>
      <c r="E243" s="248" t="s">
        <v>1</v>
      </c>
      <c r="F243" s="249" t="s">
        <v>1059</v>
      </c>
      <c r="G243" s="246"/>
      <c r="H243" s="248" t="s">
        <v>1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220</v>
      </c>
      <c r="AU243" s="255" t="s">
        <v>85</v>
      </c>
      <c r="AV243" s="13" t="s">
        <v>83</v>
      </c>
      <c r="AW243" s="13" t="s">
        <v>32</v>
      </c>
      <c r="AX243" s="13" t="s">
        <v>75</v>
      </c>
      <c r="AY243" s="255" t="s">
        <v>127</v>
      </c>
    </row>
    <row r="244" s="14" customFormat="1">
      <c r="A244" s="14"/>
      <c r="B244" s="256"/>
      <c r="C244" s="257"/>
      <c r="D244" s="247" t="s">
        <v>220</v>
      </c>
      <c r="E244" s="258" t="s">
        <v>1</v>
      </c>
      <c r="F244" s="259" t="s">
        <v>926</v>
      </c>
      <c r="G244" s="257"/>
      <c r="H244" s="260">
        <v>22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6" t="s">
        <v>220</v>
      </c>
      <c r="AU244" s="266" t="s">
        <v>85</v>
      </c>
      <c r="AV244" s="14" t="s">
        <v>85</v>
      </c>
      <c r="AW244" s="14" t="s">
        <v>32</v>
      </c>
      <c r="AX244" s="14" t="s">
        <v>75</v>
      </c>
      <c r="AY244" s="266" t="s">
        <v>127</v>
      </c>
    </row>
    <row r="245" s="15" customFormat="1">
      <c r="A245" s="15"/>
      <c r="B245" s="272"/>
      <c r="C245" s="273"/>
      <c r="D245" s="247" t="s">
        <v>220</v>
      </c>
      <c r="E245" s="274" t="s">
        <v>1</v>
      </c>
      <c r="F245" s="275" t="s">
        <v>323</v>
      </c>
      <c r="G245" s="273"/>
      <c r="H245" s="276">
        <v>22</v>
      </c>
      <c r="I245" s="277"/>
      <c r="J245" s="273"/>
      <c r="K245" s="273"/>
      <c r="L245" s="278"/>
      <c r="M245" s="279"/>
      <c r="N245" s="280"/>
      <c r="O245" s="280"/>
      <c r="P245" s="280"/>
      <c r="Q245" s="280"/>
      <c r="R245" s="280"/>
      <c r="S245" s="280"/>
      <c r="T245" s="28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2" t="s">
        <v>220</v>
      </c>
      <c r="AU245" s="282" t="s">
        <v>85</v>
      </c>
      <c r="AV245" s="15" t="s">
        <v>133</v>
      </c>
      <c r="AW245" s="15" t="s">
        <v>32</v>
      </c>
      <c r="AX245" s="15" t="s">
        <v>83</v>
      </c>
      <c r="AY245" s="282" t="s">
        <v>127</v>
      </c>
    </row>
    <row r="246" s="14" customFormat="1">
      <c r="A246" s="14"/>
      <c r="B246" s="256"/>
      <c r="C246" s="257"/>
      <c r="D246" s="247" t="s">
        <v>220</v>
      </c>
      <c r="E246" s="257"/>
      <c r="F246" s="259" t="s">
        <v>1131</v>
      </c>
      <c r="G246" s="257"/>
      <c r="H246" s="260">
        <v>24.199999999999999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6" t="s">
        <v>220</v>
      </c>
      <c r="AU246" s="266" t="s">
        <v>85</v>
      </c>
      <c r="AV246" s="14" t="s">
        <v>85</v>
      </c>
      <c r="AW246" s="14" t="s">
        <v>4</v>
      </c>
      <c r="AX246" s="14" t="s">
        <v>83</v>
      </c>
      <c r="AY246" s="266" t="s">
        <v>127</v>
      </c>
    </row>
    <row r="247" s="2" customFormat="1" ht="24.15" customHeight="1">
      <c r="A247" s="38"/>
      <c r="B247" s="39"/>
      <c r="C247" s="235" t="s">
        <v>495</v>
      </c>
      <c r="D247" s="235" t="s">
        <v>216</v>
      </c>
      <c r="E247" s="236" t="s">
        <v>1132</v>
      </c>
      <c r="F247" s="237" t="s">
        <v>1133</v>
      </c>
      <c r="G247" s="238" t="s">
        <v>99</v>
      </c>
      <c r="H247" s="239">
        <v>33</v>
      </c>
      <c r="I247" s="240"/>
      <c r="J247" s="241">
        <f>ROUND(I247*H247,2)</f>
        <v>0</v>
      </c>
      <c r="K247" s="242"/>
      <c r="L247" s="44"/>
      <c r="M247" s="243" t="s">
        <v>1</v>
      </c>
      <c r="N247" s="244" t="s">
        <v>40</v>
      </c>
      <c r="O247" s="91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3" t="s">
        <v>552</v>
      </c>
      <c r="AT247" s="233" t="s">
        <v>216</v>
      </c>
      <c r="AU247" s="233" t="s">
        <v>85</v>
      </c>
      <c r="AY247" s="17" t="s">
        <v>127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7" t="s">
        <v>83</v>
      </c>
      <c r="BK247" s="234">
        <f>ROUND(I247*H247,2)</f>
        <v>0</v>
      </c>
      <c r="BL247" s="17" t="s">
        <v>552</v>
      </c>
      <c r="BM247" s="233" t="s">
        <v>1134</v>
      </c>
    </row>
    <row r="248" s="14" customFormat="1">
      <c r="A248" s="14"/>
      <c r="B248" s="256"/>
      <c r="C248" s="257"/>
      <c r="D248" s="247" t="s">
        <v>220</v>
      </c>
      <c r="E248" s="258" t="s">
        <v>1</v>
      </c>
      <c r="F248" s="259" t="s">
        <v>933</v>
      </c>
      <c r="G248" s="257"/>
      <c r="H248" s="260">
        <v>33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6" t="s">
        <v>220</v>
      </c>
      <c r="AU248" s="266" t="s">
        <v>85</v>
      </c>
      <c r="AV248" s="14" t="s">
        <v>85</v>
      </c>
      <c r="AW248" s="14" t="s">
        <v>32</v>
      </c>
      <c r="AX248" s="14" t="s">
        <v>83</v>
      </c>
      <c r="AY248" s="266" t="s">
        <v>127</v>
      </c>
    </row>
    <row r="249" s="2" customFormat="1" ht="24.15" customHeight="1">
      <c r="A249" s="38"/>
      <c r="B249" s="39"/>
      <c r="C249" s="235" t="s">
        <v>500</v>
      </c>
      <c r="D249" s="235" t="s">
        <v>216</v>
      </c>
      <c r="E249" s="236" t="s">
        <v>1135</v>
      </c>
      <c r="F249" s="237" t="s">
        <v>1136</v>
      </c>
      <c r="G249" s="238" t="s">
        <v>99</v>
      </c>
      <c r="H249" s="239">
        <v>6</v>
      </c>
      <c r="I249" s="240"/>
      <c r="J249" s="241">
        <f>ROUND(I249*H249,2)</f>
        <v>0</v>
      </c>
      <c r="K249" s="242"/>
      <c r="L249" s="44"/>
      <c r="M249" s="243" t="s">
        <v>1</v>
      </c>
      <c r="N249" s="244" t="s">
        <v>40</v>
      </c>
      <c r="O249" s="91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3" t="s">
        <v>552</v>
      </c>
      <c r="AT249" s="233" t="s">
        <v>216</v>
      </c>
      <c r="AU249" s="233" t="s">
        <v>85</v>
      </c>
      <c r="AY249" s="17" t="s">
        <v>127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7" t="s">
        <v>83</v>
      </c>
      <c r="BK249" s="234">
        <f>ROUND(I249*H249,2)</f>
        <v>0</v>
      </c>
      <c r="BL249" s="17" t="s">
        <v>552</v>
      </c>
      <c r="BM249" s="233" t="s">
        <v>1137</v>
      </c>
    </row>
    <row r="250" s="14" customFormat="1">
      <c r="A250" s="14"/>
      <c r="B250" s="256"/>
      <c r="C250" s="257"/>
      <c r="D250" s="247" t="s">
        <v>220</v>
      </c>
      <c r="E250" s="258" t="s">
        <v>1</v>
      </c>
      <c r="F250" s="259" t="s">
        <v>932</v>
      </c>
      <c r="G250" s="257"/>
      <c r="H250" s="260">
        <v>6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6" t="s">
        <v>220</v>
      </c>
      <c r="AU250" s="266" t="s">
        <v>85</v>
      </c>
      <c r="AV250" s="14" t="s">
        <v>85</v>
      </c>
      <c r="AW250" s="14" t="s">
        <v>32</v>
      </c>
      <c r="AX250" s="14" t="s">
        <v>83</v>
      </c>
      <c r="AY250" s="266" t="s">
        <v>127</v>
      </c>
    </row>
    <row r="251" s="2" customFormat="1" ht="21.75" customHeight="1">
      <c r="A251" s="38"/>
      <c r="B251" s="39"/>
      <c r="C251" s="235" t="s">
        <v>504</v>
      </c>
      <c r="D251" s="235" t="s">
        <v>216</v>
      </c>
      <c r="E251" s="236" t="s">
        <v>1138</v>
      </c>
      <c r="F251" s="237" t="s">
        <v>1139</v>
      </c>
      <c r="G251" s="238" t="s">
        <v>231</v>
      </c>
      <c r="H251" s="239">
        <v>39</v>
      </c>
      <c r="I251" s="240"/>
      <c r="J251" s="241">
        <f>ROUND(I251*H251,2)</f>
        <v>0</v>
      </c>
      <c r="K251" s="242"/>
      <c r="L251" s="44"/>
      <c r="M251" s="243" t="s">
        <v>1</v>
      </c>
      <c r="N251" s="244" t="s">
        <v>40</v>
      </c>
      <c r="O251" s="91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3" t="s">
        <v>552</v>
      </c>
      <c r="AT251" s="233" t="s">
        <v>216</v>
      </c>
      <c r="AU251" s="233" t="s">
        <v>85</v>
      </c>
      <c r="AY251" s="17" t="s">
        <v>127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7" t="s">
        <v>83</v>
      </c>
      <c r="BK251" s="234">
        <f>ROUND(I251*H251,2)</f>
        <v>0</v>
      </c>
      <c r="BL251" s="17" t="s">
        <v>552</v>
      </c>
      <c r="BM251" s="233" t="s">
        <v>1140</v>
      </c>
    </row>
    <row r="252" s="14" customFormat="1">
      <c r="A252" s="14"/>
      <c r="B252" s="256"/>
      <c r="C252" s="257"/>
      <c r="D252" s="247" t="s">
        <v>220</v>
      </c>
      <c r="E252" s="258" t="s">
        <v>1</v>
      </c>
      <c r="F252" s="259" t="s">
        <v>1141</v>
      </c>
      <c r="G252" s="257"/>
      <c r="H252" s="260">
        <v>39</v>
      </c>
      <c r="I252" s="261"/>
      <c r="J252" s="257"/>
      <c r="K252" s="257"/>
      <c r="L252" s="262"/>
      <c r="M252" s="283"/>
      <c r="N252" s="284"/>
      <c r="O252" s="284"/>
      <c r="P252" s="284"/>
      <c r="Q252" s="284"/>
      <c r="R252" s="284"/>
      <c r="S252" s="284"/>
      <c r="T252" s="28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6" t="s">
        <v>220</v>
      </c>
      <c r="AU252" s="266" t="s">
        <v>85</v>
      </c>
      <c r="AV252" s="14" t="s">
        <v>85</v>
      </c>
      <c r="AW252" s="14" t="s">
        <v>32</v>
      </c>
      <c r="AX252" s="14" t="s">
        <v>83</v>
      </c>
      <c r="AY252" s="266" t="s">
        <v>127</v>
      </c>
    </row>
    <row r="253" s="2" customFormat="1" ht="6.96" customHeight="1">
      <c r="A253" s="38"/>
      <c r="B253" s="66"/>
      <c r="C253" s="67"/>
      <c r="D253" s="67"/>
      <c r="E253" s="67"/>
      <c r="F253" s="67"/>
      <c r="G253" s="67"/>
      <c r="H253" s="67"/>
      <c r="I253" s="67"/>
      <c r="J253" s="67"/>
      <c r="K253" s="67"/>
      <c r="L253" s="44"/>
      <c r="M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</row>
  </sheetData>
  <sheetProtection sheet="1" autoFilter="0" formatColumns="0" formatRows="0" objects="1" scenarios="1" spinCount="100000" saltValue="CiJ36Ahj+l9bDRN0LRELzU8BtgcbdqKKdOZSOeJOFPy4uMebXJbYNJku3dXSJUK6NDFfT9qSOOqoZ6tzVGC5eg==" hashValue="ovExbDrRwXNzamW0T9AjUchDvHtqBCujbYjq4lPASDSxRA+ubSjMS9dkFNxEMMD/7x4Xh6olJDf5JqCXiVKwdg==" algorithmName="SHA-512" password="CC35"/>
  <autoFilter ref="C123:K25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Vybudování parkovacích stání na ul. Čujkovova 43 - 47, p. p. č. 654/46, k. ú. Zábřeh nad Odrou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1142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28. 5. 2018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ROUND((SUM(BE122:BE202)),  2)</f>
        <v>0</v>
      </c>
      <c r="G33" s="38"/>
      <c r="H33" s="38"/>
      <c r="I33" s="156">
        <v>0.20999999999999999</v>
      </c>
      <c r="J33" s="155">
        <f>ROUND(((SUM(BE122:BE202))*I33),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ROUND((SUM(BF122:BF202)),  2)</f>
        <v>0</v>
      </c>
      <c r="G34" s="38"/>
      <c r="H34" s="38"/>
      <c r="I34" s="156">
        <v>0.14999999999999999</v>
      </c>
      <c r="J34" s="155">
        <f>ROUND(((SUM(BF122:BF202))*I34),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ROUND((SUM(BG122:BG202)),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ROUND((SUM(BH122:BH202)),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ROUND((SUM(BI122:BI202)),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Vybudování parkovacích stání na ul. Čujkovova 43 - 47, p. p. č. 654/46, k. ú. Zábřeh nad Odrou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004 - 5-LETÁ UDRŽOVACÍ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Čujkovova</v>
      </c>
      <c r="G89" s="40"/>
      <c r="H89" s="40"/>
      <c r="I89" s="32" t="s">
        <v>22</v>
      </c>
      <c r="J89" s="79" t="str">
        <f>IF(J12="","",J12)</f>
        <v>28. 5. 2018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-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1143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1144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1145</v>
      </c>
      <c r="E100" s="189"/>
      <c r="F100" s="189"/>
      <c r="G100" s="189"/>
      <c r="H100" s="189"/>
      <c r="I100" s="189"/>
      <c r="J100" s="190">
        <f>J155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1146</v>
      </c>
      <c r="E101" s="189"/>
      <c r="F101" s="189"/>
      <c r="G101" s="189"/>
      <c r="H101" s="189"/>
      <c r="I101" s="189"/>
      <c r="J101" s="190">
        <f>J171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1147</v>
      </c>
      <c r="E102" s="189"/>
      <c r="F102" s="189"/>
      <c r="G102" s="189"/>
      <c r="H102" s="189"/>
      <c r="I102" s="189"/>
      <c r="J102" s="190">
        <f>J187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5" t="str">
        <f>E7</f>
        <v>Vybudování parkovacích stání na ul. Čujkovova 43 - 47, p. p. č. 654/46, k. ú. Zábřeh nad Odrou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004 - 5-LETÁ UDRŽOVACÍ PÉČE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ul. Čujkovova</v>
      </c>
      <c r="G116" s="40"/>
      <c r="H116" s="40"/>
      <c r="I116" s="32" t="s">
        <v>22</v>
      </c>
      <c r="J116" s="79" t="str">
        <f>IF(J12="","",J12)</f>
        <v>28. 5. 2018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Městský obvod Ostrava - Jih</v>
      </c>
      <c r="G118" s="40"/>
      <c r="H118" s="40"/>
      <c r="I118" s="32" t="s">
        <v>30</v>
      </c>
      <c r="J118" s="36" t="str">
        <f>E21</f>
        <v>Roman Fildán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Roman Fildán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112</v>
      </c>
      <c r="D121" s="195" t="s">
        <v>60</v>
      </c>
      <c r="E121" s="195" t="s">
        <v>56</v>
      </c>
      <c r="F121" s="195" t="s">
        <v>57</v>
      </c>
      <c r="G121" s="195" t="s">
        <v>113</v>
      </c>
      <c r="H121" s="195" t="s">
        <v>114</v>
      </c>
      <c r="I121" s="195" t="s">
        <v>115</v>
      </c>
      <c r="J121" s="196" t="s">
        <v>106</v>
      </c>
      <c r="K121" s="197" t="s">
        <v>116</v>
      </c>
      <c r="L121" s="198"/>
      <c r="M121" s="100" t="s">
        <v>1</v>
      </c>
      <c r="N121" s="101" t="s">
        <v>39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199">
        <f>BK122</f>
        <v>0</v>
      </c>
      <c r="K122" s="40"/>
      <c r="L122" s="44"/>
      <c r="M122" s="103"/>
      <c r="N122" s="200"/>
      <c r="O122" s="104"/>
      <c r="P122" s="201">
        <f>P123</f>
        <v>0</v>
      </c>
      <c r="Q122" s="104"/>
      <c r="R122" s="201">
        <f>R123</f>
        <v>0.26900000000000002</v>
      </c>
      <c r="S122" s="104"/>
      <c r="T122" s="202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108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74</v>
      </c>
      <c r="E123" s="207" t="s">
        <v>124</v>
      </c>
      <c r="F123" s="207" t="s">
        <v>125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P124+P139+P155+P171+P187</f>
        <v>0</v>
      </c>
      <c r="Q123" s="212"/>
      <c r="R123" s="213">
        <f>R124+R139+R155+R171+R187</f>
        <v>0.26900000000000002</v>
      </c>
      <c r="S123" s="212"/>
      <c r="T123" s="214">
        <f>T124+T139+T155+T171+T187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83</v>
      </c>
      <c r="AT123" s="216" t="s">
        <v>74</v>
      </c>
      <c r="AU123" s="216" t="s">
        <v>75</v>
      </c>
      <c r="AY123" s="215" t="s">
        <v>127</v>
      </c>
      <c r="BK123" s="217">
        <f>BK124+BK139+BK155+BK171+BK187</f>
        <v>0</v>
      </c>
    </row>
    <row r="124" s="12" customFormat="1" ht="22.8" customHeight="1">
      <c r="A124" s="12"/>
      <c r="B124" s="204"/>
      <c r="C124" s="205"/>
      <c r="D124" s="206" t="s">
        <v>74</v>
      </c>
      <c r="E124" s="218" t="s">
        <v>1148</v>
      </c>
      <c r="F124" s="218" t="s">
        <v>1149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SUM(P125:P138)</f>
        <v>0</v>
      </c>
      <c r="Q124" s="212"/>
      <c r="R124" s="213">
        <f>SUM(R125:R138)</f>
        <v>0.053800000000000008</v>
      </c>
      <c r="S124" s="212"/>
      <c r="T124" s="214">
        <f>SUM(T125:T138)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83</v>
      </c>
      <c r="AT124" s="216" t="s">
        <v>74</v>
      </c>
      <c r="AU124" s="216" t="s">
        <v>83</v>
      </c>
      <c r="AY124" s="215" t="s">
        <v>127</v>
      </c>
      <c r="BK124" s="217">
        <f>SUM(BK125:BK138)</f>
        <v>0</v>
      </c>
    </row>
    <row r="125" s="2" customFormat="1" ht="24.15" customHeight="1">
      <c r="A125" s="38"/>
      <c r="B125" s="39"/>
      <c r="C125" s="235" t="s">
        <v>83</v>
      </c>
      <c r="D125" s="235" t="s">
        <v>216</v>
      </c>
      <c r="E125" s="236" t="s">
        <v>1150</v>
      </c>
      <c r="F125" s="237" t="s">
        <v>1151</v>
      </c>
      <c r="G125" s="238" t="s">
        <v>163</v>
      </c>
      <c r="H125" s="239">
        <v>10</v>
      </c>
      <c r="I125" s="240"/>
      <c r="J125" s="241">
        <f>ROUND(I125*H125,2)</f>
        <v>0</v>
      </c>
      <c r="K125" s="242"/>
      <c r="L125" s="44"/>
      <c r="M125" s="243" t="s">
        <v>1</v>
      </c>
      <c r="N125" s="244" t="s">
        <v>40</v>
      </c>
      <c r="O125" s="91"/>
      <c r="P125" s="231">
        <f>O125*H125</f>
        <v>0</v>
      </c>
      <c r="Q125" s="231">
        <v>6.0000000000000002E-05</v>
      </c>
      <c r="R125" s="231">
        <f>Q125*H125</f>
        <v>0.00060000000000000006</v>
      </c>
      <c r="S125" s="231">
        <v>0</v>
      </c>
      <c r="T125" s="23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3" t="s">
        <v>133</v>
      </c>
      <c r="AT125" s="233" t="s">
        <v>216</v>
      </c>
      <c r="AU125" s="233" t="s">
        <v>85</v>
      </c>
      <c r="AY125" s="17" t="s">
        <v>127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7" t="s">
        <v>83</v>
      </c>
      <c r="BK125" s="234">
        <f>ROUND(I125*H125,2)</f>
        <v>0</v>
      </c>
      <c r="BL125" s="17" t="s">
        <v>133</v>
      </c>
      <c r="BM125" s="233" t="s">
        <v>1152</v>
      </c>
    </row>
    <row r="126" s="2" customFormat="1" ht="24.15" customHeight="1">
      <c r="A126" s="38"/>
      <c r="B126" s="39"/>
      <c r="C126" s="235" t="s">
        <v>85</v>
      </c>
      <c r="D126" s="235" t="s">
        <v>216</v>
      </c>
      <c r="E126" s="236" t="s">
        <v>1153</v>
      </c>
      <c r="F126" s="237" t="s">
        <v>1154</v>
      </c>
      <c r="G126" s="238" t="s">
        <v>163</v>
      </c>
      <c r="H126" s="239">
        <v>10</v>
      </c>
      <c r="I126" s="240"/>
      <c r="J126" s="241">
        <f>ROUND(I126*H126,2)</f>
        <v>0</v>
      </c>
      <c r="K126" s="242"/>
      <c r="L126" s="44"/>
      <c r="M126" s="243" t="s">
        <v>1</v>
      </c>
      <c r="N126" s="244" t="s">
        <v>40</v>
      </c>
      <c r="O126" s="91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3" t="s">
        <v>133</v>
      </c>
      <c r="AT126" s="233" t="s">
        <v>216</v>
      </c>
      <c r="AU126" s="233" t="s">
        <v>85</v>
      </c>
      <c r="AY126" s="17" t="s">
        <v>127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7" t="s">
        <v>83</v>
      </c>
      <c r="BK126" s="234">
        <f>ROUND(I126*H126,2)</f>
        <v>0</v>
      </c>
      <c r="BL126" s="17" t="s">
        <v>133</v>
      </c>
      <c r="BM126" s="233" t="s">
        <v>1155</v>
      </c>
    </row>
    <row r="127" s="2" customFormat="1" ht="16.5" customHeight="1">
      <c r="A127" s="38"/>
      <c r="B127" s="39"/>
      <c r="C127" s="235" t="s">
        <v>137</v>
      </c>
      <c r="D127" s="235" t="s">
        <v>216</v>
      </c>
      <c r="E127" s="236" t="s">
        <v>1156</v>
      </c>
      <c r="F127" s="237" t="s">
        <v>1157</v>
      </c>
      <c r="G127" s="238" t="s">
        <v>163</v>
      </c>
      <c r="H127" s="239">
        <v>10</v>
      </c>
      <c r="I127" s="240"/>
      <c r="J127" s="241">
        <f>ROUND(I127*H127,2)</f>
        <v>0</v>
      </c>
      <c r="K127" s="242"/>
      <c r="L127" s="44"/>
      <c r="M127" s="243" t="s">
        <v>1</v>
      </c>
      <c r="N127" s="244" t="s">
        <v>40</v>
      </c>
      <c r="O127" s="91"/>
      <c r="P127" s="231">
        <f>O127*H127</f>
        <v>0</v>
      </c>
      <c r="Q127" s="231">
        <v>2.0000000000000002E-05</v>
      </c>
      <c r="R127" s="231">
        <f>Q127*H127</f>
        <v>0.00020000000000000001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133</v>
      </c>
      <c r="AT127" s="233" t="s">
        <v>216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1158</v>
      </c>
    </row>
    <row r="128" s="2" customFormat="1" ht="24.15" customHeight="1">
      <c r="A128" s="38"/>
      <c r="B128" s="39"/>
      <c r="C128" s="235" t="s">
        <v>133</v>
      </c>
      <c r="D128" s="235" t="s">
        <v>216</v>
      </c>
      <c r="E128" s="236" t="s">
        <v>478</v>
      </c>
      <c r="F128" s="237" t="s">
        <v>1159</v>
      </c>
      <c r="G128" s="238" t="s">
        <v>231</v>
      </c>
      <c r="H128" s="239">
        <v>1.7669999999999999</v>
      </c>
      <c r="I128" s="240"/>
      <c r="J128" s="241">
        <f>ROUND(I128*H128,2)</f>
        <v>0</v>
      </c>
      <c r="K128" s="242"/>
      <c r="L128" s="44"/>
      <c r="M128" s="243" t="s">
        <v>1</v>
      </c>
      <c r="N128" s="244" t="s">
        <v>40</v>
      </c>
      <c r="O128" s="91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3" t="s">
        <v>133</v>
      </c>
      <c r="AT128" s="233" t="s">
        <v>216</v>
      </c>
      <c r="AU128" s="233" t="s">
        <v>85</v>
      </c>
      <c r="AY128" s="17" t="s">
        <v>127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7" t="s">
        <v>83</v>
      </c>
      <c r="BK128" s="234">
        <f>ROUND(I128*H128,2)</f>
        <v>0</v>
      </c>
      <c r="BL128" s="17" t="s">
        <v>133</v>
      </c>
      <c r="BM128" s="233" t="s">
        <v>1160</v>
      </c>
    </row>
    <row r="129" s="14" customFormat="1">
      <c r="A129" s="14"/>
      <c r="B129" s="256"/>
      <c r="C129" s="257"/>
      <c r="D129" s="247" t="s">
        <v>220</v>
      </c>
      <c r="E129" s="258" t="s">
        <v>1</v>
      </c>
      <c r="F129" s="259" t="s">
        <v>1161</v>
      </c>
      <c r="G129" s="257"/>
      <c r="H129" s="260">
        <v>1.7669999999999999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6" t="s">
        <v>220</v>
      </c>
      <c r="AU129" s="266" t="s">
        <v>85</v>
      </c>
      <c r="AV129" s="14" t="s">
        <v>85</v>
      </c>
      <c r="AW129" s="14" t="s">
        <v>32</v>
      </c>
      <c r="AX129" s="14" t="s">
        <v>83</v>
      </c>
      <c r="AY129" s="266" t="s">
        <v>127</v>
      </c>
    </row>
    <row r="130" s="2" customFormat="1" ht="16.5" customHeight="1">
      <c r="A130" s="38"/>
      <c r="B130" s="39"/>
      <c r="C130" s="220" t="s">
        <v>126</v>
      </c>
      <c r="D130" s="220" t="s">
        <v>129</v>
      </c>
      <c r="E130" s="221" t="s">
        <v>487</v>
      </c>
      <c r="F130" s="222" t="s">
        <v>488</v>
      </c>
      <c r="G130" s="223" t="s">
        <v>251</v>
      </c>
      <c r="H130" s="224">
        <v>0.26500000000000001</v>
      </c>
      <c r="I130" s="225"/>
      <c r="J130" s="226">
        <f>ROUND(I130*H130,2)</f>
        <v>0</v>
      </c>
      <c r="K130" s="227"/>
      <c r="L130" s="228"/>
      <c r="M130" s="229" t="s">
        <v>1</v>
      </c>
      <c r="N130" s="230" t="s">
        <v>40</v>
      </c>
      <c r="O130" s="91"/>
      <c r="P130" s="231">
        <f>O130*H130</f>
        <v>0</v>
      </c>
      <c r="Q130" s="231">
        <v>0.20000000000000001</v>
      </c>
      <c r="R130" s="231">
        <f>Q130*H130</f>
        <v>0.053000000000000005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3" t="s">
        <v>132</v>
      </c>
      <c r="AT130" s="233" t="s">
        <v>129</v>
      </c>
      <c r="AU130" s="233" t="s">
        <v>85</v>
      </c>
      <c r="AY130" s="17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7" t="s">
        <v>83</v>
      </c>
      <c r="BK130" s="234">
        <f>ROUND(I130*H130,2)</f>
        <v>0</v>
      </c>
      <c r="BL130" s="17" t="s">
        <v>133</v>
      </c>
      <c r="BM130" s="233" t="s">
        <v>1162</v>
      </c>
    </row>
    <row r="131" s="14" customFormat="1">
      <c r="A131" s="14"/>
      <c r="B131" s="256"/>
      <c r="C131" s="257"/>
      <c r="D131" s="247" t="s">
        <v>220</v>
      </c>
      <c r="E131" s="258" t="s">
        <v>1</v>
      </c>
      <c r="F131" s="259" t="s">
        <v>1163</v>
      </c>
      <c r="G131" s="257"/>
      <c r="H131" s="260">
        <v>0.26500000000000001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220</v>
      </c>
      <c r="AU131" s="266" t="s">
        <v>85</v>
      </c>
      <c r="AV131" s="14" t="s">
        <v>85</v>
      </c>
      <c r="AW131" s="14" t="s">
        <v>32</v>
      </c>
      <c r="AX131" s="14" t="s">
        <v>83</v>
      </c>
      <c r="AY131" s="266" t="s">
        <v>127</v>
      </c>
    </row>
    <row r="132" s="2" customFormat="1" ht="16.5" customHeight="1">
      <c r="A132" s="38"/>
      <c r="B132" s="39"/>
      <c r="C132" s="235" t="s">
        <v>145</v>
      </c>
      <c r="D132" s="235" t="s">
        <v>216</v>
      </c>
      <c r="E132" s="236" t="s">
        <v>505</v>
      </c>
      <c r="F132" s="237" t="s">
        <v>506</v>
      </c>
      <c r="G132" s="238" t="s">
        <v>251</v>
      </c>
      <c r="H132" s="239">
        <v>2.1000000000000001</v>
      </c>
      <c r="I132" s="240"/>
      <c r="J132" s="241">
        <f>ROUND(I132*H132,2)</f>
        <v>0</v>
      </c>
      <c r="K132" s="242"/>
      <c r="L132" s="44"/>
      <c r="M132" s="243" t="s">
        <v>1</v>
      </c>
      <c r="N132" s="244" t="s">
        <v>40</v>
      </c>
      <c r="O132" s="91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3" t="s">
        <v>133</v>
      </c>
      <c r="AT132" s="233" t="s">
        <v>216</v>
      </c>
      <c r="AU132" s="233" t="s">
        <v>85</v>
      </c>
      <c r="AY132" s="17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7" t="s">
        <v>83</v>
      </c>
      <c r="BK132" s="234">
        <f>ROUND(I132*H132,2)</f>
        <v>0</v>
      </c>
      <c r="BL132" s="17" t="s">
        <v>133</v>
      </c>
      <c r="BM132" s="233" t="s">
        <v>1164</v>
      </c>
    </row>
    <row r="133" s="14" customFormat="1">
      <c r="A133" s="14"/>
      <c r="B133" s="256"/>
      <c r="C133" s="257"/>
      <c r="D133" s="247" t="s">
        <v>220</v>
      </c>
      <c r="E133" s="258" t="s">
        <v>1</v>
      </c>
      <c r="F133" s="259" t="s">
        <v>1165</v>
      </c>
      <c r="G133" s="257"/>
      <c r="H133" s="260">
        <v>2.1000000000000001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6" t="s">
        <v>220</v>
      </c>
      <c r="AU133" s="266" t="s">
        <v>85</v>
      </c>
      <c r="AV133" s="14" t="s">
        <v>85</v>
      </c>
      <c r="AW133" s="14" t="s">
        <v>32</v>
      </c>
      <c r="AX133" s="14" t="s">
        <v>75</v>
      </c>
      <c r="AY133" s="266" t="s">
        <v>127</v>
      </c>
    </row>
    <row r="134" s="15" customFormat="1">
      <c r="A134" s="15"/>
      <c r="B134" s="272"/>
      <c r="C134" s="273"/>
      <c r="D134" s="247" t="s">
        <v>220</v>
      </c>
      <c r="E134" s="274" t="s">
        <v>1</v>
      </c>
      <c r="F134" s="275" t="s">
        <v>323</v>
      </c>
      <c r="G134" s="273"/>
      <c r="H134" s="276">
        <v>2.1000000000000001</v>
      </c>
      <c r="I134" s="277"/>
      <c r="J134" s="273"/>
      <c r="K134" s="273"/>
      <c r="L134" s="278"/>
      <c r="M134" s="279"/>
      <c r="N134" s="280"/>
      <c r="O134" s="280"/>
      <c r="P134" s="280"/>
      <c r="Q134" s="280"/>
      <c r="R134" s="280"/>
      <c r="S134" s="280"/>
      <c r="T134" s="28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2" t="s">
        <v>220</v>
      </c>
      <c r="AU134" s="282" t="s">
        <v>85</v>
      </c>
      <c r="AV134" s="15" t="s">
        <v>133</v>
      </c>
      <c r="AW134" s="15" t="s">
        <v>32</v>
      </c>
      <c r="AX134" s="15" t="s">
        <v>83</v>
      </c>
      <c r="AY134" s="282" t="s">
        <v>127</v>
      </c>
    </row>
    <row r="135" s="2" customFormat="1" ht="21.75" customHeight="1">
      <c r="A135" s="38"/>
      <c r="B135" s="39"/>
      <c r="C135" s="235" t="s">
        <v>149</v>
      </c>
      <c r="D135" s="235" t="s">
        <v>216</v>
      </c>
      <c r="E135" s="236" t="s">
        <v>1166</v>
      </c>
      <c r="F135" s="237" t="s">
        <v>1167</v>
      </c>
      <c r="G135" s="238" t="s">
        <v>231</v>
      </c>
      <c r="H135" s="239">
        <v>17.670999999999999</v>
      </c>
      <c r="I135" s="240"/>
      <c r="J135" s="241">
        <f>ROUND(I135*H135,2)</f>
        <v>0</v>
      </c>
      <c r="K135" s="242"/>
      <c r="L135" s="44"/>
      <c r="M135" s="243" t="s">
        <v>1</v>
      </c>
      <c r="N135" s="244" t="s">
        <v>40</v>
      </c>
      <c r="O135" s="91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3" t="s">
        <v>133</v>
      </c>
      <c r="AT135" s="233" t="s">
        <v>216</v>
      </c>
      <c r="AU135" s="233" t="s">
        <v>85</v>
      </c>
      <c r="AY135" s="17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7" t="s">
        <v>83</v>
      </c>
      <c r="BK135" s="234">
        <f>ROUND(I135*H135,2)</f>
        <v>0</v>
      </c>
      <c r="BL135" s="17" t="s">
        <v>133</v>
      </c>
      <c r="BM135" s="233" t="s">
        <v>1168</v>
      </c>
    </row>
    <row r="136" s="14" customFormat="1">
      <c r="A136" s="14"/>
      <c r="B136" s="256"/>
      <c r="C136" s="257"/>
      <c r="D136" s="247" t="s">
        <v>220</v>
      </c>
      <c r="E136" s="258" t="s">
        <v>1</v>
      </c>
      <c r="F136" s="259" t="s">
        <v>1169</v>
      </c>
      <c r="G136" s="257"/>
      <c r="H136" s="260">
        <v>17.670999999999999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6" t="s">
        <v>220</v>
      </c>
      <c r="AU136" s="266" t="s">
        <v>85</v>
      </c>
      <c r="AV136" s="14" t="s">
        <v>85</v>
      </c>
      <c r="AW136" s="14" t="s">
        <v>32</v>
      </c>
      <c r="AX136" s="14" t="s">
        <v>83</v>
      </c>
      <c r="AY136" s="266" t="s">
        <v>127</v>
      </c>
    </row>
    <row r="137" s="2" customFormat="1" ht="21.75" customHeight="1">
      <c r="A137" s="38"/>
      <c r="B137" s="39"/>
      <c r="C137" s="235" t="s">
        <v>132</v>
      </c>
      <c r="D137" s="235" t="s">
        <v>216</v>
      </c>
      <c r="E137" s="236" t="s">
        <v>510</v>
      </c>
      <c r="F137" s="237" t="s">
        <v>511</v>
      </c>
      <c r="G137" s="238" t="s">
        <v>251</v>
      </c>
      <c r="H137" s="239">
        <v>2.1000000000000001</v>
      </c>
      <c r="I137" s="240"/>
      <c r="J137" s="241">
        <f>ROUND(I137*H137,2)</f>
        <v>0</v>
      </c>
      <c r="K137" s="242"/>
      <c r="L137" s="44"/>
      <c r="M137" s="243" t="s">
        <v>1</v>
      </c>
      <c r="N137" s="244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133</v>
      </c>
      <c r="AT137" s="233" t="s">
        <v>216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133</v>
      </c>
      <c r="BM137" s="233" t="s">
        <v>1170</v>
      </c>
    </row>
    <row r="138" s="2" customFormat="1" ht="16.5" customHeight="1">
      <c r="A138" s="38"/>
      <c r="B138" s="39"/>
      <c r="C138" s="235" t="s">
        <v>156</v>
      </c>
      <c r="D138" s="235" t="s">
        <v>216</v>
      </c>
      <c r="E138" s="236" t="s">
        <v>1171</v>
      </c>
      <c r="F138" s="237" t="s">
        <v>1172</v>
      </c>
      <c r="G138" s="238" t="s">
        <v>163</v>
      </c>
      <c r="H138" s="239">
        <v>10</v>
      </c>
      <c r="I138" s="240"/>
      <c r="J138" s="241">
        <f>ROUND(I138*H138,2)</f>
        <v>0</v>
      </c>
      <c r="K138" s="242"/>
      <c r="L138" s="44"/>
      <c r="M138" s="243" t="s">
        <v>1</v>
      </c>
      <c r="N138" s="244" t="s">
        <v>40</v>
      </c>
      <c r="O138" s="91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133</v>
      </c>
      <c r="AT138" s="233" t="s">
        <v>216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1173</v>
      </c>
    </row>
    <row r="139" s="12" customFormat="1" ht="22.8" customHeight="1">
      <c r="A139" s="12"/>
      <c r="B139" s="204"/>
      <c r="C139" s="205"/>
      <c r="D139" s="206" t="s">
        <v>74</v>
      </c>
      <c r="E139" s="218" t="s">
        <v>1174</v>
      </c>
      <c r="F139" s="218" t="s">
        <v>1175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SUM(P140:P154)</f>
        <v>0</v>
      </c>
      <c r="Q139" s="212"/>
      <c r="R139" s="213">
        <f>SUM(R140:R154)</f>
        <v>0.053800000000000008</v>
      </c>
      <c r="S139" s="212"/>
      <c r="T139" s="214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83</v>
      </c>
      <c r="AT139" s="216" t="s">
        <v>74</v>
      </c>
      <c r="AU139" s="216" t="s">
        <v>83</v>
      </c>
      <c r="AY139" s="215" t="s">
        <v>127</v>
      </c>
      <c r="BK139" s="217">
        <f>SUM(BK140:BK154)</f>
        <v>0</v>
      </c>
    </row>
    <row r="140" s="2" customFormat="1" ht="24.15" customHeight="1">
      <c r="A140" s="38"/>
      <c r="B140" s="39"/>
      <c r="C140" s="235" t="s">
        <v>160</v>
      </c>
      <c r="D140" s="235" t="s">
        <v>216</v>
      </c>
      <c r="E140" s="236" t="s">
        <v>1150</v>
      </c>
      <c r="F140" s="237" t="s">
        <v>1151</v>
      </c>
      <c r="G140" s="238" t="s">
        <v>163</v>
      </c>
      <c r="H140" s="239">
        <v>10</v>
      </c>
      <c r="I140" s="240"/>
      <c r="J140" s="241">
        <f>ROUND(I140*H140,2)</f>
        <v>0</v>
      </c>
      <c r="K140" s="242"/>
      <c r="L140" s="44"/>
      <c r="M140" s="243" t="s">
        <v>1</v>
      </c>
      <c r="N140" s="244" t="s">
        <v>40</v>
      </c>
      <c r="O140" s="91"/>
      <c r="P140" s="231">
        <f>O140*H140</f>
        <v>0</v>
      </c>
      <c r="Q140" s="231">
        <v>6.0000000000000002E-05</v>
      </c>
      <c r="R140" s="231">
        <f>Q140*H140</f>
        <v>0.00060000000000000006</v>
      </c>
      <c r="S140" s="231">
        <v>0</v>
      </c>
      <c r="T140" s="23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3" t="s">
        <v>133</v>
      </c>
      <c r="AT140" s="233" t="s">
        <v>216</v>
      </c>
      <c r="AU140" s="233" t="s">
        <v>85</v>
      </c>
      <c r="AY140" s="17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7" t="s">
        <v>83</v>
      </c>
      <c r="BK140" s="234">
        <f>ROUND(I140*H140,2)</f>
        <v>0</v>
      </c>
      <c r="BL140" s="17" t="s">
        <v>133</v>
      </c>
      <c r="BM140" s="233" t="s">
        <v>1176</v>
      </c>
    </row>
    <row r="141" s="2" customFormat="1" ht="24.15" customHeight="1">
      <c r="A141" s="38"/>
      <c r="B141" s="39"/>
      <c r="C141" s="235" t="s">
        <v>165</v>
      </c>
      <c r="D141" s="235" t="s">
        <v>216</v>
      </c>
      <c r="E141" s="236" t="s">
        <v>1153</v>
      </c>
      <c r="F141" s="237" t="s">
        <v>1154</v>
      </c>
      <c r="G141" s="238" t="s">
        <v>163</v>
      </c>
      <c r="H141" s="239">
        <v>10</v>
      </c>
      <c r="I141" s="240"/>
      <c r="J141" s="241">
        <f>ROUND(I141*H141,2)</f>
        <v>0</v>
      </c>
      <c r="K141" s="242"/>
      <c r="L141" s="44"/>
      <c r="M141" s="243" t="s">
        <v>1</v>
      </c>
      <c r="N141" s="244" t="s">
        <v>40</v>
      </c>
      <c r="O141" s="91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3" t="s">
        <v>133</v>
      </c>
      <c r="AT141" s="233" t="s">
        <v>216</v>
      </c>
      <c r="AU141" s="233" t="s">
        <v>85</v>
      </c>
      <c r="AY141" s="17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7" t="s">
        <v>83</v>
      </c>
      <c r="BK141" s="234">
        <f>ROUND(I141*H141,2)</f>
        <v>0</v>
      </c>
      <c r="BL141" s="17" t="s">
        <v>133</v>
      </c>
      <c r="BM141" s="233" t="s">
        <v>1177</v>
      </c>
    </row>
    <row r="142" s="2" customFormat="1" ht="24.15" customHeight="1">
      <c r="A142" s="38"/>
      <c r="B142" s="39"/>
      <c r="C142" s="235" t="s">
        <v>169</v>
      </c>
      <c r="D142" s="235" t="s">
        <v>216</v>
      </c>
      <c r="E142" s="236" t="s">
        <v>1178</v>
      </c>
      <c r="F142" s="237" t="s">
        <v>1179</v>
      </c>
      <c r="G142" s="238" t="s">
        <v>163</v>
      </c>
      <c r="H142" s="239">
        <v>10</v>
      </c>
      <c r="I142" s="240"/>
      <c r="J142" s="241">
        <f>ROUND(I142*H142,2)</f>
        <v>0</v>
      </c>
      <c r="K142" s="242"/>
      <c r="L142" s="44"/>
      <c r="M142" s="243" t="s">
        <v>1</v>
      </c>
      <c r="N142" s="244" t="s">
        <v>40</v>
      </c>
      <c r="O142" s="91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3" t="s">
        <v>133</v>
      </c>
      <c r="AT142" s="233" t="s">
        <v>216</v>
      </c>
      <c r="AU142" s="233" t="s">
        <v>85</v>
      </c>
      <c r="AY142" s="17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7" t="s">
        <v>83</v>
      </c>
      <c r="BK142" s="234">
        <f>ROUND(I142*H142,2)</f>
        <v>0</v>
      </c>
      <c r="BL142" s="17" t="s">
        <v>133</v>
      </c>
      <c r="BM142" s="233" t="s">
        <v>1180</v>
      </c>
    </row>
    <row r="143" s="2" customFormat="1" ht="16.5" customHeight="1">
      <c r="A143" s="38"/>
      <c r="B143" s="39"/>
      <c r="C143" s="235" t="s">
        <v>173</v>
      </c>
      <c r="D143" s="235" t="s">
        <v>216</v>
      </c>
      <c r="E143" s="236" t="s">
        <v>1156</v>
      </c>
      <c r="F143" s="237" t="s">
        <v>1157</v>
      </c>
      <c r="G143" s="238" t="s">
        <v>163</v>
      </c>
      <c r="H143" s="239">
        <v>10</v>
      </c>
      <c r="I143" s="240"/>
      <c r="J143" s="241">
        <f>ROUND(I143*H143,2)</f>
        <v>0</v>
      </c>
      <c r="K143" s="242"/>
      <c r="L143" s="44"/>
      <c r="M143" s="243" t="s">
        <v>1</v>
      </c>
      <c r="N143" s="244" t="s">
        <v>40</v>
      </c>
      <c r="O143" s="91"/>
      <c r="P143" s="231">
        <f>O143*H143</f>
        <v>0</v>
      </c>
      <c r="Q143" s="231">
        <v>2.0000000000000002E-05</v>
      </c>
      <c r="R143" s="231">
        <f>Q143*H143</f>
        <v>0.00020000000000000001</v>
      </c>
      <c r="S143" s="231">
        <v>0</v>
      </c>
      <c r="T143" s="23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3" t="s">
        <v>133</v>
      </c>
      <c r="AT143" s="233" t="s">
        <v>216</v>
      </c>
      <c r="AU143" s="233" t="s">
        <v>85</v>
      </c>
      <c r="AY143" s="17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7" t="s">
        <v>83</v>
      </c>
      <c r="BK143" s="234">
        <f>ROUND(I143*H143,2)</f>
        <v>0</v>
      </c>
      <c r="BL143" s="17" t="s">
        <v>133</v>
      </c>
      <c r="BM143" s="233" t="s">
        <v>1181</v>
      </c>
    </row>
    <row r="144" s="2" customFormat="1" ht="24.15" customHeight="1">
      <c r="A144" s="38"/>
      <c r="B144" s="39"/>
      <c r="C144" s="235" t="s">
        <v>177</v>
      </c>
      <c r="D144" s="235" t="s">
        <v>216</v>
      </c>
      <c r="E144" s="236" t="s">
        <v>478</v>
      </c>
      <c r="F144" s="237" t="s">
        <v>1159</v>
      </c>
      <c r="G144" s="238" t="s">
        <v>231</v>
      </c>
      <c r="H144" s="239">
        <v>1.7669999999999999</v>
      </c>
      <c r="I144" s="240"/>
      <c r="J144" s="241">
        <f>ROUND(I144*H144,2)</f>
        <v>0</v>
      </c>
      <c r="K144" s="242"/>
      <c r="L144" s="44"/>
      <c r="M144" s="243" t="s">
        <v>1</v>
      </c>
      <c r="N144" s="244" t="s">
        <v>40</v>
      </c>
      <c r="O144" s="91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3" t="s">
        <v>133</v>
      </c>
      <c r="AT144" s="233" t="s">
        <v>216</v>
      </c>
      <c r="AU144" s="233" t="s">
        <v>85</v>
      </c>
      <c r="AY144" s="17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7" t="s">
        <v>83</v>
      </c>
      <c r="BK144" s="234">
        <f>ROUND(I144*H144,2)</f>
        <v>0</v>
      </c>
      <c r="BL144" s="17" t="s">
        <v>133</v>
      </c>
      <c r="BM144" s="233" t="s">
        <v>1182</v>
      </c>
    </row>
    <row r="145" s="14" customFormat="1">
      <c r="A145" s="14"/>
      <c r="B145" s="256"/>
      <c r="C145" s="257"/>
      <c r="D145" s="247" t="s">
        <v>220</v>
      </c>
      <c r="E145" s="258" t="s">
        <v>1</v>
      </c>
      <c r="F145" s="259" t="s">
        <v>1161</v>
      </c>
      <c r="G145" s="257"/>
      <c r="H145" s="260">
        <v>1.7669999999999999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220</v>
      </c>
      <c r="AU145" s="266" t="s">
        <v>85</v>
      </c>
      <c r="AV145" s="14" t="s">
        <v>85</v>
      </c>
      <c r="AW145" s="14" t="s">
        <v>32</v>
      </c>
      <c r="AX145" s="14" t="s">
        <v>83</v>
      </c>
      <c r="AY145" s="266" t="s">
        <v>127</v>
      </c>
    </row>
    <row r="146" s="2" customFormat="1" ht="16.5" customHeight="1">
      <c r="A146" s="38"/>
      <c r="B146" s="39"/>
      <c r="C146" s="220" t="s">
        <v>8</v>
      </c>
      <c r="D146" s="220" t="s">
        <v>129</v>
      </c>
      <c r="E146" s="221" t="s">
        <v>487</v>
      </c>
      <c r="F146" s="222" t="s">
        <v>488</v>
      </c>
      <c r="G146" s="223" t="s">
        <v>251</v>
      </c>
      <c r="H146" s="224">
        <v>0.26500000000000001</v>
      </c>
      <c r="I146" s="225"/>
      <c r="J146" s="226">
        <f>ROUND(I146*H146,2)</f>
        <v>0</v>
      </c>
      <c r="K146" s="227"/>
      <c r="L146" s="228"/>
      <c r="M146" s="229" t="s">
        <v>1</v>
      </c>
      <c r="N146" s="230" t="s">
        <v>40</v>
      </c>
      <c r="O146" s="91"/>
      <c r="P146" s="231">
        <f>O146*H146</f>
        <v>0</v>
      </c>
      <c r="Q146" s="231">
        <v>0.20000000000000001</v>
      </c>
      <c r="R146" s="231">
        <f>Q146*H146</f>
        <v>0.053000000000000005</v>
      </c>
      <c r="S146" s="231">
        <v>0</v>
      </c>
      <c r="T146" s="23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3" t="s">
        <v>132</v>
      </c>
      <c r="AT146" s="233" t="s">
        <v>129</v>
      </c>
      <c r="AU146" s="233" t="s">
        <v>85</v>
      </c>
      <c r="AY146" s="17" t="s">
        <v>127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7" t="s">
        <v>83</v>
      </c>
      <c r="BK146" s="234">
        <f>ROUND(I146*H146,2)</f>
        <v>0</v>
      </c>
      <c r="BL146" s="17" t="s">
        <v>133</v>
      </c>
      <c r="BM146" s="233" t="s">
        <v>1183</v>
      </c>
    </row>
    <row r="147" s="14" customFormat="1">
      <c r="A147" s="14"/>
      <c r="B147" s="256"/>
      <c r="C147" s="257"/>
      <c r="D147" s="247" t="s">
        <v>220</v>
      </c>
      <c r="E147" s="258" t="s">
        <v>1</v>
      </c>
      <c r="F147" s="259" t="s">
        <v>1163</v>
      </c>
      <c r="G147" s="257"/>
      <c r="H147" s="260">
        <v>0.26500000000000001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6" t="s">
        <v>220</v>
      </c>
      <c r="AU147" s="266" t="s">
        <v>85</v>
      </c>
      <c r="AV147" s="14" t="s">
        <v>85</v>
      </c>
      <c r="AW147" s="14" t="s">
        <v>32</v>
      </c>
      <c r="AX147" s="14" t="s">
        <v>83</v>
      </c>
      <c r="AY147" s="266" t="s">
        <v>127</v>
      </c>
    </row>
    <row r="148" s="2" customFormat="1" ht="16.5" customHeight="1">
      <c r="A148" s="38"/>
      <c r="B148" s="39"/>
      <c r="C148" s="235" t="s">
        <v>184</v>
      </c>
      <c r="D148" s="235" t="s">
        <v>216</v>
      </c>
      <c r="E148" s="236" t="s">
        <v>505</v>
      </c>
      <c r="F148" s="237" t="s">
        <v>506</v>
      </c>
      <c r="G148" s="238" t="s">
        <v>251</v>
      </c>
      <c r="H148" s="239">
        <v>2.1000000000000001</v>
      </c>
      <c r="I148" s="240"/>
      <c r="J148" s="241">
        <f>ROUND(I148*H148,2)</f>
        <v>0</v>
      </c>
      <c r="K148" s="242"/>
      <c r="L148" s="44"/>
      <c r="M148" s="243" t="s">
        <v>1</v>
      </c>
      <c r="N148" s="244" t="s">
        <v>40</v>
      </c>
      <c r="O148" s="91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3" t="s">
        <v>133</v>
      </c>
      <c r="AT148" s="233" t="s">
        <v>216</v>
      </c>
      <c r="AU148" s="233" t="s">
        <v>85</v>
      </c>
      <c r="AY148" s="17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7" t="s">
        <v>83</v>
      </c>
      <c r="BK148" s="234">
        <f>ROUND(I148*H148,2)</f>
        <v>0</v>
      </c>
      <c r="BL148" s="17" t="s">
        <v>133</v>
      </c>
      <c r="BM148" s="233" t="s">
        <v>1184</v>
      </c>
    </row>
    <row r="149" s="14" customFormat="1">
      <c r="A149" s="14"/>
      <c r="B149" s="256"/>
      <c r="C149" s="257"/>
      <c r="D149" s="247" t="s">
        <v>220</v>
      </c>
      <c r="E149" s="258" t="s">
        <v>1</v>
      </c>
      <c r="F149" s="259" t="s">
        <v>1165</v>
      </c>
      <c r="G149" s="257"/>
      <c r="H149" s="260">
        <v>2.1000000000000001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6" t="s">
        <v>220</v>
      </c>
      <c r="AU149" s="266" t="s">
        <v>85</v>
      </c>
      <c r="AV149" s="14" t="s">
        <v>85</v>
      </c>
      <c r="AW149" s="14" t="s">
        <v>32</v>
      </c>
      <c r="AX149" s="14" t="s">
        <v>75</v>
      </c>
      <c r="AY149" s="266" t="s">
        <v>127</v>
      </c>
    </row>
    <row r="150" s="15" customFormat="1">
      <c r="A150" s="15"/>
      <c r="B150" s="272"/>
      <c r="C150" s="273"/>
      <c r="D150" s="247" t="s">
        <v>220</v>
      </c>
      <c r="E150" s="274" t="s">
        <v>1</v>
      </c>
      <c r="F150" s="275" t="s">
        <v>323</v>
      </c>
      <c r="G150" s="273"/>
      <c r="H150" s="276">
        <v>2.1000000000000001</v>
      </c>
      <c r="I150" s="277"/>
      <c r="J150" s="273"/>
      <c r="K150" s="273"/>
      <c r="L150" s="278"/>
      <c r="M150" s="279"/>
      <c r="N150" s="280"/>
      <c r="O150" s="280"/>
      <c r="P150" s="280"/>
      <c r="Q150" s="280"/>
      <c r="R150" s="280"/>
      <c r="S150" s="280"/>
      <c r="T150" s="28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2" t="s">
        <v>220</v>
      </c>
      <c r="AU150" s="282" t="s">
        <v>85</v>
      </c>
      <c r="AV150" s="15" t="s">
        <v>133</v>
      </c>
      <c r="AW150" s="15" t="s">
        <v>32</v>
      </c>
      <c r="AX150" s="15" t="s">
        <v>83</v>
      </c>
      <c r="AY150" s="282" t="s">
        <v>127</v>
      </c>
    </row>
    <row r="151" s="2" customFormat="1" ht="21.75" customHeight="1">
      <c r="A151" s="38"/>
      <c r="B151" s="39"/>
      <c r="C151" s="235" t="s">
        <v>188</v>
      </c>
      <c r="D151" s="235" t="s">
        <v>216</v>
      </c>
      <c r="E151" s="236" t="s">
        <v>1166</v>
      </c>
      <c r="F151" s="237" t="s">
        <v>1167</v>
      </c>
      <c r="G151" s="238" t="s">
        <v>231</v>
      </c>
      <c r="H151" s="239">
        <v>17.670999999999999</v>
      </c>
      <c r="I151" s="240"/>
      <c r="J151" s="241">
        <f>ROUND(I151*H151,2)</f>
        <v>0</v>
      </c>
      <c r="K151" s="242"/>
      <c r="L151" s="44"/>
      <c r="M151" s="243" t="s">
        <v>1</v>
      </c>
      <c r="N151" s="244" t="s">
        <v>40</v>
      </c>
      <c r="O151" s="91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3" t="s">
        <v>133</v>
      </c>
      <c r="AT151" s="233" t="s">
        <v>216</v>
      </c>
      <c r="AU151" s="233" t="s">
        <v>85</v>
      </c>
      <c r="AY151" s="17" t="s">
        <v>127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7" t="s">
        <v>83</v>
      </c>
      <c r="BK151" s="234">
        <f>ROUND(I151*H151,2)</f>
        <v>0</v>
      </c>
      <c r="BL151" s="17" t="s">
        <v>133</v>
      </c>
      <c r="BM151" s="233" t="s">
        <v>1185</v>
      </c>
    </row>
    <row r="152" s="14" customFormat="1">
      <c r="A152" s="14"/>
      <c r="B152" s="256"/>
      <c r="C152" s="257"/>
      <c r="D152" s="247" t="s">
        <v>220</v>
      </c>
      <c r="E152" s="258" t="s">
        <v>1</v>
      </c>
      <c r="F152" s="259" t="s">
        <v>1169</v>
      </c>
      <c r="G152" s="257"/>
      <c r="H152" s="260">
        <v>17.670999999999999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6" t="s">
        <v>220</v>
      </c>
      <c r="AU152" s="266" t="s">
        <v>85</v>
      </c>
      <c r="AV152" s="14" t="s">
        <v>85</v>
      </c>
      <c r="AW152" s="14" t="s">
        <v>32</v>
      </c>
      <c r="AX152" s="14" t="s">
        <v>83</v>
      </c>
      <c r="AY152" s="266" t="s">
        <v>127</v>
      </c>
    </row>
    <row r="153" s="2" customFormat="1" ht="21.75" customHeight="1">
      <c r="A153" s="38"/>
      <c r="B153" s="39"/>
      <c r="C153" s="235" t="s">
        <v>192</v>
      </c>
      <c r="D153" s="235" t="s">
        <v>216</v>
      </c>
      <c r="E153" s="236" t="s">
        <v>510</v>
      </c>
      <c r="F153" s="237" t="s">
        <v>511</v>
      </c>
      <c r="G153" s="238" t="s">
        <v>251</v>
      </c>
      <c r="H153" s="239">
        <v>2.1000000000000001</v>
      </c>
      <c r="I153" s="240"/>
      <c r="J153" s="241">
        <f>ROUND(I153*H153,2)</f>
        <v>0</v>
      </c>
      <c r="K153" s="242"/>
      <c r="L153" s="44"/>
      <c r="M153" s="243" t="s">
        <v>1</v>
      </c>
      <c r="N153" s="244" t="s">
        <v>40</v>
      </c>
      <c r="O153" s="91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3" t="s">
        <v>133</v>
      </c>
      <c r="AT153" s="233" t="s">
        <v>216</v>
      </c>
      <c r="AU153" s="233" t="s">
        <v>85</v>
      </c>
      <c r="AY153" s="17" t="s">
        <v>127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7" t="s">
        <v>83</v>
      </c>
      <c r="BK153" s="234">
        <f>ROUND(I153*H153,2)</f>
        <v>0</v>
      </c>
      <c r="BL153" s="17" t="s">
        <v>133</v>
      </c>
      <c r="BM153" s="233" t="s">
        <v>1186</v>
      </c>
    </row>
    <row r="154" s="2" customFormat="1" ht="16.5" customHeight="1">
      <c r="A154" s="38"/>
      <c r="B154" s="39"/>
      <c r="C154" s="235" t="s">
        <v>196</v>
      </c>
      <c r="D154" s="235" t="s">
        <v>216</v>
      </c>
      <c r="E154" s="236" t="s">
        <v>1171</v>
      </c>
      <c r="F154" s="237" t="s">
        <v>1172</v>
      </c>
      <c r="G154" s="238" t="s">
        <v>163</v>
      </c>
      <c r="H154" s="239">
        <v>10</v>
      </c>
      <c r="I154" s="240"/>
      <c r="J154" s="241">
        <f>ROUND(I154*H154,2)</f>
        <v>0</v>
      </c>
      <c r="K154" s="242"/>
      <c r="L154" s="44"/>
      <c r="M154" s="243" t="s">
        <v>1</v>
      </c>
      <c r="N154" s="244" t="s">
        <v>40</v>
      </c>
      <c r="O154" s="91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3" t="s">
        <v>133</v>
      </c>
      <c r="AT154" s="233" t="s">
        <v>216</v>
      </c>
      <c r="AU154" s="233" t="s">
        <v>85</v>
      </c>
      <c r="AY154" s="17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7" t="s">
        <v>83</v>
      </c>
      <c r="BK154" s="234">
        <f>ROUND(I154*H154,2)</f>
        <v>0</v>
      </c>
      <c r="BL154" s="17" t="s">
        <v>133</v>
      </c>
      <c r="BM154" s="233" t="s">
        <v>1187</v>
      </c>
    </row>
    <row r="155" s="12" customFormat="1" ht="22.8" customHeight="1">
      <c r="A155" s="12"/>
      <c r="B155" s="204"/>
      <c r="C155" s="205"/>
      <c r="D155" s="206" t="s">
        <v>74</v>
      </c>
      <c r="E155" s="218" t="s">
        <v>1188</v>
      </c>
      <c r="F155" s="218" t="s">
        <v>1189</v>
      </c>
      <c r="G155" s="205"/>
      <c r="H155" s="205"/>
      <c r="I155" s="208"/>
      <c r="J155" s="219">
        <f>BK155</f>
        <v>0</v>
      </c>
      <c r="K155" s="205"/>
      <c r="L155" s="210"/>
      <c r="M155" s="211"/>
      <c r="N155" s="212"/>
      <c r="O155" s="212"/>
      <c r="P155" s="213">
        <f>SUM(P156:P170)</f>
        <v>0</v>
      </c>
      <c r="Q155" s="212"/>
      <c r="R155" s="213">
        <f>SUM(R156:R170)</f>
        <v>0.053800000000000008</v>
      </c>
      <c r="S155" s="212"/>
      <c r="T155" s="214">
        <f>SUM(T156:T170)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5" t="s">
        <v>83</v>
      </c>
      <c r="AT155" s="216" t="s">
        <v>74</v>
      </c>
      <c r="AU155" s="216" t="s">
        <v>83</v>
      </c>
      <c r="AY155" s="215" t="s">
        <v>127</v>
      </c>
      <c r="BK155" s="217">
        <f>SUM(BK156:BK170)</f>
        <v>0</v>
      </c>
    </row>
    <row r="156" s="2" customFormat="1" ht="24.15" customHeight="1">
      <c r="A156" s="38"/>
      <c r="B156" s="39"/>
      <c r="C156" s="235" t="s">
        <v>200</v>
      </c>
      <c r="D156" s="235" t="s">
        <v>216</v>
      </c>
      <c r="E156" s="236" t="s">
        <v>1150</v>
      </c>
      <c r="F156" s="237" t="s">
        <v>1151</v>
      </c>
      <c r="G156" s="238" t="s">
        <v>163</v>
      </c>
      <c r="H156" s="239">
        <v>10</v>
      </c>
      <c r="I156" s="240"/>
      <c r="J156" s="241">
        <f>ROUND(I156*H156,2)</f>
        <v>0</v>
      </c>
      <c r="K156" s="242"/>
      <c r="L156" s="44"/>
      <c r="M156" s="243" t="s">
        <v>1</v>
      </c>
      <c r="N156" s="244" t="s">
        <v>40</v>
      </c>
      <c r="O156" s="91"/>
      <c r="P156" s="231">
        <f>O156*H156</f>
        <v>0</v>
      </c>
      <c r="Q156" s="231">
        <v>6.0000000000000002E-05</v>
      </c>
      <c r="R156" s="231">
        <f>Q156*H156</f>
        <v>0.00060000000000000006</v>
      </c>
      <c r="S156" s="231">
        <v>0</v>
      </c>
      <c r="T156" s="23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3" t="s">
        <v>133</v>
      </c>
      <c r="AT156" s="233" t="s">
        <v>216</v>
      </c>
      <c r="AU156" s="233" t="s">
        <v>85</v>
      </c>
      <c r="AY156" s="17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7" t="s">
        <v>83</v>
      </c>
      <c r="BK156" s="234">
        <f>ROUND(I156*H156,2)</f>
        <v>0</v>
      </c>
      <c r="BL156" s="17" t="s">
        <v>133</v>
      </c>
      <c r="BM156" s="233" t="s">
        <v>1190</v>
      </c>
    </row>
    <row r="157" s="2" customFormat="1" ht="24.15" customHeight="1">
      <c r="A157" s="38"/>
      <c r="B157" s="39"/>
      <c r="C157" s="235" t="s">
        <v>7</v>
      </c>
      <c r="D157" s="235" t="s">
        <v>216</v>
      </c>
      <c r="E157" s="236" t="s">
        <v>1153</v>
      </c>
      <c r="F157" s="237" t="s">
        <v>1154</v>
      </c>
      <c r="G157" s="238" t="s">
        <v>163</v>
      </c>
      <c r="H157" s="239">
        <v>10</v>
      </c>
      <c r="I157" s="240"/>
      <c r="J157" s="241">
        <f>ROUND(I157*H157,2)</f>
        <v>0</v>
      </c>
      <c r="K157" s="242"/>
      <c r="L157" s="44"/>
      <c r="M157" s="243" t="s">
        <v>1</v>
      </c>
      <c r="N157" s="244" t="s">
        <v>40</v>
      </c>
      <c r="O157" s="91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3" t="s">
        <v>133</v>
      </c>
      <c r="AT157" s="233" t="s">
        <v>216</v>
      </c>
      <c r="AU157" s="233" t="s">
        <v>85</v>
      </c>
      <c r="AY157" s="17" t="s">
        <v>127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7" t="s">
        <v>83</v>
      </c>
      <c r="BK157" s="234">
        <f>ROUND(I157*H157,2)</f>
        <v>0</v>
      </c>
      <c r="BL157" s="17" t="s">
        <v>133</v>
      </c>
      <c r="BM157" s="233" t="s">
        <v>1191</v>
      </c>
    </row>
    <row r="158" s="2" customFormat="1" ht="16.5" customHeight="1">
      <c r="A158" s="38"/>
      <c r="B158" s="39"/>
      <c r="C158" s="235" t="s">
        <v>207</v>
      </c>
      <c r="D158" s="235" t="s">
        <v>216</v>
      </c>
      <c r="E158" s="236" t="s">
        <v>1156</v>
      </c>
      <c r="F158" s="237" t="s">
        <v>1157</v>
      </c>
      <c r="G158" s="238" t="s">
        <v>163</v>
      </c>
      <c r="H158" s="239">
        <v>10</v>
      </c>
      <c r="I158" s="240"/>
      <c r="J158" s="241">
        <f>ROUND(I158*H158,2)</f>
        <v>0</v>
      </c>
      <c r="K158" s="242"/>
      <c r="L158" s="44"/>
      <c r="M158" s="243" t="s">
        <v>1</v>
      </c>
      <c r="N158" s="244" t="s">
        <v>40</v>
      </c>
      <c r="O158" s="91"/>
      <c r="P158" s="231">
        <f>O158*H158</f>
        <v>0</v>
      </c>
      <c r="Q158" s="231">
        <v>2.0000000000000002E-05</v>
      </c>
      <c r="R158" s="231">
        <f>Q158*H158</f>
        <v>0.00020000000000000001</v>
      </c>
      <c r="S158" s="231">
        <v>0</v>
      </c>
      <c r="T158" s="23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3" t="s">
        <v>133</v>
      </c>
      <c r="AT158" s="233" t="s">
        <v>216</v>
      </c>
      <c r="AU158" s="233" t="s">
        <v>85</v>
      </c>
      <c r="AY158" s="17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7" t="s">
        <v>83</v>
      </c>
      <c r="BK158" s="234">
        <f>ROUND(I158*H158,2)</f>
        <v>0</v>
      </c>
      <c r="BL158" s="17" t="s">
        <v>133</v>
      </c>
      <c r="BM158" s="233" t="s">
        <v>1192</v>
      </c>
    </row>
    <row r="159" s="2" customFormat="1" ht="24.15" customHeight="1">
      <c r="A159" s="38"/>
      <c r="B159" s="39"/>
      <c r="C159" s="235" t="s">
        <v>211</v>
      </c>
      <c r="D159" s="235" t="s">
        <v>216</v>
      </c>
      <c r="E159" s="236" t="s">
        <v>478</v>
      </c>
      <c r="F159" s="237" t="s">
        <v>1159</v>
      </c>
      <c r="G159" s="238" t="s">
        <v>231</v>
      </c>
      <c r="H159" s="239">
        <v>1.7669999999999999</v>
      </c>
      <c r="I159" s="240"/>
      <c r="J159" s="241">
        <f>ROUND(I159*H159,2)</f>
        <v>0</v>
      </c>
      <c r="K159" s="242"/>
      <c r="L159" s="44"/>
      <c r="M159" s="243" t="s">
        <v>1</v>
      </c>
      <c r="N159" s="244" t="s">
        <v>40</v>
      </c>
      <c r="O159" s="91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3" t="s">
        <v>133</v>
      </c>
      <c r="AT159" s="233" t="s">
        <v>216</v>
      </c>
      <c r="AU159" s="233" t="s">
        <v>85</v>
      </c>
      <c r="AY159" s="17" t="s">
        <v>127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7" t="s">
        <v>83</v>
      </c>
      <c r="BK159" s="234">
        <f>ROUND(I159*H159,2)</f>
        <v>0</v>
      </c>
      <c r="BL159" s="17" t="s">
        <v>133</v>
      </c>
      <c r="BM159" s="233" t="s">
        <v>1193</v>
      </c>
    </row>
    <row r="160" s="14" customFormat="1">
      <c r="A160" s="14"/>
      <c r="B160" s="256"/>
      <c r="C160" s="257"/>
      <c r="D160" s="247" t="s">
        <v>220</v>
      </c>
      <c r="E160" s="258" t="s">
        <v>1</v>
      </c>
      <c r="F160" s="259" t="s">
        <v>1161</v>
      </c>
      <c r="G160" s="257"/>
      <c r="H160" s="260">
        <v>1.7669999999999999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220</v>
      </c>
      <c r="AU160" s="266" t="s">
        <v>85</v>
      </c>
      <c r="AV160" s="14" t="s">
        <v>85</v>
      </c>
      <c r="AW160" s="14" t="s">
        <v>32</v>
      </c>
      <c r="AX160" s="14" t="s">
        <v>83</v>
      </c>
      <c r="AY160" s="266" t="s">
        <v>127</v>
      </c>
    </row>
    <row r="161" s="2" customFormat="1" ht="16.5" customHeight="1">
      <c r="A161" s="38"/>
      <c r="B161" s="39"/>
      <c r="C161" s="220" t="s">
        <v>215</v>
      </c>
      <c r="D161" s="220" t="s">
        <v>129</v>
      </c>
      <c r="E161" s="221" t="s">
        <v>487</v>
      </c>
      <c r="F161" s="222" t="s">
        <v>488</v>
      </c>
      <c r="G161" s="223" t="s">
        <v>251</v>
      </c>
      <c r="H161" s="224">
        <v>0.26500000000000001</v>
      </c>
      <c r="I161" s="225"/>
      <c r="J161" s="226">
        <f>ROUND(I161*H161,2)</f>
        <v>0</v>
      </c>
      <c r="K161" s="227"/>
      <c r="L161" s="228"/>
      <c r="M161" s="229" t="s">
        <v>1</v>
      </c>
      <c r="N161" s="230" t="s">
        <v>40</v>
      </c>
      <c r="O161" s="91"/>
      <c r="P161" s="231">
        <f>O161*H161</f>
        <v>0</v>
      </c>
      <c r="Q161" s="231">
        <v>0.20000000000000001</v>
      </c>
      <c r="R161" s="231">
        <f>Q161*H161</f>
        <v>0.053000000000000005</v>
      </c>
      <c r="S161" s="231">
        <v>0</v>
      </c>
      <c r="T161" s="23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3" t="s">
        <v>132</v>
      </c>
      <c r="AT161" s="233" t="s">
        <v>129</v>
      </c>
      <c r="AU161" s="233" t="s">
        <v>85</v>
      </c>
      <c r="AY161" s="17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7" t="s">
        <v>83</v>
      </c>
      <c r="BK161" s="234">
        <f>ROUND(I161*H161,2)</f>
        <v>0</v>
      </c>
      <c r="BL161" s="17" t="s">
        <v>133</v>
      </c>
      <c r="BM161" s="233" t="s">
        <v>1194</v>
      </c>
    </row>
    <row r="162" s="14" customFormat="1">
      <c r="A162" s="14"/>
      <c r="B162" s="256"/>
      <c r="C162" s="257"/>
      <c r="D162" s="247" t="s">
        <v>220</v>
      </c>
      <c r="E162" s="258" t="s">
        <v>1</v>
      </c>
      <c r="F162" s="259" t="s">
        <v>1163</v>
      </c>
      <c r="G162" s="257"/>
      <c r="H162" s="260">
        <v>0.26500000000000001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6" t="s">
        <v>220</v>
      </c>
      <c r="AU162" s="266" t="s">
        <v>85</v>
      </c>
      <c r="AV162" s="14" t="s">
        <v>85</v>
      </c>
      <c r="AW162" s="14" t="s">
        <v>32</v>
      </c>
      <c r="AX162" s="14" t="s">
        <v>83</v>
      </c>
      <c r="AY162" s="266" t="s">
        <v>127</v>
      </c>
    </row>
    <row r="163" s="2" customFormat="1" ht="16.5" customHeight="1">
      <c r="A163" s="38"/>
      <c r="B163" s="39"/>
      <c r="C163" s="235" t="s">
        <v>222</v>
      </c>
      <c r="D163" s="235" t="s">
        <v>216</v>
      </c>
      <c r="E163" s="236" t="s">
        <v>505</v>
      </c>
      <c r="F163" s="237" t="s">
        <v>506</v>
      </c>
      <c r="G163" s="238" t="s">
        <v>251</v>
      </c>
      <c r="H163" s="239">
        <v>1.5</v>
      </c>
      <c r="I163" s="240"/>
      <c r="J163" s="241">
        <f>ROUND(I163*H163,2)</f>
        <v>0</v>
      </c>
      <c r="K163" s="242"/>
      <c r="L163" s="44"/>
      <c r="M163" s="243" t="s">
        <v>1</v>
      </c>
      <c r="N163" s="244" t="s">
        <v>40</v>
      </c>
      <c r="O163" s="91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3" t="s">
        <v>133</v>
      </c>
      <c r="AT163" s="233" t="s">
        <v>216</v>
      </c>
      <c r="AU163" s="233" t="s">
        <v>85</v>
      </c>
      <c r="AY163" s="17" t="s">
        <v>127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7" t="s">
        <v>83</v>
      </c>
      <c r="BK163" s="234">
        <f>ROUND(I163*H163,2)</f>
        <v>0</v>
      </c>
      <c r="BL163" s="17" t="s">
        <v>133</v>
      </c>
      <c r="BM163" s="233" t="s">
        <v>1195</v>
      </c>
    </row>
    <row r="164" s="14" customFormat="1">
      <c r="A164" s="14"/>
      <c r="B164" s="256"/>
      <c r="C164" s="257"/>
      <c r="D164" s="247" t="s">
        <v>220</v>
      </c>
      <c r="E164" s="258" t="s">
        <v>1</v>
      </c>
      <c r="F164" s="259" t="s">
        <v>1196</v>
      </c>
      <c r="G164" s="257"/>
      <c r="H164" s="260">
        <v>1.5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6" t="s">
        <v>220</v>
      </c>
      <c r="AU164" s="266" t="s">
        <v>85</v>
      </c>
      <c r="AV164" s="14" t="s">
        <v>85</v>
      </c>
      <c r="AW164" s="14" t="s">
        <v>32</v>
      </c>
      <c r="AX164" s="14" t="s">
        <v>75</v>
      </c>
      <c r="AY164" s="266" t="s">
        <v>127</v>
      </c>
    </row>
    <row r="165" s="15" customFormat="1">
      <c r="A165" s="15"/>
      <c r="B165" s="272"/>
      <c r="C165" s="273"/>
      <c r="D165" s="247" t="s">
        <v>220</v>
      </c>
      <c r="E165" s="274" t="s">
        <v>1</v>
      </c>
      <c r="F165" s="275" t="s">
        <v>323</v>
      </c>
      <c r="G165" s="273"/>
      <c r="H165" s="276">
        <v>1.5</v>
      </c>
      <c r="I165" s="277"/>
      <c r="J165" s="273"/>
      <c r="K165" s="273"/>
      <c r="L165" s="278"/>
      <c r="M165" s="279"/>
      <c r="N165" s="280"/>
      <c r="O165" s="280"/>
      <c r="P165" s="280"/>
      <c r="Q165" s="280"/>
      <c r="R165" s="280"/>
      <c r="S165" s="280"/>
      <c r="T165" s="28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2" t="s">
        <v>220</v>
      </c>
      <c r="AU165" s="282" t="s">
        <v>85</v>
      </c>
      <c r="AV165" s="15" t="s">
        <v>133</v>
      </c>
      <c r="AW165" s="15" t="s">
        <v>32</v>
      </c>
      <c r="AX165" s="15" t="s">
        <v>83</v>
      </c>
      <c r="AY165" s="282" t="s">
        <v>127</v>
      </c>
    </row>
    <row r="166" s="2" customFormat="1" ht="21.75" customHeight="1">
      <c r="A166" s="38"/>
      <c r="B166" s="39"/>
      <c r="C166" s="235" t="s">
        <v>226</v>
      </c>
      <c r="D166" s="235" t="s">
        <v>216</v>
      </c>
      <c r="E166" s="236" t="s">
        <v>1166</v>
      </c>
      <c r="F166" s="237" t="s">
        <v>1167</v>
      </c>
      <c r="G166" s="238" t="s">
        <v>231</v>
      </c>
      <c r="H166" s="239">
        <v>17.670999999999999</v>
      </c>
      <c r="I166" s="240"/>
      <c r="J166" s="241">
        <f>ROUND(I166*H166,2)</f>
        <v>0</v>
      </c>
      <c r="K166" s="242"/>
      <c r="L166" s="44"/>
      <c r="M166" s="243" t="s">
        <v>1</v>
      </c>
      <c r="N166" s="244" t="s">
        <v>40</v>
      </c>
      <c r="O166" s="91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3" t="s">
        <v>133</v>
      </c>
      <c r="AT166" s="233" t="s">
        <v>216</v>
      </c>
      <c r="AU166" s="233" t="s">
        <v>85</v>
      </c>
      <c r="AY166" s="17" t="s">
        <v>127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7" t="s">
        <v>83</v>
      </c>
      <c r="BK166" s="234">
        <f>ROUND(I166*H166,2)</f>
        <v>0</v>
      </c>
      <c r="BL166" s="17" t="s">
        <v>133</v>
      </c>
      <c r="BM166" s="233" t="s">
        <v>1197</v>
      </c>
    </row>
    <row r="167" s="14" customFormat="1">
      <c r="A167" s="14"/>
      <c r="B167" s="256"/>
      <c r="C167" s="257"/>
      <c r="D167" s="247" t="s">
        <v>220</v>
      </c>
      <c r="E167" s="258" t="s">
        <v>1</v>
      </c>
      <c r="F167" s="259" t="s">
        <v>1169</v>
      </c>
      <c r="G167" s="257"/>
      <c r="H167" s="260">
        <v>17.670999999999999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6" t="s">
        <v>220</v>
      </c>
      <c r="AU167" s="266" t="s">
        <v>85</v>
      </c>
      <c r="AV167" s="14" t="s">
        <v>85</v>
      </c>
      <c r="AW167" s="14" t="s">
        <v>32</v>
      </c>
      <c r="AX167" s="14" t="s">
        <v>83</v>
      </c>
      <c r="AY167" s="266" t="s">
        <v>127</v>
      </c>
    </row>
    <row r="168" s="2" customFormat="1" ht="21.75" customHeight="1">
      <c r="A168" s="38"/>
      <c r="B168" s="39"/>
      <c r="C168" s="235" t="s">
        <v>385</v>
      </c>
      <c r="D168" s="235" t="s">
        <v>216</v>
      </c>
      <c r="E168" s="236" t="s">
        <v>510</v>
      </c>
      <c r="F168" s="237" t="s">
        <v>511</v>
      </c>
      <c r="G168" s="238" t="s">
        <v>251</v>
      </c>
      <c r="H168" s="239">
        <v>1.5</v>
      </c>
      <c r="I168" s="240"/>
      <c r="J168" s="241">
        <f>ROUND(I168*H168,2)</f>
        <v>0</v>
      </c>
      <c r="K168" s="242"/>
      <c r="L168" s="44"/>
      <c r="M168" s="243" t="s">
        <v>1</v>
      </c>
      <c r="N168" s="244" t="s">
        <v>40</v>
      </c>
      <c r="O168" s="91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3" t="s">
        <v>133</v>
      </c>
      <c r="AT168" s="233" t="s">
        <v>216</v>
      </c>
      <c r="AU168" s="233" t="s">
        <v>85</v>
      </c>
      <c r="AY168" s="17" t="s">
        <v>127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7" t="s">
        <v>83</v>
      </c>
      <c r="BK168" s="234">
        <f>ROUND(I168*H168,2)</f>
        <v>0</v>
      </c>
      <c r="BL168" s="17" t="s">
        <v>133</v>
      </c>
      <c r="BM168" s="233" t="s">
        <v>1198</v>
      </c>
    </row>
    <row r="169" s="2" customFormat="1" ht="16.5" customHeight="1">
      <c r="A169" s="38"/>
      <c r="B169" s="39"/>
      <c r="C169" s="235" t="s">
        <v>389</v>
      </c>
      <c r="D169" s="235" t="s">
        <v>216</v>
      </c>
      <c r="E169" s="236" t="s">
        <v>1171</v>
      </c>
      <c r="F169" s="237" t="s">
        <v>1172</v>
      </c>
      <c r="G169" s="238" t="s">
        <v>163</v>
      </c>
      <c r="H169" s="239">
        <v>10</v>
      </c>
      <c r="I169" s="240"/>
      <c r="J169" s="241">
        <f>ROUND(I169*H169,2)</f>
        <v>0</v>
      </c>
      <c r="K169" s="242"/>
      <c r="L169" s="44"/>
      <c r="M169" s="243" t="s">
        <v>1</v>
      </c>
      <c r="N169" s="244" t="s">
        <v>40</v>
      </c>
      <c r="O169" s="91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3" t="s">
        <v>133</v>
      </c>
      <c r="AT169" s="233" t="s">
        <v>216</v>
      </c>
      <c r="AU169" s="233" t="s">
        <v>85</v>
      </c>
      <c r="AY169" s="17" t="s">
        <v>127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7" t="s">
        <v>83</v>
      </c>
      <c r="BK169" s="234">
        <f>ROUND(I169*H169,2)</f>
        <v>0</v>
      </c>
      <c r="BL169" s="17" t="s">
        <v>133</v>
      </c>
      <c r="BM169" s="233" t="s">
        <v>1199</v>
      </c>
    </row>
    <row r="170" s="2" customFormat="1" ht="16.5" customHeight="1">
      <c r="A170" s="38"/>
      <c r="B170" s="39"/>
      <c r="C170" s="235" t="s">
        <v>393</v>
      </c>
      <c r="D170" s="235" t="s">
        <v>216</v>
      </c>
      <c r="E170" s="236" t="s">
        <v>1200</v>
      </c>
      <c r="F170" s="237" t="s">
        <v>1201</v>
      </c>
      <c r="G170" s="238" t="s">
        <v>163</v>
      </c>
      <c r="H170" s="239">
        <v>10</v>
      </c>
      <c r="I170" s="240"/>
      <c r="J170" s="241">
        <f>ROUND(I170*H170,2)</f>
        <v>0</v>
      </c>
      <c r="K170" s="242"/>
      <c r="L170" s="44"/>
      <c r="M170" s="243" t="s">
        <v>1</v>
      </c>
      <c r="N170" s="244" t="s">
        <v>40</v>
      </c>
      <c r="O170" s="91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3" t="s">
        <v>133</v>
      </c>
      <c r="AT170" s="233" t="s">
        <v>216</v>
      </c>
      <c r="AU170" s="233" t="s">
        <v>85</v>
      </c>
      <c r="AY170" s="17" t="s">
        <v>127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7" t="s">
        <v>83</v>
      </c>
      <c r="BK170" s="234">
        <f>ROUND(I170*H170,2)</f>
        <v>0</v>
      </c>
      <c r="BL170" s="17" t="s">
        <v>133</v>
      </c>
      <c r="BM170" s="233" t="s">
        <v>1202</v>
      </c>
    </row>
    <row r="171" s="12" customFormat="1" ht="22.8" customHeight="1">
      <c r="A171" s="12"/>
      <c r="B171" s="204"/>
      <c r="C171" s="205"/>
      <c r="D171" s="206" t="s">
        <v>74</v>
      </c>
      <c r="E171" s="218" t="s">
        <v>1203</v>
      </c>
      <c r="F171" s="218" t="s">
        <v>1204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SUM(P172:P186)</f>
        <v>0</v>
      </c>
      <c r="Q171" s="212"/>
      <c r="R171" s="213">
        <f>SUM(R172:R186)</f>
        <v>0.053800000000000008</v>
      </c>
      <c r="S171" s="212"/>
      <c r="T171" s="214">
        <f>SUM(T172:T186)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83</v>
      </c>
      <c r="AT171" s="216" t="s">
        <v>74</v>
      </c>
      <c r="AU171" s="216" t="s">
        <v>83</v>
      </c>
      <c r="AY171" s="215" t="s">
        <v>127</v>
      </c>
      <c r="BK171" s="217">
        <f>SUM(BK172:BK186)</f>
        <v>0</v>
      </c>
    </row>
    <row r="172" s="2" customFormat="1" ht="24.15" customHeight="1">
      <c r="A172" s="38"/>
      <c r="B172" s="39"/>
      <c r="C172" s="235" t="s">
        <v>399</v>
      </c>
      <c r="D172" s="235" t="s">
        <v>216</v>
      </c>
      <c r="E172" s="236" t="s">
        <v>1150</v>
      </c>
      <c r="F172" s="237" t="s">
        <v>1151</v>
      </c>
      <c r="G172" s="238" t="s">
        <v>163</v>
      </c>
      <c r="H172" s="239">
        <v>10</v>
      </c>
      <c r="I172" s="240"/>
      <c r="J172" s="241">
        <f>ROUND(I172*H172,2)</f>
        <v>0</v>
      </c>
      <c r="K172" s="242"/>
      <c r="L172" s="44"/>
      <c r="M172" s="243" t="s">
        <v>1</v>
      </c>
      <c r="N172" s="244" t="s">
        <v>40</v>
      </c>
      <c r="O172" s="91"/>
      <c r="P172" s="231">
        <f>O172*H172</f>
        <v>0</v>
      </c>
      <c r="Q172" s="231">
        <v>6.0000000000000002E-05</v>
      </c>
      <c r="R172" s="231">
        <f>Q172*H172</f>
        <v>0.00060000000000000006</v>
      </c>
      <c r="S172" s="231">
        <v>0</v>
      </c>
      <c r="T172" s="23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3" t="s">
        <v>133</v>
      </c>
      <c r="AT172" s="233" t="s">
        <v>216</v>
      </c>
      <c r="AU172" s="233" t="s">
        <v>85</v>
      </c>
      <c r="AY172" s="17" t="s">
        <v>127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7" t="s">
        <v>83</v>
      </c>
      <c r="BK172" s="234">
        <f>ROUND(I172*H172,2)</f>
        <v>0</v>
      </c>
      <c r="BL172" s="17" t="s">
        <v>133</v>
      </c>
      <c r="BM172" s="233" t="s">
        <v>1205</v>
      </c>
    </row>
    <row r="173" s="2" customFormat="1" ht="24.15" customHeight="1">
      <c r="A173" s="38"/>
      <c r="B173" s="39"/>
      <c r="C173" s="235" t="s">
        <v>403</v>
      </c>
      <c r="D173" s="235" t="s">
        <v>216</v>
      </c>
      <c r="E173" s="236" t="s">
        <v>1153</v>
      </c>
      <c r="F173" s="237" t="s">
        <v>1154</v>
      </c>
      <c r="G173" s="238" t="s">
        <v>163</v>
      </c>
      <c r="H173" s="239">
        <v>10</v>
      </c>
      <c r="I173" s="240"/>
      <c r="J173" s="241">
        <f>ROUND(I173*H173,2)</f>
        <v>0</v>
      </c>
      <c r="K173" s="242"/>
      <c r="L173" s="44"/>
      <c r="M173" s="243" t="s">
        <v>1</v>
      </c>
      <c r="N173" s="244" t="s">
        <v>40</v>
      </c>
      <c r="O173" s="91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3" t="s">
        <v>133</v>
      </c>
      <c r="AT173" s="233" t="s">
        <v>216</v>
      </c>
      <c r="AU173" s="233" t="s">
        <v>85</v>
      </c>
      <c r="AY173" s="17" t="s">
        <v>127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7" t="s">
        <v>83</v>
      </c>
      <c r="BK173" s="234">
        <f>ROUND(I173*H173,2)</f>
        <v>0</v>
      </c>
      <c r="BL173" s="17" t="s">
        <v>133</v>
      </c>
      <c r="BM173" s="233" t="s">
        <v>1206</v>
      </c>
    </row>
    <row r="174" s="2" customFormat="1" ht="24.15" customHeight="1">
      <c r="A174" s="38"/>
      <c r="B174" s="39"/>
      <c r="C174" s="235" t="s">
        <v>408</v>
      </c>
      <c r="D174" s="235" t="s">
        <v>216</v>
      </c>
      <c r="E174" s="236" t="s">
        <v>1178</v>
      </c>
      <c r="F174" s="237" t="s">
        <v>1179</v>
      </c>
      <c r="G174" s="238" t="s">
        <v>163</v>
      </c>
      <c r="H174" s="239">
        <v>10</v>
      </c>
      <c r="I174" s="240"/>
      <c r="J174" s="241">
        <f>ROUND(I174*H174,2)</f>
        <v>0</v>
      </c>
      <c r="K174" s="242"/>
      <c r="L174" s="44"/>
      <c r="M174" s="243" t="s">
        <v>1</v>
      </c>
      <c r="N174" s="244" t="s">
        <v>40</v>
      </c>
      <c r="O174" s="91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3" t="s">
        <v>133</v>
      </c>
      <c r="AT174" s="233" t="s">
        <v>216</v>
      </c>
      <c r="AU174" s="233" t="s">
        <v>85</v>
      </c>
      <c r="AY174" s="17" t="s">
        <v>127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7" t="s">
        <v>83</v>
      </c>
      <c r="BK174" s="234">
        <f>ROUND(I174*H174,2)</f>
        <v>0</v>
      </c>
      <c r="BL174" s="17" t="s">
        <v>133</v>
      </c>
      <c r="BM174" s="233" t="s">
        <v>1207</v>
      </c>
    </row>
    <row r="175" s="2" customFormat="1" ht="16.5" customHeight="1">
      <c r="A175" s="38"/>
      <c r="B175" s="39"/>
      <c r="C175" s="235" t="s">
        <v>413</v>
      </c>
      <c r="D175" s="235" t="s">
        <v>216</v>
      </c>
      <c r="E175" s="236" t="s">
        <v>1156</v>
      </c>
      <c r="F175" s="237" t="s">
        <v>1157</v>
      </c>
      <c r="G175" s="238" t="s">
        <v>163</v>
      </c>
      <c r="H175" s="239">
        <v>10</v>
      </c>
      <c r="I175" s="240"/>
      <c r="J175" s="241">
        <f>ROUND(I175*H175,2)</f>
        <v>0</v>
      </c>
      <c r="K175" s="242"/>
      <c r="L175" s="44"/>
      <c r="M175" s="243" t="s">
        <v>1</v>
      </c>
      <c r="N175" s="244" t="s">
        <v>40</v>
      </c>
      <c r="O175" s="91"/>
      <c r="P175" s="231">
        <f>O175*H175</f>
        <v>0</v>
      </c>
      <c r="Q175" s="231">
        <v>2.0000000000000002E-05</v>
      </c>
      <c r="R175" s="231">
        <f>Q175*H175</f>
        <v>0.00020000000000000001</v>
      </c>
      <c r="S175" s="231">
        <v>0</v>
      </c>
      <c r="T175" s="23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3" t="s">
        <v>133</v>
      </c>
      <c r="AT175" s="233" t="s">
        <v>216</v>
      </c>
      <c r="AU175" s="233" t="s">
        <v>85</v>
      </c>
      <c r="AY175" s="17" t="s">
        <v>127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7" t="s">
        <v>83</v>
      </c>
      <c r="BK175" s="234">
        <f>ROUND(I175*H175,2)</f>
        <v>0</v>
      </c>
      <c r="BL175" s="17" t="s">
        <v>133</v>
      </c>
      <c r="BM175" s="233" t="s">
        <v>1208</v>
      </c>
    </row>
    <row r="176" s="2" customFormat="1" ht="24.15" customHeight="1">
      <c r="A176" s="38"/>
      <c r="B176" s="39"/>
      <c r="C176" s="235" t="s">
        <v>419</v>
      </c>
      <c r="D176" s="235" t="s">
        <v>216</v>
      </c>
      <c r="E176" s="236" t="s">
        <v>478</v>
      </c>
      <c r="F176" s="237" t="s">
        <v>1159</v>
      </c>
      <c r="G176" s="238" t="s">
        <v>231</v>
      </c>
      <c r="H176" s="239">
        <v>1.7669999999999999</v>
      </c>
      <c r="I176" s="240"/>
      <c r="J176" s="241">
        <f>ROUND(I176*H176,2)</f>
        <v>0</v>
      </c>
      <c r="K176" s="242"/>
      <c r="L176" s="44"/>
      <c r="M176" s="243" t="s">
        <v>1</v>
      </c>
      <c r="N176" s="244" t="s">
        <v>40</v>
      </c>
      <c r="O176" s="91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3" t="s">
        <v>133</v>
      </c>
      <c r="AT176" s="233" t="s">
        <v>216</v>
      </c>
      <c r="AU176" s="233" t="s">
        <v>85</v>
      </c>
      <c r="AY176" s="17" t="s">
        <v>127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7" t="s">
        <v>83</v>
      </c>
      <c r="BK176" s="234">
        <f>ROUND(I176*H176,2)</f>
        <v>0</v>
      </c>
      <c r="BL176" s="17" t="s">
        <v>133</v>
      </c>
      <c r="BM176" s="233" t="s">
        <v>1209</v>
      </c>
    </row>
    <row r="177" s="14" customFormat="1">
      <c r="A177" s="14"/>
      <c r="B177" s="256"/>
      <c r="C177" s="257"/>
      <c r="D177" s="247" t="s">
        <v>220</v>
      </c>
      <c r="E177" s="258" t="s">
        <v>1</v>
      </c>
      <c r="F177" s="259" t="s">
        <v>1161</v>
      </c>
      <c r="G177" s="257"/>
      <c r="H177" s="260">
        <v>1.7669999999999999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6" t="s">
        <v>220</v>
      </c>
      <c r="AU177" s="266" t="s">
        <v>85</v>
      </c>
      <c r="AV177" s="14" t="s">
        <v>85</v>
      </c>
      <c r="AW177" s="14" t="s">
        <v>32</v>
      </c>
      <c r="AX177" s="14" t="s">
        <v>83</v>
      </c>
      <c r="AY177" s="266" t="s">
        <v>127</v>
      </c>
    </row>
    <row r="178" s="2" customFormat="1" ht="16.5" customHeight="1">
      <c r="A178" s="38"/>
      <c r="B178" s="39"/>
      <c r="C178" s="220" t="s">
        <v>423</v>
      </c>
      <c r="D178" s="220" t="s">
        <v>129</v>
      </c>
      <c r="E178" s="221" t="s">
        <v>487</v>
      </c>
      <c r="F178" s="222" t="s">
        <v>488</v>
      </c>
      <c r="G178" s="223" t="s">
        <v>251</v>
      </c>
      <c r="H178" s="224">
        <v>0.26500000000000001</v>
      </c>
      <c r="I178" s="225"/>
      <c r="J178" s="226">
        <f>ROUND(I178*H178,2)</f>
        <v>0</v>
      </c>
      <c r="K178" s="227"/>
      <c r="L178" s="228"/>
      <c r="M178" s="229" t="s">
        <v>1</v>
      </c>
      <c r="N178" s="230" t="s">
        <v>40</v>
      </c>
      <c r="O178" s="91"/>
      <c r="P178" s="231">
        <f>O178*H178</f>
        <v>0</v>
      </c>
      <c r="Q178" s="231">
        <v>0.20000000000000001</v>
      </c>
      <c r="R178" s="231">
        <f>Q178*H178</f>
        <v>0.053000000000000005</v>
      </c>
      <c r="S178" s="231">
        <v>0</v>
      </c>
      <c r="T178" s="23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3" t="s">
        <v>132</v>
      </c>
      <c r="AT178" s="233" t="s">
        <v>129</v>
      </c>
      <c r="AU178" s="233" t="s">
        <v>85</v>
      </c>
      <c r="AY178" s="17" t="s">
        <v>127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7" t="s">
        <v>83</v>
      </c>
      <c r="BK178" s="234">
        <f>ROUND(I178*H178,2)</f>
        <v>0</v>
      </c>
      <c r="BL178" s="17" t="s">
        <v>133</v>
      </c>
      <c r="BM178" s="233" t="s">
        <v>1210</v>
      </c>
    </row>
    <row r="179" s="14" customFormat="1">
      <c r="A179" s="14"/>
      <c r="B179" s="256"/>
      <c r="C179" s="257"/>
      <c r="D179" s="247" t="s">
        <v>220</v>
      </c>
      <c r="E179" s="258" t="s">
        <v>1</v>
      </c>
      <c r="F179" s="259" t="s">
        <v>1163</v>
      </c>
      <c r="G179" s="257"/>
      <c r="H179" s="260">
        <v>0.26500000000000001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6" t="s">
        <v>220</v>
      </c>
      <c r="AU179" s="266" t="s">
        <v>85</v>
      </c>
      <c r="AV179" s="14" t="s">
        <v>85</v>
      </c>
      <c r="AW179" s="14" t="s">
        <v>32</v>
      </c>
      <c r="AX179" s="14" t="s">
        <v>83</v>
      </c>
      <c r="AY179" s="266" t="s">
        <v>127</v>
      </c>
    </row>
    <row r="180" s="2" customFormat="1" ht="16.5" customHeight="1">
      <c r="A180" s="38"/>
      <c r="B180" s="39"/>
      <c r="C180" s="235" t="s">
        <v>429</v>
      </c>
      <c r="D180" s="235" t="s">
        <v>216</v>
      </c>
      <c r="E180" s="236" t="s">
        <v>505</v>
      </c>
      <c r="F180" s="237" t="s">
        <v>506</v>
      </c>
      <c r="G180" s="238" t="s">
        <v>251</v>
      </c>
      <c r="H180" s="239">
        <v>1.5</v>
      </c>
      <c r="I180" s="240"/>
      <c r="J180" s="241">
        <f>ROUND(I180*H180,2)</f>
        <v>0</v>
      </c>
      <c r="K180" s="242"/>
      <c r="L180" s="44"/>
      <c r="M180" s="243" t="s">
        <v>1</v>
      </c>
      <c r="N180" s="244" t="s">
        <v>40</v>
      </c>
      <c r="O180" s="91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3" t="s">
        <v>133</v>
      </c>
      <c r="AT180" s="233" t="s">
        <v>216</v>
      </c>
      <c r="AU180" s="233" t="s">
        <v>85</v>
      </c>
      <c r="AY180" s="17" t="s">
        <v>127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7" t="s">
        <v>83</v>
      </c>
      <c r="BK180" s="234">
        <f>ROUND(I180*H180,2)</f>
        <v>0</v>
      </c>
      <c r="BL180" s="17" t="s">
        <v>133</v>
      </c>
      <c r="BM180" s="233" t="s">
        <v>1211</v>
      </c>
    </row>
    <row r="181" s="14" customFormat="1">
      <c r="A181" s="14"/>
      <c r="B181" s="256"/>
      <c r="C181" s="257"/>
      <c r="D181" s="247" t="s">
        <v>220</v>
      </c>
      <c r="E181" s="258" t="s">
        <v>1</v>
      </c>
      <c r="F181" s="259" t="s">
        <v>1196</v>
      </c>
      <c r="G181" s="257"/>
      <c r="H181" s="260">
        <v>1.5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6" t="s">
        <v>220</v>
      </c>
      <c r="AU181" s="266" t="s">
        <v>85</v>
      </c>
      <c r="AV181" s="14" t="s">
        <v>85</v>
      </c>
      <c r="AW181" s="14" t="s">
        <v>32</v>
      </c>
      <c r="AX181" s="14" t="s">
        <v>75</v>
      </c>
      <c r="AY181" s="266" t="s">
        <v>127</v>
      </c>
    </row>
    <row r="182" s="15" customFormat="1">
      <c r="A182" s="15"/>
      <c r="B182" s="272"/>
      <c r="C182" s="273"/>
      <c r="D182" s="247" t="s">
        <v>220</v>
      </c>
      <c r="E182" s="274" t="s">
        <v>1</v>
      </c>
      <c r="F182" s="275" t="s">
        <v>323</v>
      </c>
      <c r="G182" s="273"/>
      <c r="H182" s="276">
        <v>1.5</v>
      </c>
      <c r="I182" s="277"/>
      <c r="J182" s="273"/>
      <c r="K182" s="273"/>
      <c r="L182" s="278"/>
      <c r="M182" s="279"/>
      <c r="N182" s="280"/>
      <c r="O182" s="280"/>
      <c r="P182" s="280"/>
      <c r="Q182" s="280"/>
      <c r="R182" s="280"/>
      <c r="S182" s="280"/>
      <c r="T182" s="28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2" t="s">
        <v>220</v>
      </c>
      <c r="AU182" s="282" t="s">
        <v>85</v>
      </c>
      <c r="AV182" s="15" t="s">
        <v>133</v>
      </c>
      <c r="AW182" s="15" t="s">
        <v>32</v>
      </c>
      <c r="AX182" s="15" t="s">
        <v>83</v>
      </c>
      <c r="AY182" s="282" t="s">
        <v>127</v>
      </c>
    </row>
    <row r="183" s="2" customFormat="1" ht="21.75" customHeight="1">
      <c r="A183" s="38"/>
      <c r="B183" s="39"/>
      <c r="C183" s="235" t="s">
        <v>434</v>
      </c>
      <c r="D183" s="235" t="s">
        <v>216</v>
      </c>
      <c r="E183" s="236" t="s">
        <v>1166</v>
      </c>
      <c r="F183" s="237" t="s">
        <v>1167</v>
      </c>
      <c r="G183" s="238" t="s">
        <v>231</v>
      </c>
      <c r="H183" s="239">
        <v>17.670999999999999</v>
      </c>
      <c r="I183" s="240"/>
      <c r="J183" s="241">
        <f>ROUND(I183*H183,2)</f>
        <v>0</v>
      </c>
      <c r="K183" s="242"/>
      <c r="L183" s="44"/>
      <c r="M183" s="243" t="s">
        <v>1</v>
      </c>
      <c r="N183" s="244" t="s">
        <v>40</v>
      </c>
      <c r="O183" s="91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3" t="s">
        <v>133</v>
      </c>
      <c r="AT183" s="233" t="s">
        <v>216</v>
      </c>
      <c r="AU183" s="233" t="s">
        <v>85</v>
      </c>
      <c r="AY183" s="17" t="s">
        <v>127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7" t="s">
        <v>83</v>
      </c>
      <c r="BK183" s="234">
        <f>ROUND(I183*H183,2)</f>
        <v>0</v>
      </c>
      <c r="BL183" s="17" t="s">
        <v>133</v>
      </c>
      <c r="BM183" s="233" t="s">
        <v>1212</v>
      </c>
    </row>
    <row r="184" s="14" customFormat="1">
      <c r="A184" s="14"/>
      <c r="B184" s="256"/>
      <c r="C184" s="257"/>
      <c r="D184" s="247" t="s">
        <v>220</v>
      </c>
      <c r="E184" s="258" t="s">
        <v>1</v>
      </c>
      <c r="F184" s="259" t="s">
        <v>1169</v>
      </c>
      <c r="G184" s="257"/>
      <c r="H184" s="260">
        <v>17.670999999999999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6" t="s">
        <v>220</v>
      </c>
      <c r="AU184" s="266" t="s">
        <v>85</v>
      </c>
      <c r="AV184" s="14" t="s">
        <v>85</v>
      </c>
      <c r="AW184" s="14" t="s">
        <v>32</v>
      </c>
      <c r="AX184" s="14" t="s">
        <v>83</v>
      </c>
      <c r="AY184" s="266" t="s">
        <v>127</v>
      </c>
    </row>
    <row r="185" s="2" customFormat="1" ht="21.75" customHeight="1">
      <c r="A185" s="38"/>
      <c r="B185" s="39"/>
      <c r="C185" s="235" t="s">
        <v>438</v>
      </c>
      <c r="D185" s="235" t="s">
        <v>216</v>
      </c>
      <c r="E185" s="236" t="s">
        <v>510</v>
      </c>
      <c r="F185" s="237" t="s">
        <v>511</v>
      </c>
      <c r="G185" s="238" t="s">
        <v>251</v>
      </c>
      <c r="H185" s="239">
        <v>1.5</v>
      </c>
      <c r="I185" s="240"/>
      <c r="J185" s="241">
        <f>ROUND(I185*H185,2)</f>
        <v>0</v>
      </c>
      <c r="K185" s="242"/>
      <c r="L185" s="44"/>
      <c r="M185" s="243" t="s">
        <v>1</v>
      </c>
      <c r="N185" s="244" t="s">
        <v>40</v>
      </c>
      <c r="O185" s="91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3" t="s">
        <v>133</v>
      </c>
      <c r="AT185" s="233" t="s">
        <v>216</v>
      </c>
      <c r="AU185" s="233" t="s">
        <v>85</v>
      </c>
      <c r="AY185" s="17" t="s">
        <v>127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7" t="s">
        <v>83</v>
      </c>
      <c r="BK185" s="234">
        <f>ROUND(I185*H185,2)</f>
        <v>0</v>
      </c>
      <c r="BL185" s="17" t="s">
        <v>133</v>
      </c>
      <c r="BM185" s="233" t="s">
        <v>1213</v>
      </c>
    </row>
    <row r="186" s="2" customFormat="1" ht="16.5" customHeight="1">
      <c r="A186" s="38"/>
      <c r="B186" s="39"/>
      <c r="C186" s="235" t="s">
        <v>443</v>
      </c>
      <c r="D186" s="235" t="s">
        <v>216</v>
      </c>
      <c r="E186" s="236" t="s">
        <v>1171</v>
      </c>
      <c r="F186" s="237" t="s">
        <v>1172</v>
      </c>
      <c r="G186" s="238" t="s">
        <v>163</v>
      </c>
      <c r="H186" s="239">
        <v>10</v>
      </c>
      <c r="I186" s="240"/>
      <c r="J186" s="241">
        <f>ROUND(I186*H186,2)</f>
        <v>0</v>
      </c>
      <c r="K186" s="242"/>
      <c r="L186" s="44"/>
      <c r="M186" s="243" t="s">
        <v>1</v>
      </c>
      <c r="N186" s="244" t="s">
        <v>40</v>
      </c>
      <c r="O186" s="91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3" t="s">
        <v>133</v>
      </c>
      <c r="AT186" s="233" t="s">
        <v>216</v>
      </c>
      <c r="AU186" s="233" t="s">
        <v>85</v>
      </c>
      <c r="AY186" s="17" t="s">
        <v>127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7" t="s">
        <v>83</v>
      </c>
      <c r="BK186" s="234">
        <f>ROUND(I186*H186,2)</f>
        <v>0</v>
      </c>
      <c r="BL186" s="17" t="s">
        <v>133</v>
      </c>
      <c r="BM186" s="233" t="s">
        <v>1214</v>
      </c>
    </row>
    <row r="187" s="12" customFormat="1" ht="22.8" customHeight="1">
      <c r="A187" s="12"/>
      <c r="B187" s="204"/>
      <c r="C187" s="205"/>
      <c r="D187" s="206" t="s">
        <v>74</v>
      </c>
      <c r="E187" s="218" t="s">
        <v>1215</v>
      </c>
      <c r="F187" s="218" t="s">
        <v>1216</v>
      </c>
      <c r="G187" s="205"/>
      <c r="H187" s="205"/>
      <c r="I187" s="208"/>
      <c r="J187" s="219">
        <f>BK187</f>
        <v>0</v>
      </c>
      <c r="K187" s="205"/>
      <c r="L187" s="210"/>
      <c r="M187" s="211"/>
      <c r="N187" s="212"/>
      <c r="O187" s="212"/>
      <c r="P187" s="213">
        <f>SUM(P188:P202)</f>
        <v>0</v>
      </c>
      <c r="Q187" s="212"/>
      <c r="R187" s="213">
        <f>SUM(R188:R202)</f>
        <v>0.053800000000000008</v>
      </c>
      <c r="S187" s="212"/>
      <c r="T187" s="214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5" t="s">
        <v>83</v>
      </c>
      <c r="AT187" s="216" t="s">
        <v>74</v>
      </c>
      <c r="AU187" s="216" t="s">
        <v>83</v>
      </c>
      <c r="AY187" s="215" t="s">
        <v>127</v>
      </c>
      <c r="BK187" s="217">
        <f>SUM(BK188:BK202)</f>
        <v>0</v>
      </c>
    </row>
    <row r="188" s="2" customFormat="1" ht="24.15" customHeight="1">
      <c r="A188" s="38"/>
      <c r="B188" s="39"/>
      <c r="C188" s="235" t="s">
        <v>447</v>
      </c>
      <c r="D188" s="235" t="s">
        <v>216</v>
      </c>
      <c r="E188" s="236" t="s">
        <v>1150</v>
      </c>
      <c r="F188" s="237" t="s">
        <v>1151</v>
      </c>
      <c r="G188" s="238" t="s">
        <v>163</v>
      </c>
      <c r="H188" s="239">
        <v>10</v>
      </c>
      <c r="I188" s="240"/>
      <c r="J188" s="241">
        <f>ROUND(I188*H188,2)</f>
        <v>0</v>
      </c>
      <c r="K188" s="242"/>
      <c r="L188" s="44"/>
      <c r="M188" s="243" t="s">
        <v>1</v>
      </c>
      <c r="N188" s="244" t="s">
        <v>40</v>
      </c>
      <c r="O188" s="91"/>
      <c r="P188" s="231">
        <f>O188*H188</f>
        <v>0</v>
      </c>
      <c r="Q188" s="231">
        <v>6.0000000000000002E-05</v>
      </c>
      <c r="R188" s="231">
        <f>Q188*H188</f>
        <v>0.00060000000000000006</v>
      </c>
      <c r="S188" s="231">
        <v>0</v>
      </c>
      <c r="T188" s="23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3" t="s">
        <v>133</v>
      </c>
      <c r="AT188" s="233" t="s">
        <v>216</v>
      </c>
      <c r="AU188" s="233" t="s">
        <v>85</v>
      </c>
      <c r="AY188" s="17" t="s">
        <v>127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7" t="s">
        <v>83</v>
      </c>
      <c r="BK188" s="234">
        <f>ROUND(I188*H188,2)</f>
        <v>0</v>
      </c>
      <c r="BL188" s="17" t="s">
        <v>133</v>
      </c>
      <c r="BM188" s="233" t="s">
        <v>1217</v>
      </c>
    </row>
    <row r="189" s="2" customFormat="1" ht="24.15" customHeight="1">
      <c r="A189" s="38"/>
      <c r="B189" s="39"/>
      <c r="C189" s="235" t="s">
        <v>451</v>
      </c>
      <c r="D189" s="235" t="s">
        <v>216</v>
      </c>
      <c r="E189" s="236" t="s">
        <v>1153</v>
      </c>
      <c r="F189" s="237" t="s">
        <v>1154</v>
      </c>
      <c r="G189" s="238" t="s">
        <v>163</v>
      </c>
      <c r="H189" s="239">
        <v>10</v>
      </c>
      <c r="I189" s="240"/>
      <c r="J189" s="241">
        <f>ROUND(I189*H189,2)</f>
        <v>0</v>
      </c>
      <c r="K189" s="242"/>
      <c r="L189" s="44"/>
      <c r="M189" s="243" t="s">
        <v>1</v>
      </c>
      <c r="N189" s="244" t="s">
        <v>40</v>
      </c>
      <c r="O189" s="91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3" t="s">
        <v>133</v>
      </c>
      <c r="AT189" s="233" t="s">
        <v>216</v>
      </c>
      <c r="AU189" s="233" t="s">
        <v>85</v>
      </c>
      <c r="AY189" s="17" t="s">
        <v>127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7" t="s">
        <v>83</v>
      </c>
      <c r="BK189" s="234">
        <f>ROUND(I189*H189,2)</f>
        <v>0</v>
      </c>
      <c r="BL189" s="17" t="s">
        <v>133</v>
      </c>
      <c r="BM189" s="233" t="s">
        <v>1218</v>
      </c>
    </row>
    <row r="190" s="2" customFormat="1" ht="16.5" customHeight="1">
      <c r="A190" s="38"/>
      <c r="B190" s="39"/>
      <c r="C190" s="235" t="s">
        <v>455</v>
      </c>
      <c r="D190" s="235" t="s">
        <v>216</v>
      </c>
      <c r="E190" s="236" t="s">
        <v>1156</v>
      </c>
      <c r="F190" s="237" t="s">
        <v>1157</v>
      </c>
      <c r="G190" s="238" t="s">
        <v>163</v>
      </c>
      <c r="H190" s="239">
        <v>10</v>
      </c>
      <c r="I190" s="240"/>
      <c r="J190" s="241">
        <f>ROUND(I190*H190,2)</f>
        <v>0</v>
      </c>
      <c r="K190" s="242"/>
      <c r="L190" s="44"/>
      <c r="M190" s="243" t="s">
        <v>1</v>
      </c>
      <c r="N190" s="244" t="s">
        <v>40</v>
      </c>
      <c r="O190" s="91"/>
      <c r="P190" s="231">
        <f>O190*H190</f>
        <v>0</v>
      </c>
      <c r="Q190" s="231">
        <v>2.0000000000000002E-05</v>
      </c>
      <c r="R190" s="231">
        <f>Q190*H190</f>
        <v>0.00020000000000000001</v>
      </c>
      <c r="S190" s="231">
        <v>0</v>
      </c>
      <c r="T190" s="23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3" t="s">
        <v>133</v>
      </c>
      <c r="AT190" s="233" t="s">
        <v>216</v>
      </c>
      <c r="AU190" s="233" t="s">
        <v>85</v>
      </c>
      <c r="AY190" s="17" t="s">
        <v>127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7" t="s">
        <v>83</v>
      </c>
      <c r="BK190" s="234">
        <f>ROUND(I190*H190,2)</f>
        <v>0</v>
      </c>
      <c r="BL190" s="17" t="s">
        <v>133</v>
      </c>
      <c r="BM190" s="233" t="s">
        <v>1219</v>
      </c>
    </row>
    <row r="191" s="2" customFormat="1" ht="24.15" customHeight="1">
      <c r="A191" s="38"/>
      <c r="B191" s="39"/>
      <c r="C191" s="235" t="s">
        <v>460</v>
      </c>
      <c r="D191" s="235" t="s">
        <v>216</v>
      </c>
      <c r="E191" s="236" t="s">
        <v>478</v>
      </c>
      <c r="F191" s="237" t="s">
        <v>1159</v>
      </c>
      <c r="G191" s="238" t="s">
        <v>231</v>
      </c>
      <c r="H191" s="239">
        <v>1.7669999999999999</v>
      </c>
      <c r="I191" s="240"/>
      <c r="J191" s="241">
        <f>ROUND(I191*H191,2)</f>
        <v>0</v>
      </c>
      <c r="K191" s="242"/>
      <c r="L191" s="44"/>
      <c r="M191" s="243" t="s">
        <v>1</v>
      </c>
      <c r="N191" s="244" t="s">
        <v>40</v>
      </c>
      <c r="O191" s="91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3" t="s">
        <v>133</v>
      </c>
      <c r="AT191" s="233" t="s">
        <v>216</v>
      </c>
      <c r="AU191" s="233" t="s">
        <v>85</v>
      </c>
      <c r="AY191" s="17" t="s">
        <v>127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7" t="s">
        <v>83</v>
      </c>
      <c r="BK191" s="234">
        <f>ROUND(I191*H191,2)</f>
        <v>0</v>
      </c>
      <c r="BL191" s="17" t="s">
        <v>133</v>
      </c>
      <c r="BM191" s="233" t="s">
        <v>1220</v>
      </c>
    </row>
    <row r="192" s="14" customFormat="1">
      <c r="A192" s="14"/>
      <c r="B192" s="256"/>
      <c r="C192" s="257"/>
      <c r="D192" s="247" t="s">
        <v>220</v>
      </c>
      <c r="E192" s="258" t="s">
        <v>1</v>
      </c>
      <c r="F192" s="259" t="s">
        <v>1161</v>
      </c>
      <c r="G192" s="257"/>
      <c r="H192" s="260">
        <v>1.7669999999999999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6" t="s">
        <v>220</v>
      </c>
      <c r="AU192" s="266" t="s">
        <v>85</v>
      </c>
      <c r="AV192" s="14" t="s">
        <v>85</v>
      </c>
      <c r="AW192" s="14" t="s">
        <v>32</v>
      </c>
      <c r="AX192" s="14" t="s">
        <v>83</v>
      </c>
      <c r="AY192" s="266" t="s">
        <v>127</v>
      </c>
    </row>
    <row r="193" s="2" customFormat="1" ht="16.5" customHeight="1">
      <c r="A193" s="38"/>
      <c r="B193" s="39"/>
      <c r="C193" s="220" t="s">
        <v>464</v>
      </c>
      <c r="D193" s="220" t="s">
        <v>129</v>
      </c>
      <c r="E193" s="221" t="s">
        <v>487</v>
      </c>
      <c r="F193" s="222" t="s">
        <v>488</v>
      </c>
      <c r="G193" s="223" t="s">
        <v>251</v>
      </c>
      <c r="H193" s="224">
        <v>0.26500000000000001</v>
      </c>
      <c r="I193" s="225"/>
      <c r="J193" s="226">
        <f>ROUND(I193*H193,2)</f>
        <v>0</v>
      </c>
      <c r="K193" s="227"/>
      <c r="L193" s="228"/>
      <c r="M193" s="229" t="s">
        <v>1</v>
      </c>
      <c r="N193" s="230" t="s">
        <v>40</v>
      </c>
      <c r="O193" s="91"/>
      <c r="P193" s="231">
        <f>O193*H193</f>
        <v>0</v>
      </c>
      <c r="Q193" s="231">
        <v>0.20000000000000001</v>
      </c>
      <c r="R193" s="231">
        <f>Q193*H193</f>
        <v>0.053000000000000005</v>
      </c>
      <c r="S193" s="231">
        <v>0</v>
      </c>
      <c r="T193" s="23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3" t="s">
        <v>132</v>
      </c>
      <c r="AT193" s="233" t="s">
        <v>129</v>
      </c>
      <c r="AU193" s="233" t="s">
        <v>85</v>
      </c>
      <c r="AY193" s="17" t="s">
        <v>127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7" t="s">
        <v>83</v>
      </c>
      <c r="BK193" s="234">
        <f>ROUND(I193*H193,2)</f>
        <v>0</v>
      </c>
      <c r="BL193" s="17" t="s">
        <v>133</v>
      </c>
      <c r="BM193" s="233" t="s">
        <v>1221</v>
      </c>
    </row>
    <row r="194" s="14" customFormat="1">
      <c r="A194" s="14"/>
      <c r="B194" s="256"/>
      <c r="C194" s="257"/>
      <c r="D194" s="247" t="s">
        <v>220</v>
      </c>
      <c r="E194" s="258" t="s">
        <v>1</v>
      </c>
      <c r="F194" s="259" t="s">
        <v>1163</v>
      </c>
      <c r="G194" s="257"/>
      <c r="H194" s="260">
        <v>0.26500000000000001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6" t="s">
        <v>220</v>
      </c>
      <c r="AU194" s="266" t="s">
        <v>85</v>
      </c>
      <c r="AV194" s="14" t="s">
        <v>85</v>
      </c>
      <c r="AW194" s="14" t="s">
        <v>32</v>
      </c>
      <c r="AX194" s="14" t="s">
        <v>83</v>
      </c>
      <c r="AY194" s="266" t="s">
        <v>127</v>
      </c>
    </row>
    <row r="195" s="2" customFormat="1" ht="16.5" customHeight="1">
      <c r="A195" s="38"/>
      <c r="B195" s="39"/>
      <c r="C195" s="235" t="s">
        <v>469</v>
      </c>
      <c r="D195" s="235" t="s">
        <v>216</v>
      </c>
      <c r="E195" s="236" t="s">
        <v>505</v>
      </c>
      <c r="F195" s="237" t="s">
        <v>506</v>
      </c>
      <c r="G195" s="238" t="s">
        <v>251</v>
      </c>
      <c r="H195" s="239">
        <v>1.5</v>
      </c>
      <c r="I195" s="240"/>
      <c r="J195" s="241">
        <f>ROUND(I195*H195,2)</f>
        <v>0</v>
      </c>
      <c r="K195" s="242"/>
      <c r="L195" s="44"/>
      <c r="M195" s="243" t="s">
        <v>1</v>
      </c>
      <c r="N195" s="244" t="s">
        <v>40</v>
      </c>
      <c r="O195" s="91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3" t="s">
        <v>133</v>
      </c>
      <c r="AT195" s="233" t="s">
        <v>216</v>
      </c>
      <c r="AU195" s="233" t="s">
        <v>85</v>
      </c>
      <c r="AY195" s="17" t="s">
        <v>127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7" t="s">
        <v>83</v>
      </c>
      <c r="BK195" s="234">
        <f>ROUND(I195*H195,2)</f>
        <v>0</v>
      </c>
      <c r="BL195" s="17" t="s">
        <v>133</v>
      </c>
      <c r="BM195" s="233" t="s">
        <v>1222</v>
      </c>
    </row>
    <row r="196" s="14" customFormat="1">
      <c r="A196" s="14"/>
      <c r="B196" s="256"/>
      <c r="C196" s="257"/>
      <c r="D196" s="247" t="s">
        <v>220</v>
      </c>
      <c r="E196" s="258" t="s">
        <v>1</v>
      </c>
      <c r="F196" s="259" t="s">
        <v>1196</v>
      </c>
      <c r="G196" s="257"/>
      <c r="H196" s="260">
        <v>1.5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220</v>
      </c>
      <c r="AU196" s="266" t="s">
        <v>85</v>
      </c>
      <c r="AV196" s="14" t="s">
        <v>85</v>
      </c>
      <c r="AW196" s="14" t="s">
        <v>32</v>
      </c>
      <c r="AX196" s="14" t="s">
        <v>75</v>
      </c>
      <c r="AY196" s="266" t="s">
        <v>127</v>
      </c>
    </row>
    <row r="197" s="15" customFormat="1">
      <c r="A197" s="15"/>
      <c r="B197" s="272"/>
      <c r="C197" s="273"/>
      <c r="D197" s="247" t="s">
        <v>220</v>
      </c>
      <c r="E197" s="274" t="s">
        <v>1</v>
      </c>
      <c r="F197" s="275" t="s">
        <v>323</v>
      </c>
      <c r="G197" s="273"/>
      <c r="H197" s="276">
        <v>1.5</v>
      </c>
      <c r="I197" s="277"/>
      <c r="J197" s="273"/>
      <c r="K197" s="273"/>
      <c r="L197" s="278"/>
      <c r="M197" s="279"/>
      <c r="N197" s="280"/>
      <c r="O197" s="280"/>
      <c r="P197" s="280"/>
      <c r="Q197" s="280"/>
      <c r="R197" s="280"/>
      <c r="S197" s="280"/>
      <c r="T197" s="28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2" t="s">
        <v>220</v>
      </c>
      <c r="AU197" s="282" t="s">
        <v>85</v>
      </c>
      <c r="AV197" s="15" t="s">
        <v>133</v>
      </c>
      <c r="AW197" s="15" t="s">
        <v>32</v>
      </c>
      <c r="AX197" s="15" t="s">
        <v>83</v>
      </c>
      <c r="AY197" s="282" t="s">
        <v>127</v>
      </c>
    </row>
    <row r="198" s="2" customFormat="1" ht="21.75" customHeight="1">
      <c r="A198" s="38"/>
      <c r="B198" s="39"/>
      <c r="C198" s="235" t="s">
        <v>473</v>
      </c>
      <c r="D198" s="235" t="s">
        <v>216</v>
      </c>
      <c r="E198" s="236" t="s">
        <v>1166</v>
      </c>
      <c r="F198" s="237" t="s">
        <v>1167</v>
      </c>
      <c r="G198" s="238" t="s">
        <v>231</v>
      </c>
      <c r="H198" s="239">
        <v>17.670999999999999</v>
      </c>
      <c r="I198" s="240"/>
      <c r="J198" s="241">
        <f>ROUND(I198*H198,2)</f>
        <v>0</v>
      </c>
      <c r="K198" s="242"/>
      <c r="L198" s="44"/>
      <c r="M198" s="243" t="s">
        <v>1</v>
      </c>
      <c r="N198" s="244" t="s">
        <v>40</v>
      </c>
      <c r="O198" s="91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133</v>
      </c>
      <c r="AT198" s="233" t="s">
        <v>216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133</v>
      </c>
      <c r="BM198" s="233" t="s">
        <v>1223</v>
      </c>
    </row>
    <row r="199" s="14" customFormat="1">
      <c r="A199" s="14"/>
      <c r="B199" s="256"/>
      <c r="C199" s="257"/>
      <c r="D199" s="247" t="s">
        <v>220</v>
      </c>
      <c r="E199" s="258" t="s">
        <v>1</v>
      </c>
      <c r="F199" s="259" t="s">
        <v>1169</v>
      </c>
      <c r="G199" s="257"/>
      <c r="H199" s="260">
        <v>17.670999999999999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220</v>
      </c>
      <c r="AU199" s="266" t="s">
        <v>85</v>
      </c>
      <c r="AV199" s="14" t="s">
        <v>85</v>
      </c>
      <c r="AW199" s="14" t="s">
        <v>32</v>
      </c>
      <c r="AX199" s="14" t="s">
        <v>83</v>
      </c>
      <c r="AY199" s="266" t="s">
        <v>127</v>
      </c>
    </row>
    <row r="200" s="2" customFormat="1" ht="21.75" customHeight="1">
      <c r="A200" s="38"/>
      <c r="B200" s="39"/>
      <c r="C200" s="235" t="s">
        <v>477</v>
      </c>
      <c r="D200" s="235" t="s">
        <v>216</v>
      </c>
      <c r="E200" s="236" t="s">
        <v>510</v>
      </c>
      <c r="F200" s="237" t="s">
        <v>511</v>
      </c>
      <c r="G200" s="238" t="s">
        <v>251</v>
      </c>
      <c r="H200" s="239">
        <v>1.5</v>
      </c>
      <c r="I200" s="240"/>
      <c r="J200" s="241">
        <f>ROUND(I200*H200,2)</f>
        <v>0</v>
      </c>
      <c r="K200" s="242"/>
      <c r="L200" s="44"/>
      <c r="M200" s="243" t="s">
        <v>1</v>
      </c>
      <c r="N200" s="244" t="s">
        <v>40</v>
      </c>
      <c r="O200" s="91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3" t="s">
        <v>133</v>
      </c>
      <c r="AT200" s="233" t="s">
        <v>216</v>
      </c>
      <c r="AU200" s="233" t="s">
        <v>85</v>
      </c>
      <c r="AY200" s="17" t="s">
        <v>127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7" t="s">
        <v>83</v>
      </c>
      <c r="BK200" s="234">
        <f>ROUND(I200*H200,2)</f>
        <v>0</v>
      </c>
      <c r="BL200" s="17" t="s">
        <v>133</v>
      </c>
      <c r="BM200" s="233" t="s">
        <v>1224</v>
      </c>
    </row>
    <row r="201" s="2" customFormat="1" ht="16.5" customHeight="1">
      <c r="A201" s="38"/>
      <c r="B201" s="39"/>
      <c r="C201" s="235" t="s">
        <v>481</v>
      </c>
      <c r="D201" s="235" t="s">
        <v>216</v>
      </c>
      <c r="E201" s="236" t="s">
        <v>1171</v>
      </c>
      <c r="F201" s="237" t="s">
        <v>1172</v>
      </c>
      <c r="G201" s="238" t="s">
        <v>163</v>
      </c>
      <c r="H201" s="239">
        <v>10</v>
      </c>
      <c r="I201" s="240"/>
      <c r="J201" s="241">
        <f>ROUND(I201*H201,2)</f>
        <v>0</v>
      </c>
      <c r="K201" s="242"/>
      <c r="L201" s="44"/>
      <c r="M201" s="243" t="s">
        <v>1</v>
      </c>
      <c r="N201" s="244" t="s">
        <v>40</v>
      </c>
      <c r="O201" s="91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3" t="s">
        <v>133</v>
      </c>
      <c r="AT201" s="233" t="s">
        <v>216</v>
      </c>
      <c r="AU201" s="233" t="s">
        <v>85</v>
      </c>
      <c r="AY201" s="17" t="s">
        <v>127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7" t="s">
        <v>83</v>
      </c>
      <c r="BK201" s="234">
        <f>ROUND(I201*H201,2)</f>
        <v>0</v>
      </c>
      <c r="BL201" s="17" t="s">
        <v>133</v>
      </c>
      <c r="BM201" s="233" t="s">
        <v>1225</v>
      </c>
    </row>
    <row r="202" s="2" customFormat="1" ht="16.5" customHeight="1">
      <c r="A202" s="38"/>
      <c r="B202" s="39"/>
      <c r="C202" s="235" t="s">
        <v>486</v>
      </c>
      <c r="D202" s="235" t="s">
        <v>216</v>
      </c>
      <c r="E202" s="236" t="s">
        <v>1226</v>
      </c>
      <c r="F202" s="237" t="s">
        <v>1227</v>
      </c>
      <c r="G202" s="238" t="s">
        <v>163</v>
      </c>
      <c r="H202" s="239">
        <v>10</v>
      </c>
      <c r="I202" s="240"/>
      <c r="J202" s="241">
        <f>ROUND(I202*H202,2)</f>
        <v>0</v>
      </c>
      <c r="K202" s="242"/>
      <c r="L202" s="44"/>
      <c r="M202" s="267" t="s">
        <v>1</v>
      </c>
      <c r="N202" s="268" t="s">
        <v>40</v>
      </c>
      <c r="O202" s="269"/>
      <c r="P202" s="270">
        <f>O202*H202</f>
        <v>0</v>
      </c>
      <c r="Q202" s="270">
        <v>0</v>
      </c>
      <c r="R202" s="270">
        <f>Q202*H202</f>
        <v>0</v>
      </c>
      <c r="S202" s="270">
        <v>0</v>
      </c>
      <c r="T202" s="27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3" t="s">
        <v>133</v>
      </c>
      <c r="AT202" s="233" t="s">
        <v>216</v>
      </c>
      <c r="AU202" s="233" t="s">
        <v>85</v>
      </c>
      <c r="AY202" s="17" t="s">
        <v>127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7" t="s">
        <v>83</v>
      </c>
      <c r="BK202" s="234">
        <f>ROUND(I202*H202,2)</f>
        <v>0</v>
      </c>
      <c r="BL202" s="17" t="s">
        <v>133</v>
      </c>
      <c r="BM202" s="233" t="s">
        <v>1228</v>
      </c>
    </row>
    <row r="203" s="2" customFormat="1" ht="6.96" customHeight="1">
      <c r="A203" s="38"/>
      <c r="B203" s="66"/>
      <c r="C203" s="67"/>
      <c r="D203" s="67"/>
      <c r="E203" s="67"/>
      <c r="F203" s="67"/>
      <c r="G203" s="67"/>
      <c r="H203" s="67"/>
      <c r="I203" s="67"/>
      <c r="J203" s="67"/>
      <c r="K203" s="67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DXRigWcYESHmnVulFz538QNb84yQTVj6NfjXu/01ZAIkHbpUXs1nafXSsBOjkV52C2jbpMPUxuIb6XUdCvs3qg==" hashValue="4uuJZlM9rgKqKgSxS08g3q8uRRaOw3NvB1heownukJV4IxPtBsD8QMC4FItAT07mfz25c0ko8Gle5dL//OEoJA==" algorithmName="SHA-512" password="CC35"/>
  <autoFilter ref="C121:K20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1229</v>
      </c>
      <c r="H4" s="20"/>
    </row>
    <row r="5" s="1" customFormat="1" ht="12" customHeight="1">
      <c r="B5" s="20"/>
      <c r="C5" s="286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7" t="s">
        <v>16</v>
      </c>
      <c r="D6" s="288" t="s">
        <v>17</v>
      </c>
      <c r="E6" s="1"/>
      <c r="F6" s="1"/>
      <c r="H6" s="20"/>
    </row>
    <row r="7" s="1" customFormat="1" ht="24.75" customHeight="1">
      <c r="B7" s="20"/>
      <c r="C7" s="141" t="s">
        <v>22</v>
      </c>
      <c r="D7" s="145" t="str">
        <f>'Rekapitulace stavby'!AN8</f>
        <v>28. 5. 2018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9"/>
      <c r="C9" s="290" t="s">
        <v>56</v>
      </c>
      <c r="D9" s="291" t="s">
        <v>57</v>
      </c>
      <c r="E9" s="291" t="s">
        <v>113</v>
      </c>
      <c r="F9" s="292" t="s">
        <v>1230</v>
      </c>
      <c r="G9" s="192"/>
      <c r="H9" s="289"/>
    </row>
    <row r="10" s="2" customFormat="1" ht="26.4" customHeight="1">
      <c r="A10" s="38"/>
      <c r="B10" s="44"/>
      <c r="C10" s="293" t="s">
        <v>1231</v>
      </c>
      <c r="D10" s="293" t="s">
        <v>81</v>
      </c>
      <c r="E10" s="38"/>
      <c r="F10" s="38"/>
      <c r="G10" s="38"/>
      <c r="H10" s="44"/>
    </row>
    <row r="11" s="2" customFormat="1" ht="16.8" customHeight="1">
      <c r="A11" s="38"/>
      <c r="B11" s="44"/>
      <c r="C11" s="294" t="s">
        <v>98</v>
      </c>
      <c r="D11" s="295" t="s">
        <v>98</v>
      </c>
      <c r="E11" s="296" t="s">
        <v>99</v>
      </c>
      <c r="F11" s="297">
        <v>106</v>
      </c>
      <c r="G11" s="38"/>
      <c r="H11" s="44"/>
    </row>
    <row r="12" s="2" customFormat="1" ht="16.8" customHeight="1">
      <c r="A12" s="38"/>
      <c r="B12" s="44"/>
      <c r="C12" s="298" t="s">
        <v>1</v>
      </c>
      <c r="D12" s="298" t="s">
        <v>221</v>
      </c>
      <c r="E12" s="17" t="s">
        <v>1</v>
      </c>
      <c r="F12" s="299">
        <v>0</v>
      </c>
      <c r="G12" s="38"/>
      <c r="H12" s="44"/>
    </row>
    <row r="13" s="2" customFormat="1" ht="16.8" customHeight="1">
      <c r="A13" s="38"/>
      <c r="B13" s="44"/>
      <c r="C13" s="298" t="s">
        <v>98</v>
      </c>
      <c r="D13" s="298" t="s">
        <v>100</v>
      </c>
      <c r="E13" s="17" t="s">
        <v>1</v>
      </c>
      <c r="F13" s="299">
        <v>106</v>
      </c>
      <c r="G13" s="38"/>
      <c r="H13" s="44"/>
    </row>
    <row r="14" s="2" customFormat="1" ht="16.8" customHeight="1">
      <c r="A14" s="38"/>
      <c r="B14" s="44"/>
      <c r="C14" s="300" t="s">
        <v>1232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298" t="s">
        <v>217</v>
      </c>
      <c r="D15" s="298" t="s">
        <v>218</v>
      </c>
      <c r="E15" s="17" t="s">
        <v>99</v>
      </c>
      <c r="F15" s="299">
        <v>106</v>
      </c>
      <c r="G15" s="38"/>
      <c r="H15" s="44"/>
    </row>
    <row r="16" s="2" customFormat="1" ht="16.8" customHeight="1">
      <c r="A16" s="38"/>
      <c r="B16" s="44"/>
      <c r="C16" s="298" t="s">
        <v>223</v>
      </c>
      <c r="D16" s="298" t="s">
        <v>224</v>
      </c>
      <c r="E16" s="17" t="s">
        <v>99</v>
      </c>
      <c r="F16" s="299">
        <v>106</v>
      </c>
      <c r="G16" s="38"/>
      <c r="H16" s="44"/>
    </row>
    <row r="17" s="2" customFormat="1" ht="26.4" customHeight="1">
      <c r="A17" s="38"/>
      <c r="B17" s="44"/>
      <c r="C17" s="293" t="s">
        <v>1233</v>
      </c>
      <c r="D17" s="293" t="s">
        <v>87</v>
      </c>
      <c r="E17" s="38"/>
      <c r="F17" s="38"/>
      <c r="G17" s="38"/>
      <c r="H17" s="44"/>
    </row>
    <row r="18" s="2" customFormat="1" ht="16.8" customHeight="1">
      <c r="A18" s="38"/>
      <c r="B18" s="44"/>
      <c r="C18" s="294" t="s">
        <v>230</v>
      </c>
      <c r="D18" s="295" t="s">
        <v>230</v>
      </c>
      <c r="E18" s="296" t="s">
        <v>231</v>
      </c>
      <c r="F18" s="297">
        <v>56.5</v>
      </c>
      <c r="G18" s="38"/>
      <c r="H18" s="44"/>
    </row>
    <row r="19" s="2" customFormat="1" ht="16.8" customHeight="1">
      <c r="A19" s="38"/>
      <c r="B19" s="44"/>
      <c r="C19" s="298" t="s">
        <v>230</v>
      </c>
      <c r="D19" s="298" t="s">
        <v>232</v>
      </c>
      <c r="E19" s="17" t="s">
        <v>1</v>
      </c>
      <c r="F19" s="299">
        <v>56.5</v>
      </c>
      <c r="G19" s="38"/>
      <c r="H19" s="44"/>
    </row>
    <row r="20" s="2" customFormat="1" ht="16.8" customHeight="1">
      <c r="A20" s="38"/>
      <c r="B20" s="44"/>
      <c r="C20" s="300" t="s">
        <v>1232</v>
      </c>
      <c r="D20" s="38"/>
      <c r="E20" s="38"/>
      <c r="F20" s="38"/>
      <c r="G20" s="38"/>
      <c r="H20" s="44"/>
    </row>
    <row r="21" s="2" customFormat="1">
      <c r="A21" s="38"/>
      <c r="B21" s="44"/>
      <c r="C21" s="298" t="s">
        <v>598</v>
      </c>
      <c r="D21" s="298" t="s">
        <v>599</v>
      </c>
      <c r="E21" s="17" t="s">
        <v>231</v>
      </c>
      <c r="F21" s="299">
        <v>79.349999999999994</v>
      </c>
      <c r="G21" s="38"/>
      <c r="H21" s="44"/>
    </row>
    <row r="22" s="2" customFormat="1" ht="16.8" customHeight="1">
      <c r="A22" s="38"/>
      <c r="B22" s="44"/>
      <c r="C22" s="298" t="s">
        <v>338</v>
      </c>
      <c r="D22" s="298" t="s">
        <v>339</v>
      </c>
      <c r="E22" s="17" t="s">
        <v>251</v>
      </c>
      <c r="F22" s="299">
        <v>152.25</v>
      </c>
      <c r="G22" s="38"/>
      <c r="H22" s="44"/>
    </row>
    <row r="23" s="2" customFormat="1" ht="16.8" customHeight="1">
      <c r="A23" s="38"/>
      <c r="B23" s="44"/>
      <c r="C23" s="298" t="s">
        <v>430</v>
      </c>
      <c r="D23" s="298" t="s">
        <v>431</v>
      </c>
      <c r="E23" s="17" t="s">
        <v>231</v>
      </c>
      <c r="F23" s="299">
        <v>227</v>
      </c>
      <c r="G23" s="38"/>
      <c r="H23" s="44"/>
    </row>
    <row r="24" s="2" customFormat="1" ht="16.8" customHeight="1">
      <c r="A24" s="38"/>
      <c r="B24" s="44"/>
      <c r="C24" s="298" t="s">
        <v>570</v>
      </c>
      <c r="D24" s="298" t="s">
        <v>571</v>
      </c>
      <c r="E24" s="17" t="s">
        <v>231</v>
      </c>
      <c r="F24" s="299">
        <v>120.5</v>
      </c>
      <c r="G24" s="38"/>
      <c r="H24" s="44"/>
    </row>
    <row r="25" s="2" customFormat="1" ht="16.8" customHeight="1">
      <c r="A25" s="38"/>
      <c r="B25" s="44"/>
      <c r="C25" s="298" t="s">
        <v>579</v>
      </c>
      <c r="D25" s="298" t="s">
        <v>580</v>
      </c>
      <c r="E25" s="17" t="s">
        <v>231</v>
      </c>
      <c r="F25" s="299">
        <v>248.41999999999999</v>
      </c>
      <c r="G25" s="38"/>
      <c r="H25" s="44"/>
    </row>
    <row r="26" s="2" customFormat="1" ht="16.8" customHeight="1">
      <c r="A26" s="38"/>
      <c r="B26" s="44"/>
      <c r="C26" s="298" t="s">
        <v>584</v>
      </c>
      <c r="D26" s="298" t="s">
        <v>585</v>
      </c>
      <c r="E26" s="17" t="s">
        <v>231</v>
      </c>
      <c r="F26" s="299">
        <v>67.924999999999997</v>
      </c>
      <c r="G26" s="38"/>
      <c r="H26" s="44"/>
    </row>
    <row r="27" s="2" customFormat="1" ht="16.8" customHeight="1">
      <c r="A27" s="38"/>
      <c r="B27" s="44"/>
      <c r="C27" s="298" t="s">
        <v>589</v>
      </c>
      <c r="D27" s="298" t="s">
        <v>590</v>
      </c>
      <c r="E27" s="17" t="s">
        <v>231</v>
      </c>
      <c r="F27" s="299">
        <v>67.924999999999997</v>
      </c>
      <c r="G27" s="38"/>
      <c r="H27" s="44"/>
    </row>
    <row r="28" s="2" customFormat="1" ht="16.8" customHeight="1">
      <c r="A28" s="38"/>
      <c r="B28" s="44"/>
      <c r="C28" s="298" t="s">
        <v>593</v>
      </c>
      <c r="D28" s="298" t="s">
        <v>594</v>
      </c>
      <c r="E28" s="17" t="s">
        <v>231</v>
      </c>
      <c r="F28" s="299">
        <v>79.349999999999994</v>
      </c>
      <c r="G28" s="38"/>
      <c r="H28" s="44"/>
    </row>
    <row r="29" s="2" customFormat="1" ht="16.8" customHeight="1">
      <c r="A29" s="38"/>
      <c r="B29" s="44"/>
      <c r="C29" s="298" t="s">
        <v>710</v>
      </c>
      <c r="D29" s="298" t="s">
        <v>711</v>
      </c>
      <c r="E29" s="17" t="s">
        <v>231</v>
      </c>
      <c r="F29" s="299">
        <v>227</v>
      </c>
      <c r="G29" s="38"/>
      <c r="H29" s="44"/>
    </row>
    <row r="30" s="2" customFormat="1" ht="16.8" customHeight="1">
      <c r="A30" s="38"/>
      <c r="B30" s="44"/>
      <c r="C30" s="294" t="s">
        <v>233</v>
      </c>
      <c r="D30" s="295" t="s">
        <v>233</v>
      </c>
      <c r="E30" s="296" t="s">
        <v>99</v>
      </c>
      <c r="F30" s="297">
        <v>5.5</v>
      </c>
      <c r="G30" s="38"/>
      <c r="H30" s="44"/>
    </row>
    <row r="31" s="2" customFormat="1" ht="16.8" customHeight="1">
      <c r="A31" s="38"/>
      <c r="B31" s="44"/>
      <c r="C31" s="298" t="s">
        <v>1</v>
      </c>
      <c r="D31" s="298" t="s">
        <v>282</v>
      </c>
      <c r="E31" s="17" t="s">
        <v>1</v>
      </c>
      <c r="F31" s="299">
        <v>0</v>
      </c>
      <c r="G31" s="38"/>
      <c r="H31" s="44"/>
    </row>
    <row r="32" s="2" customFormat="1" ht="16.8" customHeight="1">
      <c r="A32" s="38"/>
      <c r="B32" s="44"/>
      <c r="C32" s="298" t="s">
        <v>1</v>
      </c>
      <c r="D32" s="298" t="s">
        <v>612</v>
      </c>
      <c r="E32" s="17" t="s">
        <v>1</v>
      </c>
      <c r="F32" s="299">
        <v>0</v>
      </c>
      <c r="G32" s="38"/>
      <c r="H32" s="44"/>
    </row>
    <row r="33" s="2" customFormat="1" ht="16.8" customHeight="1">
      <c r="A33" s="38"/>
      <c r="B33" s="44"/>
      <c r="C33" s="298" t="s">
        <v>233</v>
      </c>
      <c r="D33" s="298" t="s">
        <v>693</v>
      </c>
      <c r="E33" s="17" t="s">
        <v>1</v>
      </c>
      <c r="F33" s="299">
        <v>5.5</v>
      </c>
      <c r="G33" s="38"/>
      <c r="H33" s="44"/>
    </row>
    <row r="34" s="2" customFormat="1" ht="16.8" customHeight="1">
      <c r="A34" s="38"/>
      <c r="B34" s="44"/>
      <c r="C34" s="300" t="s">
        <v>1232</v>
      </c>
      <c r="D34" s="38"/>
      <c r="E34" s="38"/>
      <c r="F34" s="38"/>
      <c r="G34" s="38"/>
      <c r="H34" s="44"/>
    </row>
    <row r="35" s="2" customFormat="1" ht="16.8" customHeight="1">
      <c r="A35" s="38"/>
      <c r="B35" s="44"/>
      <c r="C35" s="298" t="s">
        <v>690</v>
      </c>
      <c r="D35" s="298" t="s">
        <v>691</v>
      </c>
      <c r="E35" s="17" t="s">
        <v>163</v>
      </c>
      <c r="F35" s="299">
        <v>5.5</v>
      </c>
      <c r="G35" s="38"/>
      <c r="H35" s="44"/>
    </row>
    <row r="36" s="2" customFormat="1" ht="16.8" customHeight="1">
      <c r="A36" s="38"/>
      <c r="B36" s="44"/>
      <c r="C36" s="298" t="s">
        <v>579</v>
      </c>
      <c r="D36" s="298" t="s">
        <v>580</v>
      </c>
      <c r="E36" s="17" t="s">
        <v>231</v>
      </c>
      <c r="F36" s="299">
        <v>248.41999999999999</v>
      </c>
      <c r="G36" s="38"/>
      <c r="H36" s="44"/>
    </row>
    <row r="37" s="2" customFormat="1" ht="16.8" customHeight="1">
      <c r="A37" s="38"/>
      <c r="B37" s="44"/>
      <c r="C37" s="298" t="s">
        <v>680</v>
      </c>
      <c r="D37" s="298" t="s">
        <v>681</v>
      </c>
      <c r="E37" s="17" t="s">
        <v>99</v>
      </c>
      <c r="F37" s="299">
        <v>71.400000000000006</v>
      </c>
      <c r="G37" s="38"/>
      <c r="H37" s="44"/>
    </row>
    <row r="38" s="2" customFormat="1" ht="16.8" customHeight="1">
      <c r="A38" s="38"/>
      <c r="B38" s="44"/>
      <c r="C38" s="298" t="s">
        <v>696</v>
      </c>
      <c r="D38" s="298" t="s">
        <v>697</v>
      </c>
      <c r="E38" s="17" t="s">
        <v>251</v>
      </c>
      <c r="F38" s="299">
        <v>3.2149999999999999</v>
      </c>
      <c r="G38" s="38"/>
      <c r="H38" s="44"/>
    </row>
    <row r="39" s="2" customFormat="1" ht="16.8" customHeight="1">
      <c r="A39" s="38"/>
      <c r="B39" s="44"/>
      <c r="C39" s="294" t="s">
        <v>235</v>
      </c>
      <c r="D39" s="295" t="s">
        <v>235</v>
      </c>
      <c r="E39" s="296" t="s">
        <v>99</v>
      </c>
      <c r="F39" s="297">
        <v>65.900000000000006</v>
      </c>
      <c r="G39" s="38"/>
      <c r="H39" s="44"/>
    </row>
    <row r="40" s="2" customFormat="1" ht="16.8" customHeight="1">
      <c r="A40" s="38"/>
      <c r="B40" s="44"/>
      <c r="C40" s="298" t="s">
        <v>1</v>
      </c>
      <c r="D40" s="298" t="s">
        <v>341</v>
      </c>
      <c r="E40" s="17" t="s">
        <v>1</v>
      </c>
      <c r="F40" s="299">
        <v>0</v>
      </c>
      <c r="G40" s="38"/>
      <c r="H40" s="44"/>
    </row>
    <row r="41" s="2" customFormat="1" ht="16.8" customHeight="1">
      <c r="A41" s="38"/>
      <c r="B41" s="44"/>
      <c r="C41" s="298" t="s">
        <v>235</v>
      </c>
      <c r="D41" s="298" t="s">
        <v>683</v>
      </c>
      <c r="E41" s="17" t="s">
        <v>1</v>
      </c>
      <c r="F41" s="299">
        <v>65.900000000000006</v>
      </c>
      <c r="G41" s="38"/>
      <c r="H41" s="44"/>
    </row>
    <row r="42" s="2" customFormat="1" ht="16.8" customHeight="1">
      <c r="A42" s="38"/>
      <c r="B42" s="44"/>
      <c r="C42" s="300" t="s">
        <v>1232</v>
      </c>
      <c r="D42" s="38"/>
      <c r="E42" s="38"/>
      <c r="F42" s="38"/>
      <c r="G42" s="38"/>
      <c r="H42" s="44"/>
    </row>
    <row r="43" s="2" customFormat="1" ht="16.8" customHeight="1">
      <c r="A43" s="38"/>
      <c r="B43" s="44"/>
      <c r="C43" s="298" t="s">
        <v>680</v>
      </c>
      <c r="D43" s="298" t="s">
        <v>681</v>
      </c>
      <c r="E43" s="17" t="s">
        <v>99</v>
      </c>
      <c r="F43" s="299">
        <v>71.400000000000006</v>
      </c>
      <c r="G43" s="38"/>
      <c r="H43" s="44"/>
    </row>
    <row r="44" s="2" customFormat="1" ht="16.8" customHeight="1">
      <c r="A44" s="38"/>
      <c r="B44" s="44"/>
      <c r="C44" s="298" t="s">
        <v>579</v>
      </c>
      <c r="D44" s="298" t="s">
        <v>580</v>
      </c>
      <c r="E44" s="17" t="s">
        <v>231</v>
      </c>
      <c r="F44" s="299">
        <v>248.41999999999999</v>
      </c>
      <c r="G44" s="38"/>
      <c r="H44" s="44"/>
    </row>
    <row r="45" s="2" customFormat="1" ht="16.8" customHeight="1">
      <c r="A45" s="38"/>
      <c r="B45" s="44"/>
      <c r="C45" s="298" t="s">
        <v>696</v>
      </c>
      <c r="D45" s="298" t="s">
        <v>697</v>
      </c>
      <c r="E45" s="17" t="s">
        <v>251</v>
      </c>
      <c r="F45" s="299">
        <v>3.2149999999999999</v>
      </c>
      <c r="G45" s="38"/>
      <c r="H45" s="44"/>
    </row>
    <row r="46" s="2" customFormat="1" ht="16.8" customHeight="1">
      <c r="A46" s="38"/>
      <c r="B46" s="44"/>
      <c r="C46" s="298" t="s">
        <v>685</v>
      </c>
      <c r="D46" s="298" t="s">
        <v>686</v>
      </c>
      <c r="E46" s="17" t="s">
        <v>163</v>
      </c>
      <c r="F46" s="299">
        <v>69.194999999999993</v>
      </c>
      <c r="G46" s="38"/>
      <c r="H46" s="44"/>
    </row>
    <row r="47" s="2" customFormat="1" ht="16.8" customHeight="1">
      <c r="A47" s="38"/>
      <c r="B47" s="44"/>
      <c r="C47" s="294" t="s">
        <v>237</v>
      </c>
      <c r="D47" s="295" t="s">
        <v>237</v>
      </c>
      <c r="E47" s="296" t="s">
        <v>99</v>
      </c>
      <c r="F47" s="297">
        <v>44.100000000000001</v>
      </c>
      <c r="G47" s="38"/>
      <c r="H47" s="44"/>
    </row>
    <row r="48" s="2" customFormat="1" ht="16.8" customHeight="1">
      <c r="A48" s="38"/>
      <c r="B48" s="44"/>
      <c r="C48" s="298" t="s">
        <v>1</v>
      </c>
      <c r="D48" s="298" t="s">
        <v>282</v>
      </c>
      <c r="E48" s="17" t="s">
        <v>1</v>
      </c>
      <c r="F48" s="299">
        <v>0</v>
      </c>
      <c r="G48" s="38"/>
      <c r="H48" s="44"/>
    </row>
    <row r="49" s="2" customFormat="1" ht="16.8" customHeight="1">
      <c r="A49" s="38"/>
      <c r="B49" s="44"/>
      <c r="C49" s="298" t="s">
        <v>237</v>
      </c>
      <c r="D49" s="298" t="s">
        <v>551</v>
      </c>
      <c r="E49" s="17" t="s">
        <v>1</v>
      </c>
      <c r="F49" s="299">
        <v>44.100000000000001</v>
      </c>
      <c r="G49" s="38"/>
      <c r="H49" s="44"/>
    </row>
    <row r="50" s="2" customFormat="1" ht="16.8" customHeight="1">
      <c r="A50" s="38"/>
      <c r="B50" s="44"/>
      <c r="C50" s="300" t="s">
        <v>1232</v>
      </c>
      <c r="D50" s="38"/>
      <c r="E50" s="38"/>
      <c r="F50" s="38"/>
      <c r="G50" s="38"/>
      <c r="H50" s="44"/>
    </row>
    <row r="51" s="2" customFormat="1" ht="16.8" customHeight="1">
      <c r="A51" s="38"/>
      <c r="B51" s="44"/>
      <c r="C51" s="298" t="s">
        <v>548</v>
      </c>
      <c r="D51" s="298" t="s">
        <v>549</v>
      </c>
      <c r="E51" s="17" t="s">
        <v>99</v>
      </c>
      <c r="F51" s="299">
        <v>44.100000000000001</v>
      </c>
      <c r="G51" s="38"/>
      <c r="H51" s="44"/>
    </row>
    <row r="52" s="2" customFormat="1" ht="16.8" customHeight="1">
      <c r="A52" s="38"/>
      <c r="B52" s="44"/>
      <c r="C52" s="298" t="s">
        <v>553</v>
      </c>
      <c r="D52" s="298" t="s">
        <v>554</v>
      </c>
      <c r="E52" s="17" t="s">
        <v>231</v>
      </c>
      <c r="F52" s="299">
        <v>102.047</v>
      </c>
      <c r="G52" s="38"/>
      <c r="H52" s="44"/>
    </row>
    <row r="53" s="2" customFormat="1" ht="16.8" customHeight="1">
      <c r="A53" s="38"/>
      <c r="B53" s="44"/>
      <c r="C53" s="298" t="s">
        <v>564</v>
      </c>
      <c r="D53" s="298" t="s">
        <v>565</v>
      </c>
      <c r="E53" s="17" t="s">
        <v>251</v>
      </c>
      <c r="F53" s="299">
        <v>1.323</v>
      </c>
      <c r="G53" s="38"/>
      <c r="H53" s="44"/>
    </row>
    <row r="54" s="2" customFormat="1" ht="16.8" customHeight="1">
      <c r="A54" s="38"/>
      <c r="B54" s="44"/>
      <c r="C54" s="298" t="s">
        <v>558</v>
      </c>
      <c r="D54" s="298" t="s">
        <v>559</v>
      </c>
      <c r="E54" s="17" t="s">
        <v>231</v>
      </c>
      <c r="F54" s="299">
        <v>153.071</v>
      </c>
      <c r="G54" s="38"/>
      <c r="H54" s="44"/>
    </row>
    <row r="55" s="2" customFormat="1" ht="16.8" customHeight="1">
      <c r="A55" s="38"/>
      <c r="B55" s="44"/>
      <c r="C55" s="294" t="s">
        <v>239</v>
      </c>
      <c r="D55" s="295" t="s">
        <v>239</v>
      </c>
      <c r="E55" s="296" t="s">
        <v>231</v>
      </c>
      <c r="F55" s="297">
        <v>72.849999999999994</v>
      </c>
      <c r="G55" s="38"/>
      <c r="H55" s="44"/>
    </row>
    <row r="56" s="2" customFormat="1" ht="16.8" customHeight="1">
      <c r="A56" s="38"/>
      <c r="B56" s="44"/>
      <c r="C56" s="298" t="s">
        <v>1</v>
      </c>
      <c r="D56" s="298" t="s">
        <v>320</v>
      </c>
      <c r="E56" s="17" t="s">
        <v>1</v>
      </c>
      <c r="F56" s="299">
        <v>0</v>
      </c>
      <c r="G56" s="38"/>
      <c r="H56" s="44"/>
    </row>
    <row r="57" s="2" customFormat="1" ht="16.8" customHeight="1">
      <c r="A57" s="38"/>
      <c r="B57" s="44"/>
      <c r="C57" s="298" t="s">
        <v>1</v>
      </c>
      <c r="D57" s="298" t="s">
        <v>267</v>
      </c>
      <c r="E57" s="17" t="s">
        <v>1</v>
      </c>
      <c r="F57" s="299">
        <v>50</v>
      </c>
      <c r="G57" s="38"/>
      <c r="H57" s="44"/>
    </row>
    <row r="58" s="2" customFormat="1" ht="16.8" customHeight="1">
      <c r="A58" s="38"/>
      <c r="B58" s="44"/>
      <c r="C58" s="298" t="s">
        <v>1</v>
      </c>
      <c r="D58" s="298" t="s">
        <v>321</v>
      </c>
      <c r="E58" s="17" t="s">
        <v>1</v>
      </c>
      <c r="F58" s="299">
        <v>0</v>
      </c>
      <c r="G58" s="38"/>
      <c r="H58" s="44"/>
    </row>
    <row r="59" s="2" customFormat="1" ht="16.8" customHeight="1">
      <c r="A59" s="38"/>
      <c r="B59" s="44"/>
      <c r="C59" s="298" t="s">
        <v>248</v>
      </c>
      <c r="D59" s="298" t="s">
        <v>322</v>
      </c>
      <c r="E59" s="17" t="s">
        <v>1</v>
      </c>
      <c r="F59" s="299">
        <v>22.850000000000001</v>
      </c>
      <c r="G59" s="38"/>
      <c r="H59" s="44"/>
    </row>
    <row r="60" s="2" customFormat="1" ht="16.8" customHeight="1">
      <c r="A60" s="38"/>
      <c r="B60" s="44"/>
      <c r="C60" s="298" t="s">
        <v>239</v>
      </c>
      <c r="D60" s="298" t="s">
        <v>323</v>
      </c>
      <c r="E60" s="17" t="s">
        <v>1</v>
      </c>
      <c r="F60" s="299">
        <v>72.849999999999994</v>
      </c>
      <c r="G60" s="38"/>
      <c r="H60" s="44"/>
    </row>
    <row r="61" s="2" customFormat="1" ht="16.8" customHeight="1">
      <c r="A61" s="38"/>
      <c r="B61" s="44"/>
      <c r="C61" s="300" t="s">
        <v>1232</v>
      </c>
      <c r="D61" s="38"/>
      <c r="E61" s="38"/>
      <c r="F61" s="38"/>
      <c r="G61" s="38"/>
      <c r="H61" s="44"/>
    </row>
    <row r="62" s="2" customFormat="1" ht="16.8" customHeight="1">
      <c r="A62" s="38"/>
      <c r="B62" s="44"/>
      <c r="C62" s="298" t="s">
        <v>317</v>
      </c>
      <c r="D62" s="298" t="s">
        <v>318</v>
      </c>
      <c r="E62" s="17" t="s">
        <v>231</v>
      </c>
      <c r="F62" s="299">
        <v>72.849999999999994</v>
      </c>
      <c r="G62" s="38"/>
      <c r="H62" s="44"/>
    </row>
    <row r="63" s="2" customFormat="1" ht="16.8" customHeight="1">
      <c r="A63" s="38"/>
      <c r="B63" s="44"/>
      <c r="C63" s="298" t="s">
        <v>309</v>
      </c>
      <c r="D63" s="298" t="s">
        <v>310</v>
      </c>
      <c r="E63" s="17" t="s">
        <v>231</v>
      </c>
      <c r="F63" s="299">
        <v>72.849999999999994</v>
      </c>
      <c r="G63" s="38"/>
      <c r="H63" s="44"/>
    </row>
    <row r="64" s="2" customFormat="1" ht="16.8" customHeight="1">
      <c r="A64" s="38"/>
      <c r="B64" s="44"/>
      <c r="C64" s="294" t="s">
        <v>241</v>
      </c>
      <c r="D64" s="295" t="s">
        <v>241</v>
      </c>
      <c r="E64" s="296" t="s">
        <v>99</v>
      </c>
      <c r="F64" s="297">
        <v>36.5</v>
      </c>
      <c r="G64" s="38"/>
      <c r="H64" s="44"/>
    </row>
    <row r="65" s="2" customFormat="1" ht="16.8" customHeight="1">
      <c r="A65" s="38"/>
      <c r="B65" s="44"/>
      <c r="C65" s="298" t="s">
        <v>1</v>
      </c>
      <c r="D65" s="298" t="s">
        <v>785</v>
      </c>
      <c r="E65" s="17" t="s">
        <v>1</v>
      </c>
      <c r="F65" s="299">
        <v>0</v>
      </c>
      <c r="G65" s="38"/>
      <c r="H65" s="44"/>
    </row>
    <row r="66" s="2" customFormat="1" ht="16.8" customHeight="1">
      <c r="A66" s="38"/>
      <c r="B66" s="44"/>
      <c r="C66" s="298" t="s">
        <v>1</v>
      </c>
      <c r="D66" s="298" t="s">
        <v>612</v>
      </c>
      <c r="E66" s="17" t="s">
        <v>1</v>
      </c>
      <c r="F66" s="299">
        <v>0</v>
      </c>
      <c r="G66" s="38"/>
      <c r="H66" s="44"/>
    </row>
    <row r="67" s="2" customFormat="1" ht="16.8" customHeight="1">
      <c r="A67" s="38"/>
      <c r="B67" s="44"/>
      <c r="C67" s="298" t="s">
        <v>241</v>
      </c>
      <c r="D67" s="298" t="s">
        <v>786</v>
      </c>
      <c r="E67" s="17" t="s">
        <v>1</v>
      </c>
      <c r="F67" s="299">
        <v>36.5</v>
      </c>
      <c r="G67" s="38"/>
      <c r="H67" s="44"/>
    </row>
    <row r="68" s="2" customFormat="1" ht="16.8" customHeight="1">
      <c r="A68" s="38"/>
      <c r="B68" s="44"/>
      <c r="C68" s="300" t="s">
        <v>1232</v>
      </c>
      <c r="D68" s="38"/>
      <c r="E68" s="38"/>
      <c r="F68" s="38"/>
      <c r="G68" s="38"/>
      <c r="H68" s="44"/>
    </row>
    <row r="69" s="2" customFormat="1" ht="16.8" customHeight="1">
      <c r="A69" s="38"/>
      <c r="B69" s="44"/>
      <c r="C69" s="298" t="s">
        <v>782</v>
      </c>
      <c r="D69" s="298" t="s">
        <v>783</v>
      </c>
      <c r="E69" s="17" t="s">
        <v>99</v>
      </c>
      <c r="F69" s="299">
        <v>36.5</v>
      </c>
      <c r="G69" s="38"/>
      <c r="H69" s="44"/>
    </row>
    <row r="70" s="2" customFormat="1" ht="16.8" customHeight="1">
      <c r="A70" s="38"/>
      <c r="B70" s="44"/>
      <c r="C70" s="298" t="s">
        <v>771</v>
      </c>
      <c r="D70" s="298" t="s">
        <v>772</v>
      </c>
      <c r="E70" s="17" t="s">
        <v>99</v>
      </c>
      <c r="F70" s="299">
        <v>73</v>
      </c>
      <c r="G70" s="38"/>
      <c r="H70" s="44"/>
    </row>
    <row r="71" s="2" customFormat="1" ht="16.8" customHeight="1">
      <c r="A71" s="38"/>
      <c r="B71" s="44"/>
      <c r="C71" s="298" t="s">
        <v>777</v>
      </c>
      <c r="D71" s="298" t="s">
        <v>778</v>
      </c>
      <c r="E71" s="17" t="s">
        <v>99</v>
      </c>
      <c r="F71" s="299">
        <v>38.325000000000003</v>
      </c>
      <c r="G71" s="38"/>
      <c r="H71" s="44"/>
    </row>
    <row r="72" s="2" customFormat="1" ht="16.8" customHeight="1">
      <c r="A72" s="38"/>
      <c r="B72" s="44"/>
      <c r="C72" s="294" t="s">
        <v>243</v>
      </c>
      <c r="D72" s="295" t="s">
        <v>243</v>
      </c>
      <c r="E72" s="296" t="s">
        <v>163</v>
      </c>
      <c r="F72" s="297">
        <v>128</v>
      </c>
      <c r="G72" s="38"/>
      <c r="H72" s="44"/>
    </row>
    <row r="73" s="2" customFormat="1" ht="16.8" customHeight="1">
      <c r="A73" s="38"/>
      <c r="B73" s="44"/>
      <c r="C73" s="298" t="s">
        <v>1</v>
      </c>
      <c r="D73" s="298" t="s">
        <v>468</v>
      </c>
      <c r="E73" s="17" t="s">
        <v>1</v>
      </c>
      <c r="F73" s="299">
        <v>0</v>
      </c>
      <c r="G73" s="38"/>
      <c r="H73" s="44"/>
    </row>
    <row r="74" s="2" customFormat="1" ht="16.8" customHeight="1">
      <c r="A74" s="38"/>
      <c r="B74" s="44"/>
      <c r="C74" s="298" t="s">
        <v>243</v>
      </c>
      <c r="D74" s="298" t="s">
        <v>244</v>
      </c>
      <c r="E74" s="17" t="s">
        <v>1</v>
      </c>
      <c r="F74" s="299">
        <v>128</v>
      </c>
      <c r="G74" s="38"/>
      <c r="H74" s="44"/>
    </row>
    <row r="75" s="2" customFormat="1" ht="16.8" customHeight="1">
      <c r="A75" s="38"/>
      <c r="B75" s="44"/>
      <c r="C75" s="300" t="s">
        <v>1232</v>
      </c>
      <c r="D75" s="38"/>
      <c r="E75" s="38"/>
      <c r="F75" s="38"/>
      <c r="G75" s="38"/>
      <c r="H75" s="44"/>
    </row>
    <row r="76" s="2" customFormat="1" ht="16.8" customHeight="1">
      <c r="A76" s="38"/>
      <c r="B76" s="44"/>
      <c r="C76" s="298" t="s">
        <v>465</v>
      </c>
      <c r="D76" s="298" t="s">
        <v>466</v>
      </c>
      <c r="E76" s="17" t="s">
        <v>163</v>
      </c>
      <c r="F76" s="299">
        <v>128</v>
      </c>
      <c r="G76" s="38"/>
      <c r="H76" s="44"/>
    </row>
    <row r="77" s="2" customFormat="1">
      <c r="A77" s="38"/>
      <c r="B77" s="44"/>
      <c r="C77" s="298" t="s">
        <v>435</v>
      </c>
      <c r="D77" s="298" t="s">
        <v>436</v>
      </c>
      <c r="E77" s="17" t="s">
        <v>163</v>
      </c>
      <c r="F77" s="299">
        <v>128</v>
      </c>
      <c r="G77" s="38"/>
      <c r="H77" s="44"/>
    </row>
    <row r="78" s="2" customFormat="1" ht="16.8" customHeight="1">
      <c r="A78" s="38"/>
      <c r="B78" s="44"/>
      <c r="C78" s="298" t="s">
        <v>461</v>
      </c>
      <c r="D78" s="298" t="s">
        <v>462</v>
      </c>
      <c r="E78" s="17" t="s">
        <v>163</v>
      </c>
      <c r="F78" s="299">
        <v>128</v>
      </c>
      <c r="G78" s="38"/>
      <c r="H78" s="44"/>
    </row>
    <row r="79" s="2" customFormat="1" ht="16.8" customHeight="1">
      <c r="A79" s="38"/>
      <c r="B79" s="44"/>
      <c r="C79" s="298" t="s">
        <v>482</v>
      </c>
      <c r="D79" s="298" t="s">
        <v>483</v>
      </c>
      <c r="E79" s="17" t="s">
        <v>396</v>
      </c>
      <c r="F79" s="299">
        <v>0.012999999999999999</v>
      </c>
      <c r="G79" s="38"/>
      <c r="H79" s="44"/>
    </row>
    <row r="80" s="2" customFormat="1" ht="16.8" customHeight="1">
      <c r="A80" s="38"/>
      <c r="B80" s="44"/>
      <c r="C80" s="298" t="s">
        <v>439</v>
      </c>
      <c r="D80" s="298" t="s">
        <v>440</v>
      </c>
      <c r="E80" s="17" t="s">
        <v>426</v>
      </c>
      <c r="F80" s="299">
        <v>1.28</v>
      </c>
      <c r="G80" s="38"/>
      <c r="H80" s="44"/>
    </row>
    <row r="81" s="2" customFormat="1" ht="16.8" customHeight="1">
      <c r="A81" s="38"/>
      <c r="B81" s="44"/>
      <c r="C81" s="294" t="s">
        <v>246</v>
      </c>
      <c r="D81" s="295" t="s">
        <v>246</v>
      </c>
      <c r="E81" s="296" t="s">
        <v>99</v>
      </c>
      <c r="F81" s="297">
        <v>35.75</v>
      </c>
      <c r="G81" s="38"/>
      <c r="H81" s="44"/>
    </row>
    <row r="82" s="2" customFormat="1" ht="16.8" customHeight="1">
      <c r="A82" s="38"/>
      <c r="B82" s="44"/>
      <c r="C82" s="298" t="s">
        <v>1</v>
      </c>
      <c r="D82" s="298" t="s">
        <v>672</v>
      </c>
      <c r="E82" s="17" t="s">
        <v>1</v>
      </c>
      <c r="F82" s="299">
        <v>0</v>
      </c>
      <c r="G82" s="38"/>
      <c r="H82" s="44"/>
    </row>
    <row r="83" s="2" customFormat="1" ht="16.8" customHeight="1">
      <c r="A83" s="38"/>
      <c r="B83" s="44"/>
      <c r="C83" s="298" t="s">
        <v>246</v>
      </c>
      <c r="D83" s="298" t="s">
        <v>673</v>
      </c>
      <c r="E83" s="17" t="s">
        <v>1</v>
      </c>
      <c r="F83" s="299">
        <v>35.75</v>
      </c>
      <c r="G83" s="38"/>
      <c r="H83" s="44"/>
    </row>
    <row r="84" s="2" customFormat="1" ht="16.8" customHeight="1">
      <c r="A84" s="38"/>
      <c r="B84" s="44"/>
      <c r="C84" s="300" t="s">
        <v>1232</v>
      </c>
      <c r="D84" s="38"/>
      <c r="E84" s="38"/>
      <c r="F84" s="38"/>
      <c r="G84" s="38"/>
      <c r="H84" s="44"/>
    </row>
    <row r="85" s="2" customFormat="1" ht="16.8" customHeight="1">
      <c r="A85" s="38"/>
      <c r="B85" s="44"/>
      <c r="C85" s="298" t="s">
        <v>669</v>
      </c>
      <c r="D85" s="298" t="s">
        <v>670</v>
      </c>
      <c r="E85" s="17" t="s">
        <v>99</v>
      </c>
      <c r="F85" s="299">
        <v>35.75</v>
      </c>
      <c r="G85" s="38"/>
      <c r="H85" s="44"/>
    </row>
    <row r="86" s="2" customFormat="1" ht="16.8" customHeight="1">
      <c r="A86" s="38"/>
      <c r="B86" s="44"/>
      <c r="C86" s="298" t="s">
        <v>696</v>
      </c>
      <c r="D86" s="298" t="s">
        <v>697</v>
      </c>
      <c r="E86" s="17" t="s">
        <v>251</v>
      </c>
      <c r="F86" s="299">
        <v>3.2149999999999999</v>
      </c>
      <c r="G86" s="38"/>
      <c r="H86" s="44"/>
    </row>
    <row r="87" s="2" customFormat="1" ht="16.8" customHeight="1">
      <c r="A87" s="38"/>
      <c r="B87" s="44"/>
      <c r="C87" s="298" t="s">
        <v>675</v>
      </c>
      <c r="D87" s="298" t="s">
        <v>676</v>
      </c>
      <c r="E87" s="17" t="s">
        <v>396</v>
      </c>
      <c r="F87" s="299">
        <v>1.4299999999999999</v>
      </c>
      <c r="G87" s="38"/>
      <c r="H87" s="44"/>
    </row>
    <row r="88" s="2" customFormat="1" ht="16.8" customHeight="1">
      <c r="A88" s="38"/>
      <c r="B88" s="44"/>
      <c r="C88" s="294" t="s">
        <v>248</v>
      </c>
      <c r="D88" s="295" t="s">
        <v>248</v>
      </c>
      <c r="E88" s="296" t="s">
        <v>231</v>
      </c>
      <c r="F88" s="297">
        <v>22.850000000000001</v>
      </c>
      <c r="G88" s="38"/>
      <c r="H88" s="44"/>
    </row>
    <row r="89" s="2" customFormat="1" ht="16.8" customHeight="1">
      <c r="A89" s="38"/>
      <c r="B89" s="44"/>
      <c r="C89" s="298" t="s">
        <v>1</v>
      </c>
      <c r="D89" s="298" t="s">
        <v>321</v>
      </c>
      <c r="E89" s="17" t="s">
        <v>1</v>
      </c>
      <c r="F89" s="299">
        <v>0</v>
      </c>
      <c r="G89" s="38"/>
      <c r="H89" s="44"/>
    </row>
    <row r="90" s="2" customFormat="1" ht="16.8" customHeight="1">
      <c r="A90" s="38"/>
      <c r="B90" s="44"/>
      <c r="C90" s="298" t="s">
        <v>248</v>
      </c>
      <c r="D90" s="298" t="s">
        <v>322</v>
      </c>
      <c r="E90" s="17" t="s">
        <v>1</v>
      </c>
      <c r="F90" s="299">
        <v>22.850000000000001</v>
      </c>
      <c r="G90" s="38"/>
      <c r="H90" s="44"/>
    </row>
    <row r="91" s="2" customFormat="1" ht="16.8" customHeight="1">
      <c r="A91" s="38"/>
      <c r="B91" s="44"/>
      <c r="C91" s="300" t="s">
        <v>1232</v>
      </c>
      <c r="D91" s="38"/>
      <c r="E91" s="38"/>
      <c r="F91" s="38"/>
      <c r="G91" s="38"/>
      <c r="H91" s="44"/>
    </row>
    <row r="92" s="2" customFormat="1" ht="16.8" customHeight="1">
      <c r="A92" s="38"/>
      <c r="B92" s="44"/>
      <c r="C92" s="298" t="s">
        <v>317</v>
      </c>
      <c r="D92" s="298" t="s">
        <v>318</v>
      </c>
      <c r="E92" s="17" t="s">
        <v>231</v>
      </c>
      <c r="F92" s="299">
        <v>72.849999999999994</v>
      </c>
      <c r="G92" s="38"/>
      <c r="H92" s="44"/>
    </row>
    <row r="93" s="2" customFormat="1" ht="16.8" customHeight="1">
      <c r="A93" s="38"/>
      <c r="B93" s="44"/>
      <c r="C93" s="298" t="s">
        <v>584</v>
      </c>
      <c r="D93" s="298" t="s">
        <v>585</v>
      </c>
      <c r="E93" s="17" t="s">
        <v>231</v>
      </c>
      <c r="F93" s="299">
        <v>67.924999999999997</v>
      </c>
      <c r="G93" s="38"/>
      <c r="H93" s="44"/>
    </row>
    <row r="94" s="2" customFormat="1" ht="16.8" customHeight="1">
      <c r="A94" s="38"/>
      <c r="B94" s="44"/>
      <c r="C94" s="298" t="s">
        <v>589</v>
      </c>
      <c r="D94" s="298" t="s">
        <v>590</v>
      </c>
      <c r="E94" s="17" t="s">
        <v>231</v>
      </c>
      <c r="F94" s="299">
        <v>67.924999999999997</v>
      </c>
      <c r="G94" s="38"/>
      <c r="H94" s="44"/>
    </row>
    <row r="95" s="2" customFormat="1" ht="16.8" customHeight="1">
      <c r="A95" s="38"/>
      <c r="B95" s="44"/>
      <c r="C95" s="298" t="s">
        <v>593</v>
      </c>
      <c r="D95" s="298" t="s">
        <v>594</v>
      </c>
      <c r="E95" s="17" t="s">
        <v>231</v>
      </c>
      <c r="F95" s="299">
        <v>79.349999999999994</v>
      </c>
      <c r="G95" s="38"/>
      <c r="H95" s="44"/>
    </row>
    <row r="96" s="2" customFormat="1">
      <c r="A96" s="38"/>
      <c r="B96" s="44"/>
      <c r="C96" s="298" t="s">
        <v>598</v>
      </c>
      <c r="D96" s="298" t="s">
        <v>599</v>
      </c>
      <c r="E96" s="17" t="s">
        <v>231</v>
      </c>
      <c r="F96" s="299">
        <v>79.349999999999994</v>
      </c>
      <c r="G96" s="38"/>
      <c r="H96" s="44"/>
    </row>
    <row r="97" s="2" customFormat="1" ht="16.8" customHeight="1">
      <c r="A97" s="38"/>
      <c r="B97" s="44"/>
      <c r="C97" s="298" t="s">
        <v>701</v>
      </c>
      <c r="D97" s="298" t="s">
        <v>702</v>
      </c>
      <c r="E97" s="17" t="s">
        <v>99</v>
      </c>
      <c r="F97" s="299">
        <v>45.700000000000003</v>
      </c>
      <c r="G97" s="38"/>
      <c r="H97" s="44"/>
    </row>
    <row r="98" s="2" customFormat="1" ht="16.8" customHeight="1">
      <c r="A98" s="38"/>
      <c r="B98" s="44"/>
      <c r="C98" s="298" t="s">
        <v>706</v>
      </c>
      <c r="D98" s="298" t="s">
        <v>707</v>
      </c>
      <c r="E98" s="17" t="s">
        <v>99</v>
      </c>
      <c r="F98" s="299">
        <v>45.700000000000003</v>
      </c>
      <c r="G98" s="38"/>
      <c r="H98" s="44"/>
    </row>
    <row r="99" s="2" customFormat="1" ht="16.8" customHeight="1">
      <c r="A99" s="38"/>
      <c r="B99" s="44"/>
      <c r="C99" s="294" t="s">
        <v>250</v>
      </c>
      <c r="D99" s="295" t="s">
        <v>250</v>
      </c>
      <c r="E99" s="296" t="s">
        <v>251</v>
      </c>
      <c r="F99" s="297">
        <v>152.25</v>
      </c>
      <c r="G99" s="38"/>
      <c r="H99" s="44"/>
    </row>
    <row r="100" s="2" customFormat="1" ht="16.8" customHeight="1">
      <c r="A100" s="38"/>
      <c r="B100" s="44"/>
      <c r="C100" s="298" t="s">
        <v>1</v>
      </c>
      <c r="D100" s="298" t="s">
        <v>341</v>
      </c>
      <c r="E100" s="17" t="s">
        <v>1</v>
      </c>
      <c r="F100" s="299">
        <v>0</v>
      </c>
      <c r="G100" s="38"/>
      <c r="H100" s="44"/>
    </row>
    <row r="101" s="2" customFormat="1" ht="16.8" customHeight="1">
      <c r="A101" s="38"/>
      <c r="B101" s="44"/>
      <c r="C101" s="298" t="s">
        <v>1</v>
      </c>
      <c r="D101" s="298" t="s">
        <v>342</v>
      </c>
      <c r="E101" s="17" t="s">
        <v>1</v>
      </c>
      <c r="F101" s="299">
        <v>40.115000000000002</v>
      </c>
      <c r="G101" s="38"/>
      <c r="H101" s="44"/>
    </row>
    <row r="102" s="2" customFormat="1" ht="16.8" customHeight="1">
      <c r="A102" s="38"/>
      <c r="B102" s="44"/>
      <c r="C102" s="298" t="s">
        <v>1</v>
      </c>
      <c r="D102" s="298" t="s">
        <v>343</v>
      </c>
      <c r="E102" s="17" t="s">
        <v>1</v>
      </c>
      <c r="F102" s="299">
        <v>1.95</v>
      </c>
      <c r="G102" s="38"/>
      <c r="H102" s="44"/>
    </row>
    <row r="103" s="2" customFormat="1" ht="16.8" customHeight="1">
      <c r="A103" s="38"/>
      <c r="B103" s="44"/>
      <c r="C103" s="298" t="s">
        <v>1</v>
      </c>
      <c r="D103" s="298" t="s">
        <v>344</v>
      </c>
      <c r="E103" s="17" t="s">
        <v>1</v>
      </c>
      <c r="F103" s="299">
        <v>0.97499999999999998</v>
      </c>
      <c r="G103" s="38"/>
      <c r="H103" s="44"/>
    </row>
    <row r="104" s="2" customFormat="1" ht="16.8" customHeight="1">
      <c r="A104" s="38"/>
      <c r="B104" s="44"/>
      <c r="C104" s="298" t="s">
        <v>1</v>
      </c>
      <c r="D104" s="298" t="s">
        <v>345</v>
      </c>
      <c r="E104" s="17" t="s">
        <v>1</v>
      </c>
      <c r="F104" s="299">
        <v>109.20999999999999</v>
      </c>
      <c r="G104" s="38"/>
      <c r="H104" s="44"/>
    </row>
    <row r="105" s="2" customFormat="1" ht="16.8" customHeight="1">
      <c r="A105" s="38"/>
      <c r="B105" s="44"/>
      <c r="C105" s="298" t="s">
        <v>250</v>
      </c>
      <c r="D105" s="298" t="s">
        <v>323</v>
      </c>
      <c r="E105" s="17" t="s">
        <v>1</v>
      </c>
      <c r="F105" s="299">
        <v>152.25</v>
      </c>
      <c r="G105" s="38"/>
      <c r="H105" s="44"/>
    </row>
    <row r="106" s="2" customFormat="1" ht="16.8" customHeight="1">
      <c r="A106" s="38"/>
      <c r="B106" s="44"/>
      <c r="C106" s="300" t="s">
        <v>1232</v>
      </c>
      <c r="D106" s="38"/>
      <c r="E106" s="38"/>
      <c r="F106" s="38"/>
      <c r="G106" s="38"/>
      <c r="H106" s="44"/>
    </row>
    <row r="107" s="2" customFormat="1" ht="16.8" customHeight="1">
      <c r="A107" s="38"/>
      <c r="B107" s="44"/>
      <c r="C107" s="298" t="s">
        <v>338</v>
      </c>
      <c r="D107" s="298" t="s">
        <v>339</v>
      </c>
      <c r="E107" s="17" t="s">
        <v>251</v>
      </c>
      <c r="F107" s="299">
        <v>152.25</v>
      </c>
      <c r="G107" s="38"/>
      <c r="H107" s="44"/>
    </row>
    <row r="108" s="2" customFormat="1" ht="16.8" customHeight="1">
      <c r="A108" s="38"/>
      <c r="B108" s="44"/>
      <c r="C108" s="298" t="s">
        <v>346</v>
      </c>
      <c r="D108" s="298" t="s">
        <v>347</v>
      </c>
      <c r="E108" s="17" t="s">
        <v>251</v>
      </c>
      <c r="F108" s="299">
        <v>152.25</v>
      </c>
      <c r="G108" s="38"/>
      <c r="H108" s="44"/>
    </row>
    <row r="109" s="2" customFormat="1" ht="16.8" customHeight="1">
      <c r="A109" s="38"/>
      <c r="B109" s="44"/>
      <c r="C109" s="298" t="s">
        <v>376</v>
      </c>
      <c r="D109" s="298" t="s">
        <v>377</v>
      </c>
      <c r="E109" s="17" t="s">
        <v>251</v>
      </c>
      <c r="F109" s="299">
        <v>216.97999999999999</v>
      </c>
      <c r="G109" s="38"/>
      <c r="H109" s="44"/>
    </row>
    <row r="110" s="2" customFormat="1" ht="16.8" customHeight="1">
      <c r="A110" s="38"/>
      <c r="B110" s="44"/>
      <c r="C110" s="294" t="s">
        <v>253</v>
      </c>
      <c r="D110" s="295" t="s">
        <v>253</v>
      </c>
      <c r="E110" s="296" t="s">
        <v>251</v>
      </c>
      <c r="F110" s="297">
        <v>216.97999999999999</v>
      </c>
      <c r="G110" s="38"/>
      <c r="H110" s="44"/>
    </row>
    <row r="111" s="2" customFormat="1" ht="16.8" customHeight="1">
      <c r="A111" s="38"/>
      <c r="B111" s="44"/>
      <c r="C111" s="298" t="s">
        <v>253</v>
      </c>
      <c r="D111" s="298" t="s">
        <v>379</v>
      </c>
      <c r="E111" s="17" t="s">
        <v>1</v>
      </c>
      <c r="F111" s="299">
        <v>216.97999999999999</v>
      </c>
      <c r="G111" s="38"/>
      <c r="H111" s="44"/>
    </row>
    <row r="112" s="2" customFormat="1" ht="16.8" customHeight="1">
      <c r="A112" s="38"/>
      <c r="B112" s="44"/>
      <c r="C112" s="300" t="s">
        <v>1232</v>
      </c>
      <c r="D112" s="38"/>
      <c r="E112" s="38"/>
      <c r="F112" s="38"/>
      <c r="G112" s="38"/>
      <c r="H112" s="44"/>
    </row>
    <row r="113" s="2" customFormat="1" ht="16.8" customHeight="1">
      <c r="A113" s="38"/>
      <c r="B113" s="44"/>
      <c r="C113" s="298" t="s">
        <v>376</v>
      </c>
      <c r="D113" s="298" t="s">
        <v>377</v>
      </c>
      <c r="E113" s="17" t="s">
        <v>251</v>
      </c>
      <c r="F113" s="299">
        <v>216.97999999999999</v>
      </c>
      <c r="G113" s="38"/>
      <c r="H113" s="44"/>
    </row>
    <row r="114" s="2" customFormat="1">
      <c r="A114" s="38"/>
      <c r="B114" s="44"/>
      <c r="C114" s="298" t="s">
        <v>380</v>
      </c>
      <c r="D114" s="298" t="s">
        <v>381</v>
      </c>
      <c r="E114" s="17" t="s">
        <v>251</v>
      </c>
      <c r="F114" s="299">
        <v>3254.6999999999998</v>
      </c>
      <c r="G114" s="38"/>
      <c r="H114" s="44"/>
    </row>
    <row r="115" s="2" customFormat="1" ht="16.8" customHeight="1">
      <c r="A115" s="38"/>
      <c r="B115" s="44"/>
      <c r="C115" s="298" t="s">
        <v>386</v>
      </c>
      <c r="D115" s="298" t="s">
        <v>387</v>
      </c>
      <c r="E115" s="17" t="s">
        <v>251</v>
      </c>
      <c r="F115" s="299">
        <v>216.97999999999999</v>
      </c>
      <c r="G115" s="38"/>
      <c r="H115" s="44"/>
    </row>
    <row r="116" s="2" customFormat="1" ht="16.8" customHeight="1">
      <c r="A116" s="38"/>
      <c r="B116" s="44"/>
      <c r="C116" s="298" t="s">
        <v>390</v>
      </c>
      <c r="D116" s="298" t="s">
        <v>391</v>
      </c>
      <c r="E116" s="17" t="s">
        <v>251</v>
      </c>
      <c r="F116" s="299">
        <v>216.97999999999999</v>
      </c>
      <c r="G116" s="38"/>
      <c r="H116" s="44"/>
    </row>
    <row r="117" s="2" customFormat="1" ht="16.8" customHeight="1">
      <c r="A117" s="38"/>
      <c r="B117" s="44"/>
      <c r="C117" s="298" t="s">
        <v>394</v>
      </c>
      <c r="D117" s="298" t="s">
        <v>395</v>
      </c>
      <c r="E117" s="17" t="s">
        <v>396</v>
      </c>
      <c r="F117" s="299">
        <v>368.86599999999999</v>
      </c>
      <c r="G117" s="38"/>
      <c r="H117" s="44"/>
    </row>
    <row r="118" s="2" customFormat="1" ht="16.8" customHeight="1">
      <c r="A118" s="38"/>
      <c r="B118" s="44"/>
      <c r="C118" s="294" t="s">
        <v>1234</v>
      </c>
      <c r="D118" s="295" t="s">
        <v>1234</v>
      </c>
      <c r="E118" s="296" t="s">
        <v>251</v>
      </c>
      <c r="F118" s="297">
        <v>172</v>
      </c>
      <c r="G118" s="38"/>
      <c r="H118" s="44"/>
    </row>
    <row r="119" s="2" customFormat="1" ht="16.8" customHeight="1">
      <c r="A119" s="38"/>
      <c r="B119" s="44"/>
      <c r="C119" s="294" t="s">
        <v>255</v>
      </c>
      <c r="D119" s="295" t="s">
        <v>255</v>
      </c>
      <c r="E119" s="296" t="s">
        <v>231</v>
      </c>
      <c r="F119" s="297">
        <v>163</v>
      </c>
      <c r="G119" s="38"/>
      <c r="H119" s="44"/>
    </row>
    <row r="120" s="2" customFormat="1" ht="16.8" customHeight="1">
      <c r="A120" s="38"/>
      <c r="B120" s="44"/>
      <c r="C120" s="298" t="s">
        <v>1</v>
      </c>
      <c r="D120" s="298" t="s">
        <v>282</v>
      </c>
      <c r="E120" s="17" t="s">
        <v>1</v>
      </c>
      <c r="F120" s="299">
        <v>0</v>
      </c>
      <c r="G120" s="38"/>
      <c r="H120" s="44"/>
    </row>
    <row r="121" s="2" customFormat="1" ht="16.8" customHeight="1">
      <c r="A121" s="38"/>
      <c r="B121" s="44"/>
      <c r="C121" s="298" t="s">
        <v>1</v>
      </c>
      <c r="D121" s="298" t="s">
        <v>612</v>
      </c>
      <c r="E121" s="17" t="s">
        <v>1</v>
      </c>
      <c r="F121" s="299">
        <v>0</v>
      </c>
      <c r="G121" s="38"/>
      <c r="H121" s="44"/>
    </row>
    <row r="122" s="2" customFormat="1" ht="16.8" customHeight="1">
      <c r="A122" s="38"/>
      <c r="B122" s="44"/>
      <c r="C122" s="298" t="s">
        <v>255</v>
      </c>
      <c r="D122" s="298" t="s">
        <v>256</v>
      </c>
      <c r="E122" s="17" t="s">
        <v>1</v>
      </c>
      <c r="F122" s="299">
        <v>163</v>
      </c>
      <c r="G122" s="38"/>
      <c r="H122" s="44"/>
    </row>
    <row r="123" s="2" customFormat="1" ht="16.8" customHeight="1">
      <c r="A123" s="38"/>
      <c r="B123" s="44"/>
      <c r="C123" s="300" t="s">
        <v>1232</v>
      </c>
      <c r="D123" s="38"/>
      <c r="E123" s="38"/>
      <c r="F123" s="38"/>
      <c r="G123" s="38"/>
      <c r="H123" s="44"/>
    </row>
    <row r="124" s="2" customFormat="1" ht="16.8" customHeight="1">
      <c r="A124" s="38"/>
      <c r="B124" s="44"/>
      <c r="C124" s="298" t="s">
        <v>624</v>
      </c>
      <c r="D124" s="298" t="s">
        <v>625</v>
      </c>
      <c r="E124" s="17" t="s">
        <v>231</v>
      </c>
      <c r="F124" s="299">
        <v>163</v>
      </c>
      <c r="G124" s="38"/>
      <c r="H124" s="44"/>
    </row>
    <row r="125" s="2" customFormat="1" ht="16.8" customHeight="1">
      <c r="A125" s="38"/>
      <c r="B125" s="44"/>
      <c r="C125" s="298" t="s">
        <v>338</v>
      </c>
      <c r="D125" s="298" t="s">
        <v>339</v>
      </c>
      <c r="E125" s="17" t="s">
        <v>251</v>
      </c>
      <c r="F125" s="299">
        <v>152.25</v>
      </c>
      <c r="G125" s="38"/>
      <c r="H125" s="44"/>
    </row>
    <row r="126" s="2" customFormat="1" ht="16.8" customHeight="1">
      <c r="A126" s="38"/>
      <c r="B126" s="44"/>
      <c r="C126" s="298" t="s">
        <v>430</v>
      </c>
      <c r="D126" s="298" t="s">
        <v>431</v>
      </c>
      <c r="E126" s="17" t="s">
        <v>231</v>
      </c>
      <c r="F126" s="299">
        <v>227</v>
      </c>
      <c r="G126" s="38"/>
      <c r="H126" s="44"/>
    </row>
    <row r="127" s="2" customFormat="1" ht="16.8" customHeight="1">
      <c r="A127" s="38"/>
      <c r="B127" s="44"/>
      <c r="C127" s="298" t="s">
        <v>575</v>
      </c>
      <c r="D127" s="298" t="s">
        <v>576</v>
      </c>
      <c r="E127" s="17" t="s">
        <v>231</v>
      </c>
      <c r="F127" s="299">
        <v>163</v>
      </c>
      <c r="G127" s="38"/>
      <c r="H127" s="44"/>
    </row>
    <row r="128" s="2" customFormat="1" ht="16.8" customHeight="1">
      <c r="A128" s="38"/>
      <c r="B128" s="44"/>
      <c r="C128" s="298" t="s">
        <v>579</v>
      </c>
      <c r="D128" s="298" t="s">
        <v>580</v>
      </c>
      <c r="E128" s="17" t="s">
        <v>231</v>
      </c>
      <c r="F128" s="299">
        <v>248.41999999999999</v>
      </c>
      <c r="G128" s="38"/>
      <c r="H128" s="44"/>
    </row>
    <row r="129" s="2" customFormat="1" ht="16.8" customHeight="1">
      <c r="A129" s="38"/>
      <c r="B129" s="44"/>
      <c r="C129" s="298" t="s">
        <v>620</v>
      </c>
      <c r="D129" s="298" t="s">
        <v>621</v>
      </c>
      <c r="E129" s="17" t="s">
        <v>231</v>
      </c>
      <c r="F129" s="299">
        <v>163</v>
      </c>
      <c r="G129" s="38"/>
      <c r="H129" s="44"/>
    </row>
    <row r="130" s="2" customFormat="1" ht="16.8" customHeight="1">
      <c r="A130" s="38"/>
      <c r="B130" s="44"/>
      <c r="C130" s="298" t="s">
        <v>710</v>
      </c>
      <c r="D130" s="298" t="s">
        <v>711</v>
      </c>
      <c r="E130" s="17" t="s">
        <v>231</v>
      </c>
      <c r="F130" s="299">
        <v>227</v>
      </c>
      <c r="G130" s="38"/>
      <c r="H130" s="44"/>
    </row>
    <row r="131" s="2" customFormat="1" ht="16.8" customHeight="1">
      <c r="A131" s="38"/>
      <c r="B131" s="44"/>
      <c r="C131" s="294" t="s">
        <v>257</v>
      </c>
      <c r="D131" s="295" t="s">
        <v>257</v>
      </c>
      <c r="E131" s="296" t="s">
        <v>231</v>
      </c>
      <c r="F131" s="297">
        <v>5</v>
      </c>
      <c r="G131" s="38"/>
      <c r="H131" s="44"/>
    </row>
    <row r="132" s="2" customFormat="1" ht="16.8" customHeight="1">
      <c r="A132" s="38"/>
      <c r="B132" s="44"/>
      <c r="C132" s="298" t="s">
        <v>1</v>
      </c>
      <c r="D132" s="298" t="s">
        <v>282</v>
      </c>
      <c r="E132" s="17" t="s">
        <v>1</v>
      </c>
      <c r="F132" s="299">
        <v>0</v>
      </c>
      <c r="G132" s="38"/>
      <c r="H132" s="44"/>
    </row>
    <row r="133" s="2" customFormat="1" ht="16.8" customHeight="1">
      <c r="A133" s="38"/>
      <c r="B133" s="44"/>
      <c r="C133" s="298" t="s">
        <v>1</v>
      </c>
      <c r="D133" s="298" t="s">
        <v>612</v>
      </c>
      <c r="E133" s="17" t="s">
        <v>1</v>
      </c>
      <c r="F133" s="299">
        <v>0</v>
      </c>
      <c r="G133" s="38"/>
      <c r="H133" s="44"/>
    </row>
    <row r="134" s="2" customFormat="1" ht="16.8" customHeight="1">
      <c r="A134" s="38"/>
      <c r="B134" s="44"/>
      <c r="C134" s="298" t="s">
        <v>257</v>
      </c>
      <c r="D134" s="298" t="s">
        <v>126</v>
      </c>
      <c r="E134" s="17" t="s">
        <v>1</v>
      </c>
      <c r="F134" s="299">
        <v>5</v>
      </c>
      <c r="G134" s="38"/>
      <c r="H134" s="44"/>
    </row>
    <row r="135" s="2" customFormat="1" ht="16.8" customHeight="1">
      <c r="A135" s="38"/>
      <c r="B135" s="44"/>
      <c r="C135" s="300" t="s">
        <v>1232</v>
      </c>
      <c r="D135" s="38"/>
      <c r="E135" s="38"/>
      <c r="F135" s="38"/>
      <c r="G135" s="38"/>
      <c r="H135" s="44"/>
    </row>
    <row r="136" s="2" customFormat="1" ht="16.8" customHeight="1">
      <c r="A136" s="38"/>
      <c r="B136" s="44"/>
      <c r="C136" s="298" t="s">
        <v>615</v>
      </c>
      <c r="D136" s="298" t="s">
        <v>616</v>
      </c>
      <c r="E136" s="17" t="s">
        <v>231</v>
      </c>
      <c r="F136" s="299">
        <v>5</v>
      </c>
      <c r="G136" s="38"/>
      <c r="H136" s="44"/>
    </row>
    <row r="137" s="2" customFormat="1" ht="16.8" customHeight="1">
      <c r="A137" s="38"/>
      <c r="B137" s="44"/>
      <c r="C137" s="298" t="s">
        <v>338</v>
      </c>
      <c r="D137" s="298" t="s">
        <v>339</v>
      </c>
      <c r="E137" s="17" t="s">
        <v>251</v>
      </c>
      <c r="F137" s="299">
        <v>152.25</v>
      </c>
      <c r="G137" s="38"/>
      <c r="H137" s="44"/>
    </row>
    <row r="138" s="2" customFormat="1" ht="16.8" customHeight="1">
      <c r="A138" s="38"/>
      <c r="B138" s="44"/>
      <c r="C138" s="298" t="s">
        <v>430</v>
      </c>
      <c r="D138" s="298" t="s">
        <v>431</v>
      </c>
      <c r="E138" s="17" t="s">
        <v>231</v>
      </c>
      <c r="F138" s="299">
        <v>227</v>
      </c>
      <c r="G138" s="38"/>
      <c r="H138" s="44"/>
    </row>
    <row r="139" s="2" customFormat="1" ht="16.8" customHeight="1">
      <c r="A139" s="38"/>
      <c r="B139" s="44"/>
      <c r="C139" s="298" t="s">
        <v>570</v>
      </c>
      <c r="D139" s="298" t="s">
        <v>571</v>
      </c>
      <c r="E139" s="17" t="s">
        <v>231</v>
      </c>
      <c r="F139" s="299">
        <v>120.5</v>
      </c>
      <c r="G139" s="38"/>
      <c r="H139" s="44"/>
    </row>
    <row r="140" s="2" customFormat="1" ht="16.8" customHeight="1">
      <c r="A140" s="38"/>
      <c r="B140" s="44"/>
      <c r="C140" s="298" t="s">
        <v>579</v>
      </c>
      <c r="D140" s="298" t="s">
        <v>580</v>
      </c>
      <c r="E140" s="17" t="s">
        <v>231</v>
      </c>
      <c r="F140" s="299">
        <v>248.41999999999999</v>
      </c>
      <c r="G140" s="38"/>
      <c r="H140" s="44"/>
    </row>
    <row r="141" s="2" customFormat="1" ht="16.8" customHeight="1">
      <c r="A141" s="38"/>
      <c r="B141" s="44"/>
      <c r="C141" s="298" t="s">
        <v>602</v>
      </c>
      <c r="D141" s="298" t="s">
        <v>603</v>
      </c>
      <c r="E141" s="17" t="s">
        <v>231</v>
      </c>
      <c r="F141" s="299">
        <v>16</v>
      </c>
      <c r="G141" s="38"/>
      <c r="H141" s="44"/>
    </row>
    <row r="142" s="2" customFormat="1" ht="16.8" customHeight="1">
      <c r="A142" s="38"/>
      <c r="B142" s="44"/>
      <c r="C142" s="298" t="s">
        <v>710</v>
      </c>
      <c r="D142" s="298" t="s">
        <v>711</v>
      </c>
      <c r="E142" s="17" t="s">
        <v>231</v>
      </c>
      <c r="F142" s="299">
        <v>227</v>
      </c>
      <c r="G142" s="38"/>
      <c r="H142" s="44"/>
    </row>
    <row r="143" s="2" customFormat="1" ht="16.8" customHeight="1">
      <c r="A143" s="38"/>
      <c r="B143" s="44"/>
      <c r="C143" s="294" t="s">
        <v>258</v>
      </c>
      <c r="D143" s="295" t="s">
        <v>258</v>
      </c>
      <c r="E143" s="296" t="s">
        <v>251</v>
      </c>
      <c r="F143" s="297">
        <v>13.23</v>
      </c>
      <c r="G143" s="38"/>
      <c r="H143" s="44"/>
    </row>
    <row r="144" s="2" customFormat="1" ht="16.8" customHeight="1">
      <c r="A144" s="38"/>
      <c r="B144" s="44"/>
      <c r="C144" s="298" t="s">
        <v>1</v>
      </c>
      <c r="D144" s="298" t="s">
        <v>352</v>
      </c>
      <c r="E144" s="17" t="s">
        <v>1</v>
      </c>
      <c r="F144" s="299">
        <v>0</v>
      </c>
      <c r="G144" s="38"/>
      <c r="H144" s="44"/>
    </row>
    <row r="145" s="2" customFormat="1" ht="16.8" customHeight="1">
      <c r="A145" s="38"/>
      <c r="B145" s="44"/>
      <c r="C145" s="298" t="s">
        <v>1</v>
      </c>
      <c r="D145" s="298" t="s">
        <v>353</v>
      </c>
      <c r="E145" s="17" t="s">
        <v>1</v>
      </c>
      <c r="F145" s="299">
        <v>0</v>
      </c>
      <c r="G145" s="38"/>
      <c r="H145" s="44"/>
    </row>
    <row r="146" s="2" customFormat="1" ht="16.8" customHeight="1">
      <c r="A146" s="38"/>
      <c r="B146" s="44"/>
      <c r="C146" s="298" t="s">
        <v>258</v>
      </c>
      <c r="D146" s="298" t="s">
        <v>354</v>
      </c>
      <c r="E146" s="17" t="s">
        <v>1</v>
      </c>
      <c r="F146" s="299">
        <v>13.23</v>
      </c>
      <c r="G146" s="38"/>
      <c r="H146" s="44"/>
    </row>
    <row r="147" s="2" customFormat="1" ht="16.8" customHeight="1">
      <c r="A147" s="38"/>
      <c r="B147" s="44"/>
      <c r="C147" s="300" t="s">
        <v>1232</v>
      </c>
      <c r="D147" s="38"/>
      <c r="E147" s="38"/>
      <c r="F147" s="38"/>
      <c r="G147" s="38"/>
      <c r="H147" s="44"/>
    </row>
    <row r="148" s="2" customFormat="1" ht="16.8" customHeight="1">
      <c r="A148" s="38"/>
      <c r="B148" s="44"/>
      <c r="C148" s="298" t="s">
        <v>349</v>
      </c>
      <c r="D148" s="298" t="s">
        <v>350</v>
      </c>
      <c r="E148" s="17" t="s">
        <v>251</v>
      </c>
      <c r="F148" s="299">
        <v>13.23</v>
      </c>
      <c r="G148" s="38"/>
      <c r="H148" s="44"/>
    </row>
    <row r="149" s="2" customFormat="1" ht="16.8" customHeight="1">
      <c r="A149" s="38"/>
      <c r="B149" s="44"/>
      <c r="C149" s="298" t="s">
        <v>355</v>
      </c>
      <c r="D149" s="298" t="s">
        <v>356</v>
      </c>
      <c r="E149" s="17" t="s">
        <v>251</v>
      </c>
      <c r="F149" s="299">
        <v>13.23</v>
      </c>
      <c r="G149" s="38"/>
      <c r="H149" s="44"/>
    </row>
    <row r="150" s="2" customFormat="1" ht="16.8" customHeight="1">
      <c r="A150" s="38"/>
      <c r="B150" s="44"/>
      <c r="C150" s="298" t="s">
        <v>376</v>
      </c>
      <c r="D150" s="298" t="s">
        <v>377</v>
      </c>
      <c r="E150" s="17" t="s">
        <v>251</v>
      </c>
      <c r="F150" s="299">
        <v>216.97999999999999</v>
      </c>
      <c r="G150" s="38"/>
      <c r="H150" s="44"/>
    </row>
    <row r="151" s="2" customFormat="1" ht="16.8" customHeight="1">
      <c r="A151" s="38"/>
      <c r="B151" s="44"/>
      <c r="C151" s="298" t="s">
        <v>400</v>
      </c>
      <c r="D151" s="298" t="s">
        <v>401</v>
      </c>
      <c r="E151" s="17" t="s">
        <v>251</v>
      </c>
      <c r="F151" s="299">
        <v>13.23</v>
      </c>
      <c r="G151" s="38"/>
      <c r="H151" s="44"/>
    </row>
    <row r="152" s="2" customFormat="1" ht="16.8" customHeight="1">
      <c r="A152" s="38"/>
      <c r="B152" s="44"/>
      <c r="C152" s="298" t="s">
        <v>404</v>
      </c>
      <c r="D152" s="298" t="s">
        <v>405</v>
      </c>
      <c r="E152" s="17" t="s">
        <v>396</v>
      </c>
      <c r="F152" s="299">
        <v>25.137</v>
      </c>
      <c r="G152" s="38"/>
      <c r="H152" s="44"/>
    </row>
    <row r="153" s="2" customFormat="1" ht="16.8" customHeight="1">
      <c r="A153" s="38"/>
      <c r="B153" s="44"/>
      <c r="C153" s="294" t="s">
        <v>1235</v>
      </c>
      <c r="D153" s="295" t="s">
        <v>1235</v>
      </c>
      <c r="E153" s="296" t="s">
        <v>99</v>
      </c>
      <c r="F153" s="297">
        <v>59.299999999999997</v>
      </c>
      <c r="G153" s="38"/>
      <c r="H153" s="44"/>
    </row>
    <row r="154" s="2" customFormat="1" ht="16.8" customHeight="1">
      <c r="A154" s="38"/>
      <c r="B154" s="44"/>
      <c r="C154" s="294" t="s">
        <v>260</v>
      </c>
      <c r="D154" s="295" t="s">
        <v>260</v>
      </c>
      <c r="E154" s="296" t="s">
        <v>231</v>
      </c>
      <c r="F154" s="297">
        <v>60</v>
      </c>
      <c r="G154" s="38"/>
      <c r="H154" s="44"/>
    </row>
    <row r="155" s="2" customFormat="1" ht="16.8" customHeight="1">
      <c r="A155" s="38"/>
      <c r="B155" s="44"/>
      <c r="C155" s="298" t="s">
        <v>1</v>
      </c>
      <c r="D155" s="298" t="s">
        <v>282</v>
      </c>
      <c r="E155" s="17" t="s">
        <v>1</v>
      </c>
      <c r="F155" s="299">
        <v>0</v>
      </c>
      <c r="G155" s="38"/>
      <c r="H155" s="44"/>
    </row>
    <row r="156" s="2" customFormat="1" ht="16.8" customHeight="1">
      <c r="A156" s="38"/>
      <c r="B156" s="44"/>
      <c r="C156" s="298" t="s">
        <v>260</v>
      </c>
      <c r="D156" s="298" t="s">
        <v>412</v>
      </c>
      <c r="E156" s="17" t="s">
        <v>1</v>
      </c>
      <c r="F156" s="299">
        <v>60</v>
      </c>
      <c r="G156" s="38"/>
      <c r="H156" s="44"/>
    </row>
    <row r="157" s="2" customFormat="1" ht="16.8" customHeight="1">
      <c r="A157" s="38"/>
      <c r="B157" s="44"/>
      <c r="C157" s="300" t="s">
        <v>1232</v>
      </c>
      <c r="D157" s="38"/>
      <c r="E157" s="38"/>
      <c r="F157" s="38"/>
      <c r="G157" s="38"/>
      <c r="H157" s="44"/>
    </row>
    <row r="158" s="2" customFormat="1" ht="16.8" customHeight="1">
      <c r="A158" s="38"/>
      <c r="B158" s="44"/>
      <c r="C158" s="298" t="s">
        <v>409</v>
      </c>
      <c r="D158" s="298" t="s">
        <v>410</v>
      </c>
      <c r="E158" s="17" t="s">
        <v>231</v>
      </c>
      <c r="F158" s="299">
        <v>60</v>
      </c>
      <c r="G158" s="38"/>
      <c r="H158" s="44"/>
    </row>
    <row r="159" s="2" customFormat="1" ht="16.8" customHeight="1">
      <c r="A159" s="38"/>
      <c r="B159" s="44"/>
      <c r="C159" s="298" t="s">
        <v>376</v>
      </c>
      <c r="D159" s="298" t="s">
        <v>377</v>
      </c>
      <c r="E159" s="17" t="s">
        <v>251</v>
      </c>
      <c r="F159" s="299">
        <v>216.97999999999999</v>
      </c>
      <c r="G159" s="38"/>
      <c r="H159" s="44"/>
    </row>
    <row r="160" s="2" customFormat="1" ht="16.8" customHeight="1">
      <c r="A160" s="38"/>
      <c r="B160" s="44"/>
      <c r="C160" s="298" t="s">
        <v>444</v>
      </c>
      <c r="D160" s="298" t="s">
        <v>445</v>
      </c>
      <c r="E160" s="17" t="s">
        <v>231</v>
      </c>
      <c r="F160" s="299">
        <v>60</v>
      </c>
      <c r="G160" s="38"/>
      <c r="H160" s="44"/>
    </row>
    <row r="161" s="2" customFormat="1" ht="16.8" customHeight="1">
      <c r="A161" s="38"/>
      <c r="B161" s="44"/>
      <c r="C161" s="298" t="s">
        <v>448</v>
      </c>
      <c r="D161" s="298" t="s">
        <v>449</v>
      </c>
      <c r="E161" s="17" t="s">
        <v>231</v>
      </c>
      <c r="F161" s="299">
        <v>60</v>
      </c>
      <c r="G161" s="38"/>
      <c r="H161" s="44"/>
    </row>
    <row r="162" s="2" customFormat="1" ht="16.8" customHeight="1">
      <c r="A162" s="38"/>
      <c r="B162" s="44"/>
      <c r="C162" s="298" t="s">
        <v>452</v>
      </c>
      <c r="D162" s="298" t="s">
        <v>453</v>
      </c>
      <c r="E162" s="17" t="s">
        <v>231</v>
      </c>
      <c r="F162" s="299">
        <v>60</v>
      </c>
      <c r="G162" s="38"/>
      <c r="H162" s="44"/>
    </row>
    <row r="163" s="2" customFormat="1" ht="16.8" customHeight="1">
      <c r="A163" s="38"/>
      <c r="B163" s="44"/>
      <c r="C163" s="298" t="s">
        <v>414</v>
      </c>
      <c r="D163" s="298" t="s">
        <v>415</v>
      </c>
      <c r="E163" s="17" t="s">
        <v>416</v>
      </c>
      <c r="F163" s="299">
        <v>0.048000000000000001</v>
      </c>
      <c r="G163" s="38"/>
      <c r="H163" s="44"/>
    </row>
    <row r="164" s="2" customFormat="1" ht="16.8" customHeight="1">
      <c r="A164" s="38"/>
      <c r="B164" s="44"/>
      <c r="C164" s="294" t="s">
        <v>262</v>
      </c>
      <c r="D164" s="295" t="s">
        <v>262</v>
      </c>
      <c r="E164" s="296" t="s">
        <v>251</v>
      </c>
      <c r="F164" s="297">
        <v>60.5</v>
      </c>
      <c r="G164" s="38"/>
      <c r="H164" s="44"/>
    </row>
    <row r="165" s="2" customFormat="1" ht="16.8" customHeight="1">
      <c r="A165" s="38"/>
      <c r="B165" s="44"/>
      <c r="C165" s="298" t="s">
        <v>1</v>
      </c>
      <c r="D165" s="298" t="s">
        <v>337</v>
      </c>
      <c r="E165" s="17" t="s">
        <v>1</v>
      </c>
      <c r="F165" s="299">
        <v>0</v>
      </c>
      <c r="G165" s="38"/>
      <c r="H165" s="44"/>
    </row>
    <row r="166" s="2" customFormat="1" ht="16.8" customHeight="1">
      <c r="A166" s="38"/>
      <c r="B166" s="44"/>
      <c r="C166" s="298" t="s">
        <v>262</v>
      </c>
      <c r="D166" s="298" t="s">
        <v>263</v>
      </c>
      <c r="E166" s="17" t="s">
        <v>1</v>
      </c>
      <c r="F166" s="299">
        <v>60.5</v>
      </c>
      <c r="G166" s="38"/>
      <c r="H166" s="44"/>
    </row>
    <row r="167" s="2" customFormat="1" ht="16.8" customHeight="1">
      <c r="A167" s="38"/>
      <c r="B167" s="44"/>
      <c r="C167" s="300" t="s">
        <v>1232</v>
      </c>
      <c r="D167" s="38"/>
      <c r="E167" s="38"/>
      <c r="F167" s="38"/>
      <c r="G167" s="38"/>
      <c r="H167" s="44"/>
    </row>
    <row r="168" s="2" customFormat="1" ht="16.8" customHeight="1">
      <c r="A168" s="38"/>
      <c r="B168" s="44"/>
      <c r="C168" s="298" t="s">
        <v>334</v>
      </c>
      <c r="D168" s="298" t="s">
        <v>335</v>
      </c>
      <c r="E168" s="17" t="s">
        <v>251</v>
      </c>
      <c r="F168" s="299">
        <v>60.5</v>
      </c>
      <c r="G168" s="38"/>
      <c r="H168" s="44"/>
    </row>
    <row r="169" s="2" customFormat="1" ht="16.8" customHeight="1">
      <c r="A169" s="38"/>
      <c r="B169" s="44"/>
      <c r="C169" s="298" t="s">
        <v>376</v>
      </c>
      <c r="D169" s="298" t="s">
        <v>377</v>
      </c>
      <c r="E169" s="17" t="s">
        <v>251</v>
      </c>
      <c r="F169" s="299">
        <v>216.97999999999999</v>
      </c>
      <c r="G169" s="38"/>
      <c r="H169" s="44"/>
    </row>
    <row r="170" s="2" customFormat="1" ht="16.8" customHeight="1">
      <c r="A170" s="38"/>
      <c r="B170" s="44"/>
      <c r="C170" s="294" t="s">
        <v>264</v>
      </c>
      <c r="D170" s="295" t="s">
        <v>264</v>
      </c>
      <c r="E170" s="296" t="s">
        <v>231</v>
      </c>
      <c r="F170" s="297">
        <v>2.5</v>
      </c>
      <c r="G170" s="38"/>
      <c r="H170" s="44"/>
    </row>
    <row r="171" s="2" customFormat="1" ht="16.8" customHeight="1">
      <c r="A171" s="38"/>
      <c r="B171" s="44"/>
      <c r="C171" s="298" t="s">
        <v>1</v>
      </c>
      <c r="D171" s="298" t="s">
        <v>282</v>
      </c>
      <c r="E171" s="17" t="s">
        <v>1</v>
      </c>
      <c r="F171" s="299">
        <v>0</v>
      </c>
      <c r="G171" s="38"/>
      <c r="H171" s="44"/>
    </row>
    <row r="172" s="2" customFormat="1" ht="16.8" customHeight="1">
      <c r="A172" s="38"/>
      <c r="B172" s="44"/>
      <c r="C172" s="298" t="s">
        <v>1</v>
      </c>
      <c r="D172" s="298" t="s">
        <v>612</v>
      </c>
      <c r="E172" s="17" t="s">
        <v>1</v>
      </c>
      <c r="F172" s="299">
        <v>0</v>
      </c>
      <c r="G172" s="38"/>
      <c r="H172" s="44"/>
    </row>
    <row r="173" s="2" customFormat="1" ht="16.8" customHeight="1">
      <c r="A173" s="38"/>
      <c r="B173" s="44"/>
      <c r="C173" s="298" t="s">
        <v>264</v>
      </c>
      <c r="D173" s="298" t="s">
        <v>265</v>
      </c>
      <c r="E173" s="17" t="s">
        <v>1</v>
      </c>
      <c r="F173" s="299">
        <v>2.5</v>
      </c>
      <c r="G173" s="38"/>
      <c r="H173" s="44"/>
    </row>
    <row r="174" s="2" customFormat="1" ht="16.8" customHeight="1">
      <c r="A174" s="38"/>
      <c r="B174" s="44"/>
      <c r="C174" s="300" t="s">
        <v>1232</v>
      </c>
      <c r="D174" s="38"/>
      <c r="E174" s="38"/>
      <c r="F174" s="38"/>
      <c r="G174" s="38"/>
      <c r="H174" s="44"/>
    </row>
    <row r="175" s="2" customFormat="1" ht="16.8" customHeight="1">
      <c r="A175" s="38"/>
      <c r="B175" s="44"/>
      <c r="C175" s="298" t="s">
        <v>609</v>
      </c>
      <c r="D175" s="298" t="s">
        <v>610</v>
      </c>
      <c r="E175" s="17" t="s">
        <v>231</v>
      </c>
      <c r="F175" s="299">
        <v>2.5</v>
      </c>
      <c r="G175" s="38"/>
      <c r="H175" s="44"/>
    </row>
    <row r="176" s="2" customFormat="1" ht="16.8" customHeight="1">
      <c r="A176" s="38"/>
      <c r="B176" s="44"/>
      <c r="C176" s="298" t="s">
        <v>338</v>
      </c>
      <c r="D176" s="298" t="s">
        <v>339</v>
      </c>
      <c r="E176" s="17" t="s">
        <v>251</v>
      </c>
      <c r="F176" s="299">
        <v>152.25</v>
      </c>
      <c r="G176" s="38"/>
      <c r="H176" s="44"/>
    </row>
    <row r="177" s="2" customFormat="1" ht="16.8" customHeight="1">
      <c r="A177" s="38"/>
      <c r="B177" s="44"/>
      <c r="C177" s="298" t="s">
        <v>430</v>
      </c>
      <c r="D177" s="298" t="s">
        <v>431</v>
      </c>
      <c r="E177" s="17" t="s">
        <v>231</v>
      </c>
      <c r="F177" s="299">
        <v>227</v>
      </c>
      <c r="G177" s="38"/>
      <c r="H177" s="44"/>
    </row>
    <row r="178" s="2" customFormat="1" ht="16.8" customHeight="1">
      <c r="A178" s="38"/>
      <c r="B178" s="44"/>
      <c r="C178" s="298" t="s">
        <v>570</v>
      </c>
      <c r="D178" s="298" t="s">
        <v>571</v>
      </c>
      <c r="E178" s="17" t="s">
        <v>231</v>
      </c>
      <c r="F178" s="299">
        <v>120.5</v>
      </c>
      <c r="G178" s="38"/>
      <c r="H178" s="44"/>
    </row>
    <row r="179" s="2" customFormat="1" ht="16.8" customHeight="1">
      <c r="A179" s="38"/>
      <c r="B179" s="44"/>
      <c r="C179" s="298" t="s">
        <v>579</v>
      </c>
      <c r="D179" s="298" t="s">
        <v>580</v>
      </c>
      <c r="E179" s="17" t="s">
        <v>231</v>
      </c>
      <c r="F179" s="299">
        <v>248.41999999999999</v>
      </c>
      <c r="G179" s="38"/>
      <c r="H179" s="44"/>
    </row>
    <row r="180" s="2" customFormat="1" ht="16.8" customHeight="1">
      <c r="A180" s="38"/>
      <c r="B180" s="44"/>
      <c r="C180" s="298" t="s">
        <v>602</v>
      </c>
      <c r="D180" s="298" t="s">
        <v>603</v>
      </c>
      <c r="E180" s="17" t="s">
        <v>231</v>
      </c>
      <c r="F180" s="299">
        <v>16</v>
      </c>
      <c r="G180" s="38"/>
      <c r="H180" s="44"/>
    </row>
    <row r="181" s="2" customFormat="1" ht="16.8" customHeight="1">
      <c r="A181" s="38"/>
      <c r="B181" s="44"/>
      <c r="C181" s="298" t="s">
        <v>710</v>
      </c>
      <c r="D181" s="298" t="s">
        <v>711</v>
      </c>
      <c r="E181" s="17" t="s">
        <v>231</v>
      </c>
      <c r="F181" s="299">
        <v>227</v>
      </c>
      <c r="G181" s="38"/>
      <c r="H181" s="44"/>
    </row>
    <row r="182" s="2" customFormat="1" ht="16.8" customHeight="1">
      <c r="A182" s="38"/>
      <c r="B182" s="44"/>
      <c r="C182" s="294" t="s">
        <v>605</v>
      </c>
      <c r="D182" s="295" t="s">
        <v>605</v>
      </c>
      <c r="E182" s="296" t="s">
        <v>231</v>
      </c>
      <c r="F182" s="297">
        <v>8.5</v>
      </c>
      <c r="G182" s="38"/>
      <c r="H182" s="44"/>
    </row>
    <row r="183" s="2" customFormat="1" ht="16.8" customHeight="1">
      <c r="A183" s="38"/>
      <c r="B183" s="44"/>
      <c r="C183" s="298" t="s">
        <v>605</v>
      </c>
      <c r="D183" s="298" t="s">
        <v>606</v>
      </c>
      <c r="E183" s="17" t="s">
        <v>1</v>
      </c>
      <c r="F183" s="299">
        <v>8.5</v>
      </c>
      <c r="G183" s="38"/>
      <c r="H183" s="44"/>
    </row>
    <row r="184" s="2" customFormat="1" ht="16.8" customHeight="1">
      <c r="A184" s="38"/>
      <c r="B184" s="44"/>
      <c r="C184" s="294" t="s">
        <v>266</v>
      </c>
      <c r="D184" s="295" t="s">
        <v>266</v>
      </c>
      <c r="E184" s="296" t="s">
        <v>99</v>
      </c>
      <c r="F184" s="297">
        <v>50</v>
      </c>
      <c r="G184" s="38"/>
      <c r="H184" s="44"/>
    </row>
    <row r="185" s="2" customFormat="1" ht="16.8" customHeight="1">
      <c r="A185" s="38"/>
      <c r="B185" s="44"/>
      <c r="C185" s="298" t="s">
        <v>1</v>
      </c>
      <c r="D185" s="298" t="s">
        <v>658</v>
      </c>
      <c r="E185" s="17" t="s">
        <v>1</v>
      </c>
      <c r="F185" s="299">
        <v>0</v>
      </c>
      <c r="G185" s="38"/>
      <c r="H185" s="44"/>
    </row>
    <row r="186" s="2" customFormat="1" ht="16.8" customHeight="1">
      <c r="A186" s="38"/>
      <c r="B186" s="44"/>
      <c r="C186" s="298" t="s">
        <v>266</v>
      </c>
      <c r="D186" s="298" t="s">
        <v>659</v>
      </c>
      <c r="E186" s="17" t="s">
        <v>1</v>
      </c>
      <c r="F186" s="299">
        <v>50</v>
      </c>
      <c r="G186" s="38"/>
      <c r="H186" s="44"/>
    </row>
    <row r="187" s="2" customFormat="1" ht="16.8" customHeight="1">
      <c r="A187" s="38"/>
      <c r="B187" s="44"/>
      <c r="C187" s="300" t="s">
        <v>1232</v>
      </c>
      <c r="D187" s="38"/>
      <c r="E187" s="38"/>
      <c r="F187" s="38"/>
      <c r="G187" s="38"/>
      <c r="H187" s="44"/>
    </row>
    <row r="188" s="2" customFormat="1" ht="16.8" customHeight="1">
      <c r="A188" s="38"/>
      <c r="B188" s="44"/>
      <c r="C188" s="298" t="s">
        <v>655</v>
      </c>
      <c r="D188" s="298" t="s">
        <v>656</v>
      </c>
      <c r="E188" s="17" t="s">
        <v>99</v>
      </c>
      <c r="F188" s="299">
        <v>50</v>
      </c>
      <c r="G188" s="38"/>
      <c r="H188" s="44"/>
    </row>
    <row r="189" s="2" customFormat="1" ht="16.8" customHeight="1">
      <c r="A189" s="38"/>
      <c r="B189" s="44"/>
      <c r="C189" s="298" t="s">
        <v>665</v>
      </c>
      <c r="D189" s="298" t="s">
        <v>666</v>
      </c>
      <c r="E189" s="17" t="s">
        <v>99</v>
      </c>
      <c r="F189" s="299">
        <v>50</v>
      </c>
      <c r="G189" s="38"/>
      <c r="H189" s="44"/>
    </row>
    <row r="190" s="2" customFormat="1" ht="26.4" customHeight="1">
      <c r="A190" s="38"/>
      <c r="B190" s="44"/>
      <c r="C190" s="293" t="s">
        <v>1236</v>
      </c>
      <c r="D190" s="293" t="s">
        <v>90</v>
      </c>
      <c r="E190" s="38"/>
      <c r="F190" s="38"/>
      <c r="G190" s="38"/>
      <c r="H190" s="44"/>
    </row>
    <row r="191" s="2" customFormat="1" ht="16.8" customHeight="1">
      <c r="A191" s="38"/>
      <c r="B191" s="44"/>
      <c r="C191" s="294" t="s">
        <v>237</v>
      </c>
      <c r="D191" s="295" t="s">
        <v>237</v>
      </c>
      <c r="E191" s="296" t="s">
        <v>99</v>
      </c>
      <c r="F191" s="297">
        <v>4</v>
      </c>
      <c r="G191" s="38"/>
      <c r="H191" s="44"/>
    </row>
    <row r="192" s="2" customFormat="1" ht="16.8" customHeight="1">
      <c r="A192" s="38"/>
      <c r="B192" s="44"/>
      <c r="C192" s="298" t="s">
        <v>1</v>
      </c>
      <c r="D192" s="298" t="s">
        <v>817</v>
      </c>
      <c r="E192" s="17" t="s">
        <v>1</v>
      </c>
      <c r="F192" s="299">
        <v>0</v>
      </c>
      <c r="G192" s="38"/>
      <c r="H192" s="44"/>
    </row>
    <row r="193" s="2" customFormat="1" ht="16.8" customHeight="1">
      <c r="A193" s="38"/>
      <c r="B193" s="44"/>
      <c r="C193" s="298" t="s">
        <v>237</v>
      </c>
      <c r="D193" s="298" t="s">
        <v>881</v>
      </c>
      <c r="E193" s="17" t="s">
        <v>1</v>
      </c>
      <c r="F193" s="299">
        <v>4</v>
      </c>
      <c r="G193" s="38"/>
      <c r="H193" s="44"/>
    </row>
    <row r="194" s="2" customFormat="1" ht="16.8" customHeight="1">
      <c r="A194" s="38"/>
      <c r="B194" s="44"/>
      <c r="C194" s="300" t="s">
        <v>1232</v>
      </c>
      <c r="D194" s="38"/>
      <c r="E194" s="38"/>
      <c r="F194" s="38"/>
      <c r="G194" s="38"/>
      <c r="H194" s="44"/>
    </row>
    <row r="195" s="2" customFormat="1" ht="16.8" customHeight="1">
      <c r="A195" s="38"/>
      <c r="B195" s="44"/>
      <c r="C195" s="298" t="s">
        <v>878</v>
      </c>
      <c r="D195" s="298" t="s">
        <v>879</v>
      </c>
      <c r="E195" s="17" t="s">
        <v>99</v>
      </c>
      <c r="F195" s="299">
        <v>4</v>
      </c>
      <c r="G195" s="38"/>
      <c r="H195" s="44"/>
    </row>
    <row r="196" s="2" customFormat="1" ht="16.8" customHeight="1">
      <c r="A196" s="38"/>
      <c r="B196" s="44"/>
      <c r="C196" s="298" t="s">
        <v>884</v>
      </c>
      <c r="D196" s="298" t="s">
        <v>885</v>
      </c>
      <c r="E196" s="17" t="s">
        <v>231</v>
      </c>
      <c r="F196" s="299">
        <v>55.564</v>
      </c>
      <c r="G196" s="38"/>
      <c r="H196" s="44"/>
    </row>
    <row r="197" s="2" customFormat="1" ht="16.8" customHeight="1">
      <c r="A197" s="38"/>
      <c r="B197" s="44"/>
      <c r="C197" s="294" t="s">
        <v>787</v>
      </c>
      <c r="D197" s="295" t="s">
        <v>787</v>
      </c>
      <c r="E197" s="296" t="s">
        <v>396</v>
      </c>
      <c r="F197" s="297">
        <v>4</v>
      </c>
      <c r="G197" s="38"/>
      <c r="H197" s="44"/>
    </row>
    <row r="198" s="2" customFormat="1" ht="16.8" customHeight="1">
      <c r="A198" s="38"/>
      <c r="B198" s="44"/>
      <c r="C198" s="298" t="s">
        <v>1</v>
      </c>
      <c r="D198" s="298" t="s">
        <v>817</v>
      </c>
      <c r="E198" s="17" t="s">
        <v>1</v>
      </c>
      <c r="F198" s="299">
        <v>0</v>
      </c>
      <c r="G198" s="38"/>
      <c r="H198" s="44"/>
    </row>
    <row r="199" s="2" customFormat="1" ht="16.8" customHeight="1">
      <c r="A199" s="38"/>
      <c r="B199" s="44"/>
      <c r="C199" s="298" t="s">
        <v>1</v>
      </c>
      <c r="D199" s="298" t="s">
        <v>856</v>
      </c>
      <c r="E199" s="17" t="s">
        <v>1</v>
      </c>
      <c r="F199" s="299">
        <v>4</v>
      </c>
      <c r="G199" s="38"/>
      <c r="H199" s="44"/>
    </row>
    <row r="200" s="2" customFormat="1" ht="16.8" customHeight="1">
      <c r="A200" s="38"/>
      <c r="B200" s="44"/>
      <c r="C200" s="298" t="s">
        <v>787</v>
      </c>
      <c r="D200" s="298" t="s">
        <v>323</v>
      </c>
      <c r="E200" s="17" t="s">
        <v>1</v>
      </c>
      <c r="F200" s="299">
        <v>4</v>
      </c>
      <c r="G200" s="38"/>
      <c r="H200" s="44"/>
    </row>
    <row r="201" s="2" customFormat="1" ht="16.8" customHeight="1">
      <c r="A201" s="38"/>
      <c r="B201" s="44"/>
      <c r="C201" s="300" t="s">
        <v>1232</v>
      </c>
      <c r="D201" s="38"/>
      <c r="E201" s="38"/>
      <c r="F201" s="38"/>
      <c r="G201" s="38"/>
      <c r="H201" s="44"/>
    </row>
    <row r="202" s="2" customFormat="1" ht="16.8" customHeight="1">
      <c r="A202" s="38"/>
      <c r="B202" s="44"/>
      <c r="C202" s="298" t="s">
        <v>853</v>
      </c>
      <c r="D202" s="298" t="s">
        <v>854</v>
      </c>
      <c r="E202" s="17" t="s">
        <v>396</v>
      </c>
      <c r="F202" s="299">
        <v>4</v>
      </c>
      <c r="G202" s="38"/>
      <c r="H202" s="44"/>
    </row>
    <row r="203" s="2" customFormat="1" ht="16.8" customHeight="1">
      <c r="A203" s="38"/>
      <c r="B203" s="44"/>
      <c r="C203" s="298" t="s">
        <v>404</v>
      </c>
      <c r="D203" s="298" t="s">
        <v>405</v>
      </c>
      <c r="E203" s="17" t="s">
        <v>396</v>
      </c>
      <c r="F203" s="299">
        <v>61.912999999999997</v>
      </c>
      <c r="G203" s="38"/>
      <c r="H203" s="44"/>
    </row>
    <row r="204" s="2" customFormat="1" ht="16.8" customHeight="1">
      <c r="A204" s="38"/>
      <c r="B204" s="44"/>
      <c r="C204" s="294" t="s">
        <v>788</v>
      </c>
      <c r="D204" s="295" t="s">
        <v>788</v>
      </c>
      <c r="E204" s="296" t="s">
        <v>396</v>
      </c>
      <c r="F204" s="297">
        <v>3.7999999999999998</v>
      </c>
      <c r="G204" s="38"/>
      <c r="H204" s="44"/>
    </row>
    <row r="205" s="2" customFormat="1" ht="16.8" customHeight="1">
      <c r="A205" s="38"/>
      <c r="B205" s="44"/>
      <c r="C205" s="298" t="s">
        <v>1</v>
      </c>
      <c r="D205" s="298" t="s">
        <v>860</v>
      </c>
      <c r="E205" s="17" t="s">
        <v>1</v>
      </c>
      <c r="F205" s="299">
        <v>3.7999999999999998</v>
      </c>
      <c r="G205" s="38"/>
      <c r="H205" s="44"/>
    </row>
    <row r="206" s="2" customFormat="1" ht="16.8" customHeight="1">
      <c r="A206" s="38"/>
      <c r="B206" s="44"/>
      <c r="C206" s="298" t="s">
        <v>788</v>
      </c>
      <c r="D206" s="298" t="s">
        <v>323</v>
      </c>
      <c r="E206" s="17" t="s">
        <v>1</v>
      </c>
      <c r="F206" s="299">
        <v>3.7999999999999998</v>
      </c>
      <c r="G206" s="38"/>
      <c r="H206" s="44"/>
    </row>
    <row r="207" s="2" customFormat="1" ht="16.8" customHeight="1">
      <c r="A207" s="38"/>
      <c r="B207" s="44"/>
      <c r="C207" s="300" t="s">
        <v>1232</v>
      </c>
      <c r="D207" s="38"/>
      <c r="E207" s="38"/>
      <c r="F207" s="38"/>
      <c r="G207" s="38"/>
      <c r="H207" s="44"/>
    </row>
    <row r="208" s="2" customFormat="1" ht="16.8" customHeight="1">
      <c r="A208" s="38"/>
      <c r="B208" s="44"/>
      <c r="C208" s="298" t="s">
        <v>857</v>
      </c>
      <c r="D208" s="298" t="s">
        <v>858</v>
      </c>
      <c r="E208" s="17" t="s">
        <v>396</v>
      </c>
      <c r="F208" s="299">
        <v>3.7999999999999998</v>
      </c>
      <c r="G208" s="38"/>
      <c r="H208" s="44"/>
    </row>
    <row r="209" s="2" customFormat="1" ht="16.8" customHeight="1">
      <c r="A209" s="38"/>
      <c r="B209" s="44"/>
      <c r="C209" s="298" t="s">
        <v>404</v>
      </c>
      <c r="D209" s="298" t="s">
        <v>405</v>
      </c>
      <c r="E209" s="17" t="s">
        <v>396</v>
      </c>
      <c r="F209" s="299">
        <v>61.912999999999997</v>
      </c>
      <c r="G209" s="38"/>
      <c r="H209" s="44"/>
    </row>
    <row r="210" s="2" customFormat="1" ht="16.8" customHeight="1">
      <c r="A210" s="38"/>
      <c r="B210" s="44"/>
      <c r="C210" s="294" t="s">
        <v>790</v>
      </c>
      <c r="D210" s="295" t="s">
        <v>790</v>
      </c>
      <c r="E210" s="296" t="s">
        <v>396</v>
      </c>
      <c r="F210" s="297">
        <v>31.995999999999999</v>
      </c>
      <c r="G210" s="38"/>
      <c r="H210" s="44"/>
    </row>
    <row r="211" s="2" customFormat="1" ht="16.8" customHeight="1">
      <c r="A211" s="38"/>
      <c r="B211" s="44"/>
      <c r="C211" s="298" t="s">
        <v>1</v>
      </c>
      <c r="D211" s="298" t="s">
        <v>864</v>
      </c>
      <c r="E211" s="17" t="s">
        <v>1</v>
      </c>
      <c r="F211" s="299">
        <v>31.995999999999999</v>
      </c>
      <c r="G211" s="38"/>
      <c r="H211" s="44"/>
    </row>
    <row r="212" s="2" customFormat="1" ht="16.8" customHeight="1">
      <c r="A212" s="38"/>
      <c r="B212" s="44"/>
      <c r="C212" s="298" t="s">
        <v>790</v>
      </c>
      <c r="D212" s="298" t="s">
        <v>323</v>
      </c>
      <c r="E212" s="17" t="s">
        <v>1</v>
      </c>
      <c r="F212" s="299">
        <v>31.995999999999999</v>
      </c>
      <c r="G212" s="38"/>
      <c r="H212" s="44"/>
    </row>
    <row r="213" s="2" customFormat="1" ht="16.8" customHeight="1">
      <c r="A213" s="38"/>
      <c r="B213" s="44"/>
      <c r="C213" s="300" t="s">
        <v>1232</v>
      </c>
      <c r="D213" s="38"/>
      <c r="E213" s="38"/>
      <c r="F213" s="38"/>
      <c r="G213" s="38"/>
      <c r="H213" s="44"/>
    </row>
    <row r="214" s="2" customFormat="1" ht="16.8" customHeight="1">
      <c r="A214" s="38"/>
      <c r="B214" s="44"/>
      <c r="C214" s="298" t="s">
        <v>861</v>
      </c>
      <c r="D214" s="298" t="s">
        <v>862</v>
      </c>
      <c r="E214" s="17" t="s">
        <v>396</v>
      </c>
      <c r="F214" s="299">
        <v>31.995999999999999</v>
      </c>
      <c r="G214" s="38"/>
      <c r="H214" s="44"/>
    </row>
    <row r="215" s="2" customFormat="1" ht="16.8" customHeight="1">
      <c r="A215" s="38"/>
      <c r="B215" s="44"/>
      <c r="C215" s="298" t="s">
        <v>404</v>
      </c>
      <c r="D215" s="298" t="s">
        <v>405</v>
      </c>
      <c r="E215" s="17" t="s">
        <v>396</v>
      </c>
      <c r="F215" s="299">
        <v>61.912999999999997</v>
      </c>
      <c r="G215" s="38"/>
      <c r="H215" s="44"/>
    </row>
    <row r="216" s="2" customFormat="1" ht="16.8" customHeight="1">
      <c r="A216" s="38"/>
      <c r="B216" s="44"/>
      <c r="C216" s="294" t="s">
        <v>792</v>
      </c>
      <c r="D216" s="295" t="s">
        <v>793</v>
      </c>
      <c r="E216" s="296" t="s">
        <v>251</v>
      </c>
      <c r="F216" s="297">
        <v>22</v>
      </c>
      <c r="G216" s="38"/>
      <c r="H216" s="44"/>
    </row>
    <row r="217" s="2" customFormat="1" ht="16.8" customHeight="1">
      <c r="A217" s="38"/>
      <c r="B217" s="44"/>
      <c r="C217" s="298" t="s">
        <v>1</v>
      </c>
      <c r="D217" s="298" t="s">
        <v>817</v>
      </c>
      <c r="E217" s="17" t="s">
        <v>1</v>
      </c>
      <c r="F217" s="299">
        <v>0</v>
      </c>
      <c r="G217" s="38"/>
      <c r="H217" s="44"/>
    </row>
    <row r="218" s="2" customFormat="1" ht="16.8" customHeight="1">
      <c r="A218" s="38"/>
      <c r="B218" s="44"/>
      <c r="C218" s="298" t="s">
        <v>792</v>
      </c>
      <c r="D218" s="298" t="s">
        <v>818</v>
      </c>
      <c r="E218" s="17" t="s">
        <v>1</v>
      </c>
      <c r="F218" s="299">
        <v>22</v>
      </c>
      <c r="G218" s="38"/>
      <c r="H218" s="44"/>
    </row>
    <row r="219" s="2" customFormat="1" ht="16.8" customHeight="1">
      <c r="A219" s="38"/>
      <c r="B219" s="44"/>
      <c r="C219" s="300" t="s">
        <v>1232</v>
      </c>
      <c r="D219" s="38"/>
      <c r="E219" s="38"/>
      <c r="F219" s="38"/>
      <c r="G219" s="38"/>
      <c r="H219" s="44"/>
    </row>
    <row r="220" s="2" customFormat="1" ht="16.8" customHeight="1">
      <c r="A220" s="38"/>
      <c r="B220" s="44"/>
      <c r="C220" s="298" t="s">
        <v>814</v>
      </c>
      <c r="D220" s="298" t="s">
        <v>815</v>
      </c>
      <c r="E220" s="17" t="s">
        <v>251</v>
      </c>
      <c r="F220" s="299">
        <v>22</v>
      </c>
      <c r="G220" s="38"/>
      <c r="H220" s="44"/>
    </row>
    <row r="221" s="2" customFormat="1" ht="16.8" customHeight="1">
      <c r="A221" s="38"/>
      <c r="B221" s="44"/>
      <c r="C221" s="298" t="s">
        <v>819</v>
      </c>
      <c r="D221" s="298" t="s">
        <v>820</v>
      </c>
      <c r="E221" s="17" t="s">
        <v>251</v>
      </c>
      <c r="F221" s="299">
        <v>22</v>
      </c>
      <c r="G221" s="38"/>
      <c r="H221" s="44"/>
    </row>
    <row r="222" s="2" customFormat="1" ht="16.8" customHeight="1">
      <c r="A222" s="38"/>
      <c r="B222" s="44"/>
      <c r="C222" s="298" t="s">
        <v>842</v>
      </c>
      <c r="D222" s="298" t="s">
        <v>843</v>
      </c>
      <c r="E222" s="17" t="s">
        <v>251</v>
      </c>
      <c r="F222" s="299">
        <v>77.730000000000004</v>
      </c>
      <c r="G222" s="38"/>
      <c r="H222" s="44"/>
    </row>
    <row r="223" s="2" customFormat="1" ht="16.8" customHeight="1">
      <c r="A223" s="38"/>
      <c r="B223" s="44"/>
      <c r="C223" s="298" t="s">
        <v>376</v>
      </c>
      <c r="D223" s="298" t="s">
        <v>377</v>
      </c>
      <c r="E223" s="17" t="s">
        <v>251</v>
      </c>
      <c r="F223" s="299">
        <v>77.730000000000004</v>
      </c>
      <c r="G223" s="38"/>
      <c r="H223" s="44"/>
    </row>
    <row r="224" s="2" customFormat="1">
      <c r="A224" s="38"/>
      <c r="B224" s="44"/>
      <c r="C224" s="298" t="s">
        <v>380</v>
      </c>
      <c r="D224" s="298" t="s">
        <v>381</v>
      </c>
      <c r="E224" s="17" t="s">
        <v>251</v>
      </c>
      <c r="F224" s="299">
        <v>1165.9500000000001</v>
      </c>
      <c r="G224" s="38"/>
      <c r="H224" s="44"/>
    </row>
    <row r="225" s="2" customFormat="1" ht="16.8" customHeight="1">
      <c r="A225" s="38"/>
      <c r="B225" s="44"/>
      <c r="C225" s="298" t="s">
        <v>386</v>
      </c>
      <c r="D225" s="298" t="s">
        <v>387</v>
      </c>
      <c r="E225" s="17" t="s">
        <v>251</v>
      </c>
      <c r="F225" s="299">
        <v>77.730000000000004</v>
      </c>
      <c r="G225" s="38"/>
      <c r="H225" s="44"/>
    </row>
    <row r="226" s="2" customFormat="1" ht="16.8" customHeight="1">
      <c r="A226" s="38"/>
      <c r="B226" s="44"/>
      <c r="C226" s="298" t="s">
        <v>390</v>
      </c>
      <c r="D226" s="298" t="s">
        <v>391</v>
      </c>
      <c r="E226" s="17" t="s">
        <v>251</v>
      </c>
      <c r="F226" s="299">
        <v>77.730000000000004</v>
      </c>
      <c r="G226" s="38"/>
      <c r="H226" s="44"/>
    </row>
    <row r="227" s="2" customFormat="1" ht="16.8" customHeight="1">
      <c r="A227" s="38"/>
      <c r="B227" s="44"/>
      <c r="C227" s="298" t="s">
        <v>394</v>
      </c>
      <c r="D227" s="298" t="s">
        <v>395</v>
      </c>
      <c r="E227" s="17" t="s">
        <v>396</v>
      </c>
      <c r="F227" s="299">
        <v>132.14099999999999</v>
      </c>
      <c r="G227" s="38"/>
      <c r="H227" s="44"/>
    </row>
    <row r="228" s="2" customFormat="1" ht="16.8" customHeight="1">
      <c r="A228" s="38"/>
      <c r="B228" s="44"/>
      <c r="C228" s="298" t="s">
        <v>400</v>
      </c>
      <c r="D228" s="298" t="s">
        <v>401</v>
      </c>
      <c r="E228" s="17" t="s">
        <v>251</v>
      </c>
      <c r="F228" s="299">
        <v>53.530999999999999</v>
      </c>
      <c r="G228" s="38"/>
      <c r="H228" s="44"/>
    </row>
    <row r="229" s="2" customFormat="1" ht="16.8" customHeight="1">
      <c r="A229" s="38"/>
      <c r="B229" s="44"/>
      <c r="C229" s="294" t="s">
        <v>794</v>
      </c>
      <c r="D229" s="295" t="s">
        <v>794</v>
      </c>
      <c r="E229" s="296" t="s">
        <v>251</v>
      </c>
      <c r="F229" s="297">
        <v>6.0499999999999998</v>
      </c>
      <c r="G229" s="38"/>
      <c r="H229" s="44"/>
    </row>
    <row r="230" s="2" customFormat="1" ht="16.8" customHeight="1">
      <c r="A230" s="38"/>
      <c r="B230" s="44"/>
      <c r="C230" s="298" t="s">
        <v>1</v>
      </c>
      <c r="D230" s="298" t="s">
        <v>870</v>
      </c>
      <c r="E230" s="17" t="s">
        <v>1</v>
      </c>
      <c r="F230" s="299">
        <v>0</v>
      </c>
      <c r="G230" s="38"/>
      <c r="H230" s="44"/>
    </row>
    <row r="231" s="2" customFormat="1" ht="16.8" customHeight="1">
      <c r="A231" s="38"/>
      <c r="B231" s="44"/>
      <c r="C231" s="298" t="s">
        <v>794</v>
      </c>
      <c r="D231" s="298" t="s">
        <v>895</v>
      </c>
      <c r="E231" s="17" t="s">
        <v>1</v>
      </c>
      <c r="F231" s="299">
        <v>6.0499999999999998</v>
      </c>
      <c r="G231" s="38"/>
      <c r="H231" s="44"/>
    </row>
    <row r="232" s="2" customFormat="1" ht="16.8" customHeight="1">
      <c r="A232" s="38"/>
      <c r="B232" s="44"/>
      <c r="C232" s="300" t="s">
        <v>1232</v>
      </c>
      <c r="D232" s="38"/>
      <c r="E232" s="38"/>
      <c r="F232" s="38"/>
      <c r="G232" s="38"/>
      <c r="H232" s="44"/>
    </row>
    <row r="233" s="2" customFormat="1" ht="16.8" customHeight="1">
      <c r="A233" s="38"/>
      <c r="B233" s="44"/>
      <c r="C233" s="298" t="s">
        <v>564</v>
      </c>
      <c r="D233" s="298" t="s">
        <v>565</v>
      </c>
      <c r="E233" s="17" t="s">
        <v>251</v>
      </c>
      <c r="F233" s="299">
        <v>6.0499999999999998</v>
      </c>
      <c r="G233" s="38"/>
      <c r="H233" s="44"/>
    </row>
    <row r="234" s="2" customFormat="1" ht="16.8" customHeight="1">
      <c r="A234" s="38"/>
      <c r="B234" s="44"/>
      <c r="C234" s="298" t="s">
        <v>400</v>
      </c>
      <c r="D234" s="298" t="s">
        <v>401</v>
      </c>
      <c r="E234" s="17" t="s">
        <v>251</v>
      </c>
      <c r="F234" s="299">
        <v>53.530999999999999</v>
      </c>
      <c r="G234" s="38"/>
      <c r="H234" s="44"/>
    </row>
    <row r="235" s="2" customFormat="1" ht="16.8" customHeight="1">
      <c r="A235" s="38"/>
      <c r="B235" s="44"/>
      <c r="C235" s="294" t="s">
        <v>796</v>
      </c>
      <c r="D235" s="295" t="s">
        <v>796</v>
      </c>
      <c r="E235" s="296" t="s">
        <v>251</v>
      </c>
      <c r="F235" s="297">
        <v>18.149000000000001</v>
      </c>
      <c r="G235" s="38"/>
      <c r="H235" s="44"/>
    </row>
    <row r="236" s="2" customFormat="1" ht="16.8" customHeight="1">
      <c r="A236" s="38"/>
      <c r="B236" s="44"/>
      <c r="C236" s="298" t="s">
        <v>1</v>
      </c>
      <c r="D236" s="298" t="s">
        <v>870</v>
      </c>
      <c r="E236" s="17" t="s">
        <v>1</v>
      </c>
      <c r="F236" s="299">
        <v>0</v>
      </c>
      <c r="G236" s="38"/>
      <c r="H236" s="44"/>
    </row>
    <row r="237" s="2" customFormat="1" ht="16.8" customHeight="1">
      <c r="A237" s="38"/>
      <c r="B237" s="44"/>
      <c r="C237" s="298" t="s">
        <v>796</v>
      </c>
      <c r="D237" s="298" t="s">
        <v>871</v>
      </c>
      <c r="E237" s="17" t="s">
        <v>1</v>
      </c>
      <c r="F237" s="299">
        <v>18.149000000000001</v>
      </c>
      <c r="G237" s="38"/>
      <c r="H237" s="44"/>
    </row>
    <row r="238" s="2" customFormat="1" ht="16.8" customHeight="1">
      <c r="A238" s="38"/>
      <c r="B238" s="44"/>
      <c r="C238" s="300" t="s">
        <v>1232</v>
      </c>
      <c r="D238" s="38"/>
      <c r="E238" s="38"/>
      <c r="F238" s="38"/>
      <c r="G238" s="38"/>
      <c r="H238" s="44"/>
    </row>
    <row r="239" s="2" customFormat="1" ht="16.8" customHeight="1">
      <c r="A239" s="38"/>
      <c r="B239" s="44"/>
      <c r="C239" s="298" t="s">
        <v>867</v>
      </c>
      <c r="D239" s="298" t="s">
        <v>868</v>
      </c>
      <c r="E239" s="17" t="s">
        <v>251</v>
      </c>
      <c r="F239" s="299">
        <v>18.149000000000001</v>
      </c>
      <c r="G239" s="38"/>
      <c r="H239" s="44"/>
    </row>
    <row r="240" s="2" customFormat="1" ht="16.8" customHeight="1">
      <c r="A240" s="38"/>
      <c r="B240" s="44"/>
      <c r="C240" s="298" t="s">
        <v>400</v>
      </c>
      <c r="D240" s="298" t="s">
        <v>401</v>
      </c>
      <c r="E240" s="17" t="s">
        <v>251</v>
      </c>
      <c r="F240" s="299">
        <v>53.530999999999999</v>
      </c>
      <c r="G240" s="38"/>
      <c r="H240" s="44"/>
    </row>
    <row r="241" s="2" customFormat="1" ht="16.8" customHeight="1">
      <c r="A241" s="38"/>
      <c r="B241" s="44"/>
      <c r="C241" s="298" t="s">
        <v>874</v>
      </c>
      <c r="D241" s="298" t="s">
        <v>875</v>
      </c>
      <c r="E241" s="17" t="s">
        <v>396</v>
      </c>
      <c r="F241" s="299">
        <v>36.298000000000002</v>
      </c>
      <c r="G241" s="38"/>
      <c r="H241" s="44"/>
    </row>
    <row r="242" s="2" customFormat="1" ht="16.8" customHeight="1">
      <c r="A242" s="38"/>
      <c r="B242" s="44"/>
      <c r="C242" s="294" t="s">
        <v>799</v>
      </c>
      <c r="D242" s="295" t="s">
        <v>800</v>
      </c>
      <c r="E242" s="296" t="s">
        <v>231</v>
      </c>
      <c r="F242" s="297">
        <v>163.59200000000001</v>
      </c>
      <c r="G242" s="38"/>
      <c r="H242" s="44"/>
    </row>
    <row r="243" s="2" customFormat="1" ht="16.8" customHeight="1">
      <c r="A243" s="38"/>
      <c r="B243" s="44"/>
      <c r="C243" s="298" t="s">
        <v>1</v>
      </c>
      <c r="D243" s="298" t="s">
        <v>833</v>
      </c>
      <c r="E243" s="17" t="s">
        <v>1</v>
      </c>
      <c r="F243" s="299">
        <v>0</v>
      </c>
      <c r="G243" s="38"/>
      <c r="H243" s="44"/>
    </row>
    <row r="244" s="2" customFormat="1" ht="16.8" customHeight="1">
      <c r="A244" s="38"/>
      <c r="B244" s="44"/>
      <c r="C244" s="298" t="s">
        <v>1</v>
      </c>
      <c r="D244" s="298" t="s">
        <v>834</v>
      </c>
      <c r="E244" s="17" t="s">
        <v>1</v>
      </c>
      <c r="F244" s="299">
        <v>0</v>
      </c>
      <c r="G244" s="38"/>
      <c r="H244" s="44"/>
    </row>
    <row r="245" s="2" customFormat="1" ht="16.8" customHeight="1">
      <c r="A245" s="38"/>
      <c r="B245" s="44"/>
      <c r="C245" s="298" t="s">
        <v>802</v>
      </c>
      <c r="D245" s="298" t="s">
        <v>835</v>
      </c>
      <c r="E245" s="17" t="s">
        <v>1</v>
      </c>
      <c r="F245" s="299">
        <v>106.152</v>
      </c>
      <c r="G245" s="38"/>
      <c r="H245" s="44"/>
    </row>
    <row r="246" s="2" customFormat="1" ht="16.8" customHeight="1">
      <c r="A246" s="38"/>
      <c r="B246" s="44"/>
      <c r="C246" s="298" t="s">
        <v>1</v>
      </c>
      <c r="D246" s="298" t="s">
        <v>793</v>
      </c>
      <c r="E246" s="17" t="s">
        <v>1</v>
      </c>
      <c r="F246" s="299">
        <v>0</v>
      </c>
      <c r="G246" s="38"/>
      <c r="H246" s="44"/>
    </row>
    <row r="247" s="2" customFormat="1" ht="16.8" customHeight="1">
      <c r="A247" s="38"/>
      <c r="B247" s="44"/>
      <c r="C247" s="298" t="s">
        <v>1</v>
      </c>
      <c r="D247" s="298" t="s">
        <v>836</v>
      </c>
      <c r="E247" s="17" t="s">
        <v>1</v>
      </c>
      <c r="F247" s="299">
        <v>44</v>
      </c>
      <c r="G247" s="38"/>
      <c r="H247" s="44"/>
    </row>
    <row r="248" s="2" customFormat="1" ht="16.8" customHeight="1">
      <c r="A248" s="38"/>
      <c r="B248" s="44"/>
      <c r="C248" s="298" t="s">
        <v>1</v>
      </c>
      <c r="D248" s="298" t="s">
        <v>837</v>
      </c>
      <c r="E248" s="17" t="s">
        <v>1</v>
      </c>
      <c r="F248" s="299">
        <v>0</v>
      </c>
      <c r="G248" s="38"/>
      <c r="H248" s="44"/>
    </row>
    <row r="249" s="2" customFormat="1" ht="16.8" customHeight="1">
      <c r="A249" s="38"/>
      <c r="B249" s="44"/>
      <c r="C249" s="298" t="s">
        <v>1</v>
      </c>
      <c r="D249" s="298" t="s">
        <v>838</v>
      </c>
      <c r="E249" s="17" t="s">
        <v>1</v>
      </c>
      <c r="F249" s="299">
        <v>13.44</v>
      </c>
      <c r="G249" s="38"/>
      <c r="H249" s="44"/>
    </row>
    <row r="250" s="2" customFormat="1" ht="16.8" customHeight="1">
      <c r="A250" s="38"/>
      <c r="B250" s="44"/>
      <c r="C250" s="298" t="s">
        <v>799</v>
      </c>
      <c r="D250" s="298" t="s">
        <v>323</v>
      </c>
      <c r="E250" s="17" t="s">
        <v>1</v>
      </c>
      <c r="F250" s="299">
        <v>163.59200000000001</v>
      </c>
      <c r="G250" s="38"/>
      <c r="H250" s="44"/>
    </row>
    <row r="251" s="2" customFormat="1" ht="16.8" customHeight="1">
      <c r="A251" s="38"/>
      <c r="B251" s="44"/>
      <c r="C251" s="300" t="s">
        <v>1232</v>
      </c>
      <c r="D251" s="38"/>
      <c r="E251" s="38"/>
      <c r="F251" s="38"/>
      <c r="G251" s="38"/>
      <c r="H251" s="44"/>
    </row>
    <row r="252" s="2" customFormat="1" ht="16.8" customHeight="1">
      <c r="A252" s="38"/>
      <c r="B252" s="44"/>
      <c r="C252" s="298" t="s">
        <v>830</v>
      </c>
      <c r="D252" s="298" t="s">
        <v>831</v>
      </c>
      <c r="E252" s="17" t="s">
        <v>231</v>
      </c>
      <c r="F252" s="299">
        <v>163.59200000000001</v>
      </c>
      <c r="G252" s="38"/>
      <c r="H252" s="44"/>
    </row>
    <row r="253" s="2" customFormat="1" ht="16.8" customHeight="1">
      <c r="A253" s="38"/>
      <c r="B253" s="44"/>
      <c r="C253" s="298" t="s">
        <v>839</v>
      </c>
      <c r="D253" s="298" t="s">
        <v>840</v>
      </c>
      <c r="E253" s="17" t="s">
        <v>231</v>
      </c>
      <c r="F253" s="299">
        <v>163.59200000000001</v>
      </c>
      <c r="G253" s="38"/>
      <c r="H253" s="44"/>
    </row>
    <row r="254" s="2" customFormat="1" ht="16.8" customHeight="1">
      <c r="A254" s="38"/>
      <c r="B254" s="44"/>
      <c r="C254" s="294" t="s">
        <v>802</v>
      </c>
      <c r="D254" s="295" t="s">
        <v>802</v>
      </c>
      <c r="E254" s="296" t="s">
        <v>231</v>
      </c>
      <c r="F254" s="297">
        <v>106.152</v>
      </c>
      <c r="G254" s="38"/>
      <c r="H254" s="44"/>
    </row>
    <row r="255" s="2" customFormat="1" ht="16.8" customHeight="1">
      <c r="A255" s="38"/>
      <c r="B255" s="44"/>
      <c r="C255" s="298" t="s">
        <v>1</v>
      </c>
      <c r="D255" s="298" t="s">
        <v>833</v>
      </c>
      <c r="E255" s="17" t="s">
        <v>1</v>
      </c>
      <c r="F255" s="299">
        <v>0</v>
      </c>
      <c r="G255" s="38"/>
      <c r="H255" s="44"/>
    </row>
    <row r="256" s="2" customFormat="1" ht="16.8" customHeight="1">
      <c r="A256" s="38"/>
      <c r="B256" s="44"/>
      <c r="C256" s="298" t="s">
        <v>1</v>
      </c>
      <c r="D256" s="298" t="s">
        <v>834</v>
      </c>
      <c r="E256" s="17" t="s">
        <v>1</v>
      </c>
      <c r="F256" s="299">
        <v>0</v>
      </c>
      <c r="G256" s="38"/>
      <c r="H256" s="44"/>
    </row>
    <row r="257" s="2" customFormat="1" ht="16.8" customHeight="1">
      <c r="A257" s="38"/>
      <c r="B257" s="44"/>
      <c r="C257" s="298" t="s">
        <v>802</v>
      </c>
      <c r="D257" s="298" t="s">
        <v>835</v>
      </c>
      <c r="E257" s="17" t="s">
        <v>1</v>
      </c>
      <c r="F257" s="299">
        <v>106.152</v>
      </c>
      <c r="G257" s="38"/>
      <c r="H257" s="44"/>
    </row>
    <row r="258" s="2" customFormat="1" ht="16.8" customHeight="1">
      <c r="A258" s="38"/>
      <c r="B258" s="44"/>
      <c r="C258" s="300" t="s">
        <v>1232</v>
      </c>
      <c r="D258" s="38"/>
      <c r="E258" s="38"/>
      <c r="F258" s="38"/>
      <c r="G258" s="38"/>
      <c r="H258" s="44"/>
    </row>
    <row r="259" s="2" customFormat="1" ht="16.8" customHeight="1">
      <c r="A259" s="38"/>
      <c r="B259" s="44"/>
      <c r="C259" s="298" t="s">
        <v>830</v>
      </c>
      <c r="D259" s="298" t="s">
        <v>831</v>
      </c>
      <c r="E259" s="17" t="s">
        <v>231</v>
      </c>
      <c r="F259" s="299">
        <v>163.59200000000001</v>
      </c>
      <c r="G259" s="38"/>
      <c r="H259" s="44"/>
    </row>
    <row r="260" s="2" customFormat="1" ht="16.8" customHeight="1">
      <c r="A260" s="38"/>
      <c r="B260" s="44"/>
      <c r="C260" s="298" t="s">
        <v>822</v>
      </c>
      <c r="D260" s="298" t="s">
        <v>823</v>
      </c>
      <c r="E260" s="17" t="s">
        <v>251</v>
      </c>
      <c r="F260" s="299">
        <v>55.729999999999997</v>
      </c>
      <c r="G260" s="38"/>
      <c r="H260" s="44"/>
    </row>
    <row r="261" s="2" customFormat="1" ht="16.8" customHeight="1">
      <c r="A261" s="38"/>
      <c r="B261" s="44"/>
      <c r="C261" s="294" t="s">
        <v>804</v>
      </c>
      <c r="D261" s="295" t="s">
        <v>804</v>
      </c>
      <c r="E261" s="296" t="s">
        <v>99</v>
      </c>
      <c r="F261" s="297">
        <v>38.409999999999997</v>
      </c>
      <c r="G261" s="38"/>
      <c r="H261" s="44"/>
    </row>
    <row r="262" s="2" customFormat="1" ht="16.8" customHeight="1">
      <c r="A262" s="38"/>
      <c r="B262" s="44"/>
      <c r="C262" s="298" t="s">
        <v>1</v>
      </c>
      <c r="D262" s="298" t="s">
        <v>893</v>
      </c>
      <c r="E262" s="17" t="s">
        <v>1</v>
      </c>
      <c r="F262" s="299">
        <v>0</v>
      </c>
      <c r="G262" s="38"/>
      <c r="H262" s="44"/>
    </row>
    <row r="263" s="2" customFormat="1" ht="16.8" customHeight="1">
      <c r="A263" s="38"/>
      <c r="B263" s="44"/>
      <c r="C263" s="298" t="s">
        <v>1</v>
      </c>
      <c r="D263" s="298" t="s">
        <v>900</v>
      </c>
      <c r="E263" s="17" t="s">
        <v>1</v>
      </c>
      <c r="F263" s="299">
        <v>28.41</v>
      </c>
      <c r="G263" s="38"/>
      <c r="H263" s="44"/>
    </row>
    <row r="264" s="2" customFormat="1" ht="16.8" customHeight="1">
      <c r="A264" s="38"/>
      <c r="B264" s="44"/>
      <c r="C264" s="298" t="s">
        <v>1</v>
      </c>
      <c r="D264" s="298" t="s">
        <v>901</v>
      </c>
      <c r="E264" s="17" t="s">
        <v>1</v>
      </c>
      <c r="F264" s="299">
        <v>0</v>
      </c>
      <c r="G264" s="38"/>
      <c r="H264" s="44"/>
    </row>
    <row r="265" s="2" customFormat="1" ht="16.8" customHeight="1">
      <c r="A265" s="38"/>
      <c r="B265" s="44"/>
      <c r="C265" s="298" t="s">
        <v>1</v>
      </c>
      <c r="D265" s="298" t="s">
        <v>902</v>
      </c>
      <c r="E265" s="17" t="s">
        <v>1</v>
      </c>
      <c r="F265" s="299">
        <v>10</v>
      </c>
      <c r="G265" s="38"/>
      <c r="H265" s="44"/>
    </row>
    <row r="266" s="2" customFormat="1" ht="16.8" customHeight="1">
      <c r="A266" s="38"/>
      <c r="B266" s="44"/>
      <c r="C266" s="298" t="s">
        <v>804</v>
      </c>
      <c r="D266" s="298" t="s">
        <v>323</v>
      </c>
      <c r="E266" s="17" t="s">
        <v>1</v>
      </c>
      <c r="F266" s="299">
        <v>38.409999999999997</v>
      </c>
      <c r="G266" s="38"/>
      <c r="H266" s="44"/>
    </row>
    <row r="267" s="2" customFormat="1" ht="16.8" customHeight="1">
      <c r="A267" s="38"/>
      <c r="B267" s="44"/>
      <c r="C267" s="300" t="s">
        <v>1232</v>
      </c>
      <c r="D267" s="38"/>
      <c r="E267" s="38"/>
      <c r="F267" s="38"/>
      <c r="G267" s="38"/>
      <c r="H267" s="44"/>
    </row>
    <row r="268" s="2" customFormat="1">
      <c r="A268" s="38"/>
      <c r="B268" s="44"/>
      <c r="C268" s="298" t="s">
        <v>897</v>
      </c>
      <c r="D268" s="298" t="s">
        <v>898</v>
      </c>
      <c r="E268" s="17" t="s">
        <v>99</v>
      </c>
      <c r="F268" s="299">
        <v>38.409999999999997</v>
      </c>
      <c r="G268" s="38"/>
      <c r="H268" s="44"/>
    </row>
    <row r="269" s="2" customFormat="1" ht="16.8" customHeight="1">
      <c r="A269" s="38"/>
      <c r="B269" s="44"/>
      <c r="C269" s="298" t="s">
        <v>867</v>
      </c>
      <c r="D269" s="298" t="s">
        <v>868</v>
      </c>
      <c r="E269" s="17" t="s">
        <v>251</v>
      </c>
      <c r="F269" s="299">
        <v>18.149000000000001</v>
      </c>
      <c r="G269" s="38"/>
      <c r="H269" s="44"/>
    </row>
    <row r="270" s="2" customFormat="1" ht="16.8" customHeight="1">
      <c r="A270" s="38"/>
      <c r="B270" s="44"/>
      <c r="C270" s="298" t="s">
        <v>890</v>
      </c>
      <c r="D270" s="298" t="s">
        <v>891</v>
      </c>
      <c r="E270" s="17" t="s">
        <v>99</v>
      </c>
      <c r="F270" s="299">
        <v>38.409999999999997</v>
      </c>
      <c r="G270" s="38"/>
      <c r="H270" s="44"/>
    </row>
    <row r="271" s="2" customFormat="1" ht="16.8" customHeight="1">
      <c r="A271" s="38"/>
      <c r="B271" s="44"/>
      <c r="C271" s="298" t="s">
        <v>564</v>
      </c>
      <c r="D271" s="298" t="s">
        <v>565</v>
      </c>
      <c r="E271" s="17" t="s">
        <v>251</v>
      </c>
      <c r="F271" s="299">
        <v>6.0499999999999998</v>
      </c>
      <c r="G271" s="38"/>
      <c r="H271" s="44"/>
    </row>
    <row r="272" s="2" customFormat="1" ht="16.8" customHeight="1">
      <c r="A272" s="38"/>
      <c r="B272" s="44"/>
      <c r="C272" s="298" t="s">
        <v>915</v>
      </c>
      <c r="D272" s="298" t="s">
        <v>916</v>
      </c>
      <c r="E272" s="17" t="s">
        <v>99</v>
      </c>
      <c r="F272" s="299">
        <v>38.409999999999997</v>
      </c>
      <c r="G272" s="38"/>
      <c r="H272" s="44"/>
    </row>
    <row r="273" s="2" customFormat="1" ht="16.8" customHeight="1">
      <c r="A273" s="38"/>
      <c r="B273" s="44"/>
      <c r="C273" s="298" t="s">
        <v>906</v>
      </c>
      <c r="D273" s="298" t="s">
        <v>907</v>
      </c>
      <c r="E273" s="17" t="s">
        <v>163</v>
      </c>
      <c r="F273" s="299">
        <v>42.250999999999998</v>
      </c>
      <c r="G273" s="38"/>
      <c r="H273" s="44"/>
    </row>
    <row r="274" s="2" customFormat="1" ht="16.8" customHeight="1">
      <c r="A274" s="38"/>
      <c r="B274" s="44"/>
      <c r="C274" s="294" t="s">
        <v>258</v>
      </c>
      <c r="D274" s="295" t="s">
        <v>806</v>
      </c>
      <c r="E274" s="296" t="s">
        <v>251</v>
      </c>
      <c r="F274" s="297">
        <v>55.729999999999997</v>
      </c>
      <c r="G274" s="38"/>
      <c r="H274" s="44"/>
    </row>
    <row r="275" s="2" customFormat="1" ht="16.8" customHeight="1">
      <c r="A275" s="38"/>
      <c r="B275" s="44"/>
      <c r="C275" s="298" t="s">
        <v>1</v>
      </c>
      <c r="D275" s="298" t="s">
        <v>825</v>
      </c>
      <c r="E275" s="17" t="s">
        <v>1</v>
      </c>
      <c r="F275" s="299">
        <v>0</v>
      </c>
      <c r="G275" s="38"/>
      <c r="H275" s="44"/>
    </row>
    <row r="276" s="2" customFormat="1" ht="16.8" customHeight="1">
      <c r="A276" s="38"/>
      <c r="B276" s="44"/>
      <c r="C276" s="298" t="s">
        <v>258</v>
      </c>
      <c r="D276" s="298" t="s">
        <v>826</v>
      </c>
      <c r="E276" s="17" t="s">
        <v>1</v>
      </c>
      <c r="F276" s="299">
        <v>55.729999999999997</v>
      </c>
      <c r="G276" s="38"/>
      <c r="H276" s="44"/>
    </row>
    <row r="277" s="2" customFormat="1" ht="16.8" customHeight="1">
      <c r="A277" s="38"/>
      <c r="B277" s="44"/>
      <c r="C277" s="300" t="s">
        <v>1232</v>
      </c>
      <c r="D277" s="38"/>
      <c r="E277" s="38"/>
      <c r="F277" s="38"/>
      <c r="G277" s="38"/>
      <c r="H277" s="44"/>
    </row>
    <row r="278" s="2" customFormat="1" ht="16.8" customHeight="1">
      <c r="A278" s="38"/>
      <c r="B278" s="44"/>
      <c r="C278" s="298" t="s">
        <v>822</v>
      </c>
      <c r="D278" s="298" t="s">
        <v>823</v>
      </c>
      <c r="E278" s="17" t="s">
        <v>251</v>
      </c>
      <c r="F278" s="299">
        <v>55.729999999999997</v>
      </c>
      <c r="G278" s="38"/>
      <c r="H278" s="44"/>
    </row>
    <row r="279" s="2" customFormat="1" ht="16.8" customHeight="1">
      <c r="A279" s="38"/>
      <c r="B279" s="44"/>
      <c r="C279" s="298" t="s">
        <v>827</v>
      </c>
      <c r="D279" s="298" t="s">
        <v>828</v>
      </c>
      <c r="E279" s="17" t="s">
        <v>251</v>
      </c>
      <c r="F279" s="299">
        <v>55.729999999999997</v>
      </c>
      <c r="G279" s="38"/>
      <c r="H279" s="44"/>
    </row>
    <row r="280" s="2" customFormat="1" ht="16.8" customHeight="1">
      <c r="A280" s="38"/>
      <c r="B280" s="44"/>
      <c r="C280" s="298" t="s">
        <v>842</v>
      </c>
      <c r="D280" s="298" t="s">
        <v>843</v>
      </c>
      <c r="E280" s="17" t="s">
        <v>251</v>
      </c>
      <c r="F280" s="299">
        <v>77.730000000000004</v>
      </c>
      <c r="G280" s="38"/>
      <c r="H280" s="44"/>
    </row>
    <row r="281" s="2" customFormat="1" ht="16.8" customHeight="1">
      <c r="A281" s="38"/>
      <c r="B281" s="44"/>
      <c r="C281" s="298" t="s">
        <v>376</v>
      </c>
      <c r="D281" s="298" t="s">
        <v>377</v>
      </c>
      <c r="E281" s="17" t="s">
        <v>251</v>
      </c>
      <c r="F281" s="299">
        <v>77.730000000000004</v>
      </c>
      <c r="G281" s="38"/>
      <c r="H281" s="44"/>
    </row>
    <row r="282" s="2" customFormat="1">
      <c r="A282" s="38"/>
      <c r="B282" s="44"/>
      <c r="C282" s="298" t="s">
        <v>380</v>
      </c>
      <c r="D282" s="298" t="s">
        <v>381</v>
      </c>
      <c r="E282" s="17" t="s">
        <v>251</v>
      </c>
      <c r="F282" s="299">
        <v>1165.9500000000001</v>
      </c>
      <c r="G282" s="38"/>
      <c r="H282" s="44"/>
    </row>
    <row r="283" s="2" customFormat="1" ht="16.8" customHeight="1">
      <c r="A283" s="38"/>
      <c r="B283" s="44"/>
      <c r="C283" s="298" t="s">
        <v>386</v>
      </c>
      <c r="D283" s="298" t="s">
        <v>387</v>
      </c>
      <c r="E283" s="17" t="s">
        <v>251</v>
      </c>
      <c r="F283" s="299">
        <v>77.730000000000004</v>
      </c>
      <c r="G283" s="38"/>
      <c r="H283" s="44"/>
    </row>
    <row r="284" s="2" customFormat="1" ht="16.8" customHeight="1">
      <c r="A284" s="38"/>
      <c r="B284" s="44"/>
      <c r="C284" s="298" t="s">
        <v>390</v>
      </c>
      <c r="D284" s="298" t="s">
        <v>391</v>
      </c>
      <c r="E284" s="17" t="s">
        <v>251</v>
      </c>
      <c r="F284" s="299">
        <v>77.730000000000004</v>
      </c>
      <c r="G284" s="38"/>
      <c r="H284" s="44"/>
    </row>
    <row r="285" s="2" customFormat="1" ht="16.8" customHeight="1">
      <c r="A285" s="38"/>
      <c r="B285" s="44"/>
      <c r="C285" s="298" t="s">
        <v>394</v>
      </c>
      <c r="D285" s="298" t="s">
        <v>395</v>
      </c>
      <c r="E285" s="17" t="s">
        <v>396</v>
      </c>
      <c r="F285" s="299">
        <v>132.14099999999999</v>
      </c>
      <c r="G285" s="38"/>
      <c r="H285" s="44"/>
    </row>
    <row r="286" s="2" customFormat="1" ht="16.8" customHeight="1">
      <c r="A286" s="38"/>
      <c r="B286" s="44"/>
      <c r="C286" s="298" t="s">
        <v>400</v>
      </c>
      <c r="D286" s="298" t="s">
        <v>401</v>
      </c>
      <c r="E286" s="17" t="s">
        <v>251</v>
      </c>
      <c r="F286" s="299">
        <v>53.530999999999999</v>
      </c>
      <c r="G286" s="38"/>
      <c r="H286" s="44"/>
    </row>
    <row r="287" s="2" customFormat="1" ht="16.8" customHeight="1">
      <c r="A287" s="38"/>
      <c r="B287" s="44"/>
      <c r="C287" s="294" t="s">
        <v>808</v>
      </c>
      <c r="D287" s="295" t="s">
        <v>808</v>
      </c>
      <c r="E287" s="296" t="s">
        <v>231</v>
      </c>
      <c r="F287" s="297">
        <v>55.564</v>
      </c>
      <c r="G287" s="38"/>
      <c r="H287" s="44"/>
    </row>
    <row r="288" s="2" customFormat="1" ht="16.8" customHeight="1">
      <c r="A288" s="38"/>
      <c r="B288" s="44"/>
      <c r="C288" s="298" t="s">
        <v>1</v>
      </c>
      <c r="D288" s="298" t="s">
        <v>817</v>
      </c>
      <c r="E288" s="17" t="s">
        <v>1</v>
      </c>
      <c r="F288" s="299">
        <v>0</v>
      </c>
      <c r="G288" s="38"/>
      <c r="H288" s="44"/>
    </row>
    <row r="289" s="2" customFormat="1" ht="16.8" customHeight="1">
      <c r="A289" s="38"/>
      <c r="B289" s="44"/>
      <c r="C289" s="298" t="s">
        <v>1</v>
      </c>
      <c r="D289" s="298" t="s">
        <v>887</v>
      </c>
      <c r="E289" s="17" t="s">
        <v>1</v>
      </c>
      <c r="F289" s="299">
        <v>53.68</v>
      </c>
      <c r="G289" s="38"/>
      <c r="H289" s="44"/>
    </row>
    <row r="290" s="2" customFormat="1" ht="16.8" customHeight="1">
      <c r="A290" s="38"/>
      <c r="B290" s="44"/>
      <c r="C290" s="298" t="s">
        <v>1</v>
      </c>
      <c r="D290" s="298" t="s">
        <v>888</v>
      </c>
      <c r="E290" s="17" t="s">
        <v>1</v>
      </c>
      <c r="F290" s="299">
        <v>1.8839999999999999</v>
      </c>
      <c r="G290" s="38"/>
      <c r="H290" s="44"/>
    </row>
    <row r="291" s="2" customFormat="1" ht="16.8" customHeight="1">
      <c r="A291" s="38"/>
      <c r="B291" s="44"/>
      <c r="C291" s="298" t="s">
        <v>808</v>
      </c>
      <c r="D291" s="298" t="s">
        <v>323</v>
      </c>
      <c r="E291" s="17" t="s">
        <v>1</v>
      </c>
      <c r="F291" s="299">
        <v>55.564</v>
      </c>
      <c r="G291" s="38"/>
      <c r="H291" s="44"/>
    </row>
    <row r="292" s="2" customFormat="1" ht="16.8" customHeight="1">
      <c r="A292" s="38"/>
      <c r="B292" s="44"/>
      <c r="C292" s="300" t="s">
        <v>1232</v>
      </c>
      <c r="D292" s="38"/>
      <c r="E292" s="38"/>
      <c r="F292" s="38"/>
      <c r="G292" s="38"/>
      <c r="H292" s="44"/>
    </row>
    <row r="293" s="2" customFormat="1" ht="16.8" customHeight="1">
      <c r="A293" s="38"/>
      <c r="B293" s="44"/>
      <c r="C293" s="298" t="s">
        <v>884</v>
      </c>
      <c r="D293" s="298" t="s">
        <v>885</v>
      </c>
      <c r="E293" s="17" t="s">
        <v>231</v>
      </c>
      <c r="F293" s="299">
        <v>55.564</v>
      </c>
      <c r="G293" s="38"/>
      <c r="H293" s="44"/>
    </row>
    <row r="294" s="2" customFormat="1" ht="16.8" customHeight="1">
      <c r="A294" s="38"/>
      <c r="B294" s="44"/>
      <c r="C294" s="298" t="s">
        <v>558</v>
      </c>
      <c r="D294" s="298" t="s">
        <v>559</v>
      </c>
      <c r="E294" s="17" t="s">
        <v>231</v>
      </c>
      <c r="F294" s="299">
        <v>83.346000000000004</v>
      </c>
      <c r="G294" s="38"/>
      <c r="H294" s="44"/>
    </row>
    <row r="295" s="2" customFormat="1" ht="16.8" customHeight="1">
      <c r="A295" s="38"/>
      <c r="B295" s="44"/>
      <c r="C295" s="294" t="s">
        <v>810</v>
      </c>
      <c r="D295" s="295" t="s">
        <v>810</v>
      </c>
      <c r="E295" s="296" t="s">
        <v>251</v>
      </c>
      <c r="F295" s="297">
        <v>53.530999999999999</v>
      </c>
      <c r="G295" s="38"/>
      <c r="H295" s="44"/>
    </row>
    <row r="296" s="2" customFormat="1" ht="16.8" customHeight="1">
      <c r="A296" s="38"/>
      <c r="B296" s="44"/>
      <c r="C296" s="298" t="s">
        <v>1</v>
      </c>
      <c r="D296" s="298" t="s">
        <v>792</v>
      </c>
      <c r="E296" s="17" t="s">
        <v>1</v>
      </c>
      <c r="F296" s="299">
        <v>22</v>
      </c>
      <c r="G296" s="38"/>
      <c r="H296" s="44"/>
    </row>
    <row r="297" s="2" customFormat="1" ht="16.8" customHeight="1">
      <c r="A297" s="38"/>
      <c r="B297" s="44"/>
      <c r="C297" s="298" t="s">
        <v>1</v>
      </c>
      <c r="D297" s="298" t="s">
        <v>866</v>
      </c>
      <c r="E297" s="17" t="s">
        <v>1</v>
      </c>
      <c r="F297" s="299">
        <v>31.530999999999999</v>
      </c>
      <c r="G297" s="38"/>
      <c r="H297" s="44"/>
    </row>
    <row r="298" s="2" customFormat="1" ht="16.8" customHeight="1">
      <c r="A298" s="38"/>
      <c r="B298" s="44"/>
      <c r="C298" s="298" t="s">
        <v>810</v>
      </c>
      <c r="D298" s="298" t="s">
        <v>323</v>
      </c>
      <c r="E298" s="17" t="s">
        <v>1</v>
      </c>
      <c r="F298" s="299">
        <v>53.530999999999999</v>
      </c>
      <c r="G298" s="38"/>
      <c r="H298" s="44"/>
    </row>
    <row r="299" s="2" customFormat="1" ht="16.8" customHeight="1">
      <c r="A299" s="38"/>
      <c r="B299" s="44"/>
      <c r="C299" s="300" t="s">
        <v>1232</v>
      </c>
      <c r="D299" s="38"/>
      <c r="E299" s="38"/>
      <c r="F299" s="38"/>
      <c r="G299" s="38"/>
      <c r="H299" s="44"/>
    </row>
    <row r="300" s="2" customFormat="1" ht="16.8" customHeight="1">
      <c r="A300" s="38"/>
      <c r="B300" s="44"/>
      <c r="C300" s="298" t="s">
        <v>400</v>
      </c>
      <c r="D300" s="298" t="s">
        <v>401</v>
      </c>
      <c r="E300" s="17" t="s">
        <v>251</v>
      </c>
      <c r="F300" s="299">
        <v>53.530999999999999</v>
      </c>
      <c r="G300" s="38"/>
      <c r="H300" s="44"/>
    </row>
    <row r="301" s="2" customFormat="1" ht="16.8" customHeight="1">
      <c r="A301" s="38"/>
      <c r="B301" s="44"/>
      <c r="C301" s="298" t="s">
        <v>404</v>
      </c>
      <c r="D301" s="298" t="s">
        <v>405</v>
      </c>
      <c r="E301" s="17" t="s">
        <v>396</v>
      </c>
      <c r="F301" s="299">
        <v>61.912999999999997</v>
      </c>
      <c r="G301" s="38"/>
      <c r="H301" s="44"/>
    </row>
    <row r="302" s="2" customFormat="1" ht="26.4" customHeight="1">
      <c r="A302" s="38"/>
      <c r="B302" s="44"/>
      <c r="C302" s="293" t="s">
        <v>1237</v>
      </c>
      <c r="D302" s="293" t="s">
        <v>93</v>
      </c>
      <c r="E302" s="38"/>
      <c r="F302" s="38"/>
      <c r="G302" s="38"/>
      <c r="H302" s="44"/>
    </row>
    <row r="303" s="2" customFormat="1" ht="16.8" customHeight="1">
      <c r="A303" s="38"/>
      <c r="B303" s="44"/>
      <c r="C303" s="294" t="s">
        <v>922</v>
      </c>
      <c r="D303" s="295" t="s">
        <v>922</v>
      </c>
      <c r="E303" s="296" t="s">
        <v>99</v>
      </c>
      <c r="F303" s="297">
        <v>11</v>
      </c>
      <c r="G303" s="38"/>
      <c r="H303" s="44"/>
    </row>
    <row r="304" s="2" customFormat="1" ht="16.8" customHeight="1">
      <c r="A304" s="38"/>
      <c r="B304" s="44"/>
      <c r="C304" s="298" t="s">
        <v>1</v>
      </c>
      <c r="D304" s="298" t="s">
        <v>1059</v>
      </c>
      <c r="E304" s="17" t="s">
        <v>1</v>
      </c>
      <c r="F304" s="299">
        <v>0</v>
      </c>
      <c r="G304" s="38"/>
      <c r="H304" s="44"/>
    </row>
    <row r="305" s="2" customFormat="1" ht="16.8" customHeight="1">
      <c r="A305" s="38"/>
      <c r="B305" s="44"/>
      <c r="C305" s="298" t="s">
        <v>922</v>
      </c>
      <c r="D305" s="298" t="s">
        <v>1079</v>
      </c>
      <c r="E305" s="17" t="s">
        <v>1</v>
      </c>
      <c r="F305" s="299">
        <v>11</v>
      </c>
      <c r="G305" s="38"/>
      <c r="H305" s="44"/>
    </row>
    <row r="306" s="2" customFormat="1" ht="16.8" customHeight="1">
      <c r="A306" s="38"/>
      <c r="B306" s="44"/>
      <c r="C306" s="300" t="s">
        <v>1232</v>
      </c>
      <c r="D306" s="38"/>
      <c r="E306" s="38"/>
      <c r="F306" s="38"/>
      <c r="G306" s="38"/>
      <c r="H306" s="44"/>
    </row>
    <row r="307" s="2" customFormat="1" ht="16.8" customHeight="1">
      <c r="A307" s="38"/>
      <c r="B307" s="44"/>
      <c r="C307" s="298" t="s">
        <v>1076</v>
      </c>
      <c r="D307" s="298" t="s">
        <v>1077</v>
      </c>
      <c r="E307" s="17" t="s">
        <v>99</v>
      </c>
      <c r="F307" s="299">
        <v>11</v>
      </c>
      <c r="G307" s="38"/>
      <c r="H307" s="44"/>
    </row>
    <row r="308" s="2" customFormat="1" ht="16.8" customHeight="1">
      <c r="A308" s="38"/>
      <c r="B308" s="44"/>
      <c r="C308" s="298" t="s">
        <v>1072</v>
      </c>
      <c r="D308" s="298" t="s">
        <v>1073</v>
      </c>
      <c r="E308" s="17" t="s">
        <v>99</v>
      </c>
      <c r="F308" s="299">
        <v>22</v>
      </c>
      <c r="G308" s="38"/>
      <c r="H308" s="44"/>
    </row>
    <row r="309" s="2" customFormat="1" ht="16.8" customHeight="1">
      <c r="A309" s="38"/>
      <c r="B309" s="44"/>
      <c r="C309" s="298" t="s">
        <v>1105</v>
      </c>
      <c r="D309" s="298" t="s">
        <v>1106</v>
      </c>
      <c r="E309" s="17" t="s">
        <v>99</v>
      </c>
      <c r="F309" s="299">
        <v>33</v>
      </c>
      <c r="G309" s="38"/>
      <c r="H309" s="44"/>
    </row>
    <row r="310" s="2" customFormat="1" ht="16.8" customHeight="1">
      <c r="A310" s="38"/>
      <c r="B310" s="44"/>
      <c r="C310" s="294" t="s">
        <v>923</v>
      </c>
      <c r="D310" s="295" t="s">
        <v>923</v>
      </c>
      <c r="E310" s="296" t="s">
        <v>99</v>
      </c>
      <c r="F310" s="297">
        <v>11</v>
      </c>
      <c r="G310" s="38"/>
      <c r="H310" s="44"/>
    </row>
    <row r="311" s="2" customFormat="1" ht="16.8" customHeight="1">
      <c r="A311" s="38"/>
      <c r="B311" s="44"/>
      <c r="C311" s="298" t="s">
        <v>1</v>
      </c>
      <c r="D311" s="298" t="s">
        <v>1059</v>
      </c>
      <c r="E311" s="17" t="s">
        <v>1</v>
      </c>
      <c r="F311" s="299">
        <v>0</v>
      </c>
      <c r="G311" s="38"/>
      <c r="H311" s="44"/>
    </row>
    <row r="312" s="2" customFormat="1" ht="16.8" customHeight="1">
      <c r="A312" s="38"/>
      <c r="B312" s="44"/>
      <c r="C312" s="298" t="s">
        <v>923</v>
      </c>
      <c r="D312" s="298" t="s">
        <v>1079</v>
      </c>
      <c r="E312" s="17" t="s">
        <v>1</v>
      </c>
      <c r="F312" s="299">
        <v>11</v>
      </c>
      <c r="G312" s="38"/>
      <c r="H312" s="44"/>
    </row>
    <row r="313" s="2" customFormat="1" ht="16.8" customHeight="1">
      <c r="A313" s="38"/>
      <c r="B313" s="44"/>
      <c r="C313" s="300" t="s">
        <v>1232</v>
      </c>
      <c r="D313" s="38"/>
      <c r="E313" s="38"/>
      <c r="F313" s="38"/>
      <c r="G313" s="38"/>
      <c r="H313" s="44"/>
    </row>
    <row r="314" s="2" customFormat="1" ht="16.8" customHeight="1">
      <c r="A314" s="38"/>
      <c r="B314" s="44"/>
      <c r="C314" s="298" t="s">
        <v>1081</v>
      </c>
      <c r="D314" s="298" t="s">
        <v>1082</v>
      </c>
      <c r="E314" s="17" t="s">
        <v>99</v>
      </c>
      <c r="F314" s="299">
        <v>11</v>
      </c>
      <c r="G314" s="38"/>
      <c r="H314" s="44"/>
    </row>
    <row r="315" s="2" customFormat="1" ht="16.8" customHeight="1">
      <c r="A315" s="38"/>
      <c r="B315" s="44"/>
      <c r="C315" s="298" t="s">
        <v>1072</v>
      </c>
      <c r="D315" s="298" t="s">
        <v>1073</v>
      </c>
      <c r="E315" s="17" t="s">
        <v>99</v>
      </c>
      <c r="F315" s="299">
        <v>22</v>
      </c>
      <c r="G315" s="38"/>
      <c r="H315" s="44"/>
    </row>
    <row r="316" s="2" customFormat="1" ht="16.8" customHeight="1">
      <c r="A316" s="38"/>
      <c r="B316" s="44"/>
      <c r="C316" s="294" t="s">
        <v>924</v>
      </c>
      <c r="D316" s="295" t="s">
        <v>924</v>
      </c>
      <c r="E316" s="296" t="s">
        <v>99</v>
      </c>
      <c r="F316" s="297">
        <v>53.299999999999997</v>
      </c>
      <c r="G316" s="38"/>
      <c r="H316" s="44"/>
    </row>
    <row r="317" s="2" customFormat="1" ht="16.8" customHeight="1">
      <c r="A317" s="38"/>
      <c r="B317" s="44"/>
      <c r="C317" s="300" t="s">
        <v>1232</v>
      </c>
      <c r="D317" s="38"/>
      <c r="E317" s="38"/>
      <c r="F317" s="38"/>
      <c r="G317" s="38"/>
      <c r="H317" s="44"/>
    </row>
    <row r="318" s="2" customFormat="1" ht="16.8" customHeight="1">
      <c r="A318" s="38"/>
      <c r="B318" s="44"/>
      <c r="C318" s="298" t="s">
        <v>983</v>
      </c>
      <c r="D318" s="298" t="s">
        <v>984</v>
      </c>
      <c r="E318" s="17" t="s">
        <v>99</v>
      </c>
      <c r="F318" s="299">
        <v>66.299999999999997</v>
      </c>
      <c r="G318" s="38"/>
      <c r="H318" s="44"/>
    </row>
    <row r="319" s="2" customFormat="1">
      <c r="A319" s="38"/>
      <c r="B319" s="44"/>
      <c r="C319" s="298" t="s">
        <v>1025</v>
      </c>
      <c r="D319" s="298" t="s">
        <v>1026</v>
      </c>
      <c r="E319" s="17" t="s">
        <v>99</v>
      </c>
      <c r="F319" s="299">
        <v>66.299999999999997</v>
      </c>
      <c r="G319" s="38"/>
      <c r="H319" s="44"/>
    </row>
    <row r="320" s="2" customFormat="1" ht="16.8" customHeight="1">
      <c r="A320" s="38"/>
      <c r="B320" s="44"/>
      <c r="C320" s="298" t="s">
        <v>951</v>
      </c>
      <c r="D320" s="298" t="s">
        <v>952</v>
      </c>
      <c r="E320" s="17" t="s">
        <v>99</v>
      </c>
      <c r="F320" s="299">
        <v>106.3</v>
      </c>
      <c r="G320" s="38"/>
      <c r="H320" s="44"/>
    </row>
    <row r="321" s="2" customFormat="1" ht="16.8" customHeight="1">
      <c r="A321" s="38"/>
      <c r="B321" s="44"/>
      <c r="C321" s="294" t="s">
        <v>926</v>
      </c>
      <c r="D321" s="295" t="s">
        <v>926</v>
      </c>
      <c r="E321" s="296" t="s">
        <v>99</v>
      </c>
      <c r="F321" s="297">
        <v>22</v>
      </c>
      <c r="G321" s="38"/>
      <c r="H321" s="44"/>
    </row>
    <row r="322" s="2" customFormat="1" ht="16.8" customHeight="1">
      <c r="A322" s="38"/>
      <c r="B322" s="44"/>
      <c r="C322" s="298" t="s">
        <v>1</v>
      </c>
      <c r="D322" s="298" t="s">
        <v>1128</v>
      </c>
      <c r="E322" s="17" t="s">
        <v>1</v>
      </c>
      <c r="F322" s="299">
        <v>0</v>
      </c>
      <c r="G322" s="38"/>
      <c r="H322" s="44"/>
    </row>
    <row r="323" s="2" customFormat="1" ht="16.8" customHeight="1">
      <c r="A323" s="38"/>
      <c r="B323" s="44"/>
      <c r="C323" s="298" t="s">
        <v>1</v>
      </c>
      <c r="D323" s="298" t="s">
        <v>1129</v>
      </c>
      <c r="E323" s="17" t="s">
        <v>1</v>
      </c>
      <c r="F323" s="299">
        <v>22</v>
      </c>
      <c r="G323" s="38"/>
      <c r="H323" s="44"/>
    </row>
    <row r="324" s="2" customFormat="1" ht="16.8" customHeight="1">
      <c r="A324" s="38"/>
      <c r="B324" s="44"/>
      <c r="C324" s="298" t="s">
        <v>926</v>
      </c>
      <c r="D324" s="298" t="s">
        <v>323</v>
      </c>
      <c r="E324" s="17" t="s">
        <v>1</v>
      </c>
      <c r="F324" s="299">
        <v>22</v>
      </c>
      <c r="G324" s="38"/>
      <c r="H324" s="44"/>
    </row>
    <row r="325" s="2" customFormat="1" ht="16.8" customHeight="1">
      <c r="A325" s="38"/>
      <c r="B325" s="44"/>
      <c r="C325" s="300" t="s">
        <v>1232</v>
      </c>
      <c r="D325" s="38"/>
      <c r="E325" s="38"/>
      <c r="F325" s="38"/>
      <c r="G325" s="38"/>
      <c r="H325" s="44"/>
    </row>
    <row r="326" s="2" customFormat="1" ht="16.8" customHeight="1">
      <c r="A326" s="38"/>
      <c r="B326" s="44"/>
      <c r="C326" s="298" t="s">
        <v>771</v>
      </c>
      <c r="D326" s="298" t="s">
        <v>772</v>
      </c>
      <c r="E326" s="17" t="s">
        <v>99</v>
      </c>
      <c r="F326" s="299">
        <v>22</v>
      </c>
      <c r="G326" s="38"/>
      <c r="H326" s="44"/>
    </row>
    <row r="327" s="2" customFormat="1" ht="16.8" customHeight="1">
      <c r="A327" s="38"/>
      <c r="B327" s="44"/>
      <c r="C327" s="298" t="s">
        <v>777</v>
      </c>
      <c r="D327" s="298" t="s">
        <v>778</v>
      </c>
      <c r="E327" s="17" t="s">
        <v>99</v>
      </c>
      <c r="F327" s="299">
        <v>24.199999999999999</v>
      </c>
      <c r="G327" s="38"/>
      <c r="H327" s="44"/>
    </row>
    <row r="328" s="2" customFormat="1" ht="16.8" customHeight="1">
      <c r="A328" s="38"/>
      <c r="B328" s="44"/>
      <c r="C328" s="294" t="s">
        <v>927</v>
      </c>
      <c r="D328" s="295" t="s">
        <v>927</v>
      </c>
      <c r="E328" s="296" t="s">
        <v>99</v>
      </c>
      <c r="F328" s="297">
        <v>32</v>
      </c>
      <c r="G328" s="38"/>
      <c r="H328" s="44"/>
    </row>
    <row r="329" s="2" customFormat="1" ht="16.8" customHeight="1">
      <c r="A329" s="38"/>
      <c r="B329" s="44"/>
      <c r="C329" s="298" t="s">
        <v>1</v>
      </c>
      <c r="D329" s="298" t="s">
        <v>1116</v>
      </c>
      <c r="E329" s="17" t="s">
        <v>1</v>
      </c>
      <c r="F329" s="299">
        <v>0</v>
      </c>
      <c r="G329" s="38"/>
      <c r="H329" s="44"/>
    </row>
    <row r="330" s="2" customFormat="1" ht="16.8" customHeight="1">
      <c r="A330" s="38"/>
      <c r="B330" s="44"/>
      <c r="C330" s="298" t="s">
        <v>1</v>
      </c>
      <c r="D330" s="298" t="s">
        <v>930</v>
      </c>
      <c r="E330" s="17" t="s">
        <v>1</v>
      </c>
      <c r="F330" s="299">
        <v>32</v>
      </c>
      <c r="G330" s="38"/>
      <c r="H330" s="44"/>
    </row>
    <row r="331" s="2" customFormat="1" ht="16.8" customHeight="1">
      <c r="A331" s="38"/>
      <c r="B331" s="44"/>
      <c r="C331" s="298" t="s">
        <v>927</v>
      </c>
      <c r="D331" s="298" t="s">
        <v>323</v>
      </c>
      <c r="E331" s="17" t="s">
        <v>1</v>
      </c>
      <c r="F331" s="299">
        <v>32</v>
      </c>
      <c r="G331" s="38"/>
      <c r="H331" s="44"/>
    </row>
    <row r="332" s="2" customFormat="1" ht="16.8" customHeight="1">
      <c r="A332" s="38"/>
      <c r="B332" s="44"/>
      <c r="C332" s="300" t="s">
        <v>1232</v>
      </c>
      <c r="D332" s="38"/>
      <c r="E332" s="38"/>
      <c r="F332" s="38"/>
      <c r="G332" s="38"/>
      <c r="H332" s="44"/>
    </row>
    <row r="333" s="2" customFormat="1" ht="16.8" customHeight="1">
      <c r="A333" s="38"/>
      <c r="B333" s="44"/>
      <c r="C333" s="298" t="s">
        <v>1120</v>
      </c>
      <c r="D333" s="298" t="s">
        <v>1121</v>
      </c>
      <c r="E333" s="17" t="s">
        <v>99</v>
      </c>
      <c r="F333" s="299">
        <v>32</v>
      </c>
      <c r="G333" s="38"/>
      <c r="H333" s="44"/>
    </row>
    <row r="334" s="2" customFormat="1" ht="16.8" customHeight="1">
      <c r="A334" s="38"/>
      <c r="B334" s="44"/>
      <c r="C334" s="298" t="s">
        <v>1123</v>
      </c>
      <c r="D334" s="298" t="s">
        <v>1124</v>
      </c>
      <c r="E334" s="17" t="s">
        <v>99</v>
      </c>
      <c r="F334" s="299">
        <v>35.200000000000003</v>
      </c>
      <c r="G334" s="38"/>
      <c r="H334" s="44"/>
    </row>
    <row r="335" s="2" customFormat="1" ht="16.8" customHeight="1">
      <c r="A335" s="38"/>
      <c r="B335" s="44"/>
      <c r="C335" s="294" t="s">
        <v>928</v>
      </c>
      <c r="D335" s="295" t="s">
        <v>929</v>
      </c>
      <c r="E335" s="296" t="s">
        <v>99</v>
      </c>
      <c r="F335" s="297">
        <v>53.299999999999997</v>
      </c>
      <c r="G335" s="38"/>
      <c r="H335" s="44"/>
    </row>
    <row r="336" s="2" customFormat="1" ht="16.8" customHeight="1">
      <c r="A336" s="38"/>
      <c r="B336" s="44"/>
      <c r="C336" s="300" t="s">
        <v>1232</v>
      </c>
      <c r="D336" s="38"/>
      <c r="E336" s="38"/>
      <c r="F336" s="38"/>
      <c r="G336" s="38"/>
      <c r="H336" s="44"/>
    </row>
    <row r="337" s="2" customFormat="1" ht="16.8" customHeight="1">
      <c r="A337" s="38"/>
      <c r="B337" s="44"/>
      <c r="C337" s="298" t="s">
        <v>991</v>
      </c>
      <c r="D337" s="298" t="s">
        <v>992</v>
      </c>
      <c r="E337" s="17" t="s">
        <v>99</v>
      </c>
      <c r="F337" s="299">
        <v>72.930000000000007</v>
      </c>
      <c r="G337" s="38"/>
      <c r="H337" s="44"/>
    </row>
    <row r="338" s="2" customFormat="1" ht="16.8" customHeight="1">
      <c r="A338" s="38"/>
      <c r="B338" s="44"/>
      <c r="C338" s="294" t="s">
        <v>930</v>
      </c>
      <c r="D338" s="295" t="s">
        <v>930</v>
      </c>
      <c r="E338" s="296" t="s">
        <v>99</v>
      </c>
      <c r="F338" s="297">
        <v>32</v>
      </c>
      <c r="G338" s="38"/>
      <c r="H338" s="44"/>
    </row>
    <row r="339" s="2" customFormat="1" ht="16.8" customHeight="1">
      <c r="A339" s="38"/>
      <c r="B339" s="44"/>
      <c r="C339" s="298" t="s">
        <v>1</v>
      </c>
      <c r="D339" s="298" t="s">
        <v>958</v>
      </c>
      <c r="E339" s="17" t="s">
        <v>1</v>
      </c>
      <c r="F339" s="299">
        <v>0</v>
      </c>
      <c r="G339" s="38"/>
      <c r="H339" s="44"/>
    </row>
    <row r="340" s="2" customFormat="1" ht="16.8" customHeight="1">
      <c r="A340" s="38"/>
      <c r="B340" s="44"/>
      <c r="C340" s="298" t="s">
        <v>930</v>
      </c>
      <c r="D340" s="298" t="s">
        <v>1067</v>
      </c>
      <c r="E340" s="17" t="s">
        <v>1</v>
      </c>
      <c r="F340" s="299">
        <v>32</v>
      </c>
      <c r="G340" s="38"/>
      <c r="H340" s="44"/>
    </row>
    <row r="341" s="2" customFormat="1" ht="16.8" customHeight="1">
      <c r="A341" s="38"/>
      <c r="B341" s="44"/>
      <c r="C341" s="300" t="s">
        <v>1232</v>
      </c>
      <c r="D341" s="38"/>
      <c r="E341" s="38"/>
      <c r="F341" s="38"/>
      <c r="G341" s="38"/>
      <c r="H341" s="44"/>
    </row>
    <row r="342" s="2" customFormat="1" ht="16.8" customHeight="1">
      <c r="A342" s="38"/>
      <c r="B342" s="44"/>
      <c r="C342" s="298" t="s">
        <v>1064</v>
      </c>
      <c r="D342" s="298" t="s">
        <v>1065</v>
      </c>
      <c r="E342" s="17" t="s">
        <v>99</v>
      </c>
      <c r="F342" s="299">
        <v>32</v>
      </c>
      <c r="G342" s="38"/>
      <c r="H342" s="44"/>
    </row>
    <row r="343" s="2" customFormat="1" ht="16.8" customHeight="1">
      <c r="A343" s="38"/>
      <c r="B343" s="44"/>
      <c r="C343" s="298" t="s">
        <v>1105</v>
      </c>
      <c r="D343" s="298" t="s">
        <v>1106</v>
      </c>
      <c r="E343" s="17" t="s">
        <v>99</v>
      </c>
      <c r="F343" s="299">
        <v>33</v>
      </c>
      <c r="G343" s="38"/>
      <c r="H343" s="44"/>
    </row>
    <row r="344" s="2" customFormat="1" ht="16.8" customHeight="1">
      <c r="A344" s="38"/>
      <c r="B344" s="44"/>
      <c r="C344" s="298" t="s">
        <v>1120</v>
      </c>
      <c r="D344" s="298" t="s">
        <v>1121</v>
      </c>
      <c r="E344" s="17" t="s">
        <v>99</v>
      </c>
      <c r="F344" s="299">
        <v>32</v>
      </c>
      <c r="G344" s="38"/>
      <c r="H344" s="44"/>
    </row>
    <row r="345" s="2" customFormat="1" ht="16.8" customHeight="1">
      <c r="A345" s="38"/>
      <c r="B345" s="44"/>
      <c r="C345" s="298" t="s">
        <v>1068</v>
      </c>
      <c r="D345" s="298" t="s">
        <v>1069</v>
      </c>
      <c r="E345" s="17" t="s">
        <v>99</v>
      </c>
      <c r="F345" s="299">
        <v>33.600000000000001</v>
      </c>
      <c r="G345" s="38"/>
      <c r="H345" s="44"/>
    </row>
    <row r="346" s="2" customFormat="1" ht="16.8" customHeight="1">
      <c r="A346" s="38"/>
      <c r="B346" s="44"/>
      <c r="C346" s="294" t="s">
        <v>794</v>
      </c>
      <c r="D346" s="295" t="s">
        <v>794</v>
      </c>
      <c r="E346" s="296" t="s">
        <v>99</v>
      </c>
      <c r="F346" s="297">
        <v>33</v>
      </c>
      <c r="G346" s="38"/>
      <c r="H346" s="44"/>
    </row>
    <row r="347" s="2" customFormat="1" ht="16.8" customHeight="1">
      <c r="A347" s="38"/>
      <c r="B347" s="44"/>
      <c r="C347" s="298" t="s">
        <v>1</v>
      </c>
      <c r="D347" s="298" t="s">
        <v>1116</v>
      </c>
      <c r="E347" s="17" t="s">
        <v>1</v>
      </c>
      <c r="F347" s="299">
        <v>0</v>
      </c>
      <c r="G347" s="38"/>
      <c r="H347" s="44"/>
    </row>
    <row r="348" s="2" customFormat="1" ht="16.8" customHeight="1">
      <c r="A348" s="38"/>
      <c r="B348" s="44"/>
      <c r="C348" s="298" t="s">
        <v>1</v>
      </c>
      <c r="D348" s="298" t="s">
        <v>933</v>
      </c>
      <c r="E348" s="17" t="s">
        <v>1</v>
      </c>
      <c r="F348" s="299">
        <v>33</v>
      </c>
      <c r="G348" s="38"/>
      <c r="H348" s="44"/>
    </row>
    <row r="349" s="2" customFormat="1" ht="16.8" customHeight="1">
      <c r="A349" s="38"/>
      <c r="B349" s="44"/>
      <c r="C349" s="298" t="s">
        <v>794</v>
      </c>
      <c r="D349" s="298" t="s">
        <v>323</v>
      </c>
      <c r="E349" s="17" t="s">
        <v>1</v>
      </c>
      <c r="F349" s="299">
        <v>33</v>
      </c>
      <c r="G349" s="38"/>
      <c r="H349" s="44"/>
    </row>
    <row r="350" s="2" customFormat="1" ht="16.8" customHeight="1">
      <c r="A350" s="38"/>
      <c r="B350" s="44"/>
      <c r="C350" s="294" t="s">
        <v>932</v>
      </c>
      <c r="D350" s="295" t="s">
        <v>932</v>
      </c>
      <c r="E350" s="296" t="s">
        <v>99</v>
      </c>
      <c r="F350" s="297">
        <v>6</v>
      </c>
      <c r="G350" s="38"/>
      <c r="H350" s="44"/>
    </row>
    <row r="351" s="2" customFormat="1" ht="16.8" customHeight="1">
      <c r="A351" s="38"/>
      <c r="B351" s="44"/>
      <c r="C351" s="298" t="s">
        <v>1</v>
      </c>
      <c r="D351" s="298" t="s">
        <v>1112</v>
      </c>
      <c r="E351" s="17" t="s">
        <v>1</v>
      </c>
      <c r="F351" s="299">
        <v>0</v>
      </c>
      <c r="G351" s="38"/>
      <c r="H351" s="44"/>
    </row>
    <row r="352" s="2" customFormat="1" ht="16.8" customHeight="1">
      <c r="A352" s="38"/>
      <c r="B352" s="44"/>
      <c r="C352" s="298" t="s">
        <v>932</v>
      </c>
      <c r="D352" s="298" t="s">
        <v>145</v>
      </c>
      <c r="E352" s="17" t="s">
        <v>1</v>
      </c>
      <c r="F352" s="299">
        <v>6</v>
      </c>
      <c r="G352" s="38"/>
      <c r="H352" s="44"/>
    </row>
    <row r="353" s="2" customFormat="1" ht="16.8" customHeight="1">
      <c r="A353" s="38"/>
      <c r="B353" s="44"/>
      <c r="C353" s="300" t="s">
        <v>1232</v>
      </c>
      <c r="D353" s="38"/>
      <c r="E353" s="38"/>
      <c r="F353" s="38"/>
      <c r="G353" s="38"/>
      <c r="H353" s="44"/>
    </row>
    <row r="354" s="2" customFormat="1">
      <c r="A354" s="38"/>
      <c r="B354" s="44"/>
      <c r="C354" s="298" t="s">
        <v>1109</v>
      </c>
      <c r="D354" s="298" t="s">
        <v>1110</v>
      </c>
      <c r="E354" s="17" t="s">
        <v>99</v>
      </c>
      <c r="F354" s="299">
        <v>6</v>
      </c>
      <c r="G354" s="38"/>
      <c r="H354" s="44"/>
    </row>
    <row r="355" s="2" customFormat="1" ht="16.8" customHeight="1">
      <c r="A355" s="38"/>
      <c r="B355" s="44"/>
      <c r="C355" s="298" t="s">
        <v>1084</v>
      </c>
      <c r="D355" s="298" t="s">
        <v>1085</v>
      </c>
      <c r="E355" s="17" t="s">
        <v>1086</v>
      </c>
      <c r="F355" s="299">
        <v>0.039</v>
      </c>
      <c r="G355" s="38"/>
      <c r="H355" s="44"/>
    </row>
    <row r="356" s="2" customFormat="1" ht="16.8" customHeight="1">
      <c r="A356" s="38"/>
      <c r="B356" s="44"/>
      <c r="C356" s="298" t="s">
        <v>1105</v>
      </c>
      <c r="D356" s="298" t="s">
        <v>1106</v>
      </c>
      <c r="E356" s="17" t="s">
        <v>99</v>
      </c>
      <c r="F356" s="299">
        <v>33</v>
      </c>
      <c r="G356" s="38"/>
      <c r="H356" s="44"/>
    </row>
    <row r="357" s="2" customFormat="1" ht="16.8" customHeight="1">
      <c r="A357" s="38"/>
      <c r="B357" s="44"/>
      <c r="C357" s="298" t="s">
        <v>1135</v>
      </c>
      <c r="D357" s="298" t="s">
        <v>1136</v>
      </c>
      <c r="E357" s="17" t="s">
        <v>99</v>
      </c>
      <c r="F357" s="299">
        <v>6</v>
      </c>
      <c r="G357" s="38"/>
      <c r="H357" s="44"/>
    </row>
    <row r="358" s="2" customFormat="1" ht="16.8" customHeight="1">
      <c r="A358" s="38"/>
      <c r="B358" s="44"/>
      <c r="C358" s="298" t="s">
        <v>1138</v>
      </c>
      <c r="D358" s="298" t="s">
        <v>1139</v>
      </c>
      <c r="E358" s="17" t="s">
        <v>231</v>
      </c>
      <c r="F358" s="299">
        <v>39</v>
      </c>
      <c r="G358" s="38"/>
      <c r="H358" s="44"/>
    </row>
    <row r="359" s="2" customFormat="1" ht="16.8" customHeight="1">
      <c r="A359" s="38"/>
      <c r="B359" s="44"/>
      <c r="C359" s="294" t="s">
        <v>933</v>
      </c>
      <c r="D359" s="295" t="s">
        <v>933</v>
      </c>
      <c r="E359" s="296" t="s">
        <v>99</v>
      </c>
      <c r="F359" s="297">
        <v>33</v>
      </c>
      <c r="G359" s="38"/>
      <c r="H359" s="44"/>
    </row>
    <row r="360" s="2" customFormat="1" ht="16.8" customHeight="1">
      <c r="A360" s="38"/>
      <c r="B360" s="44"/>
      <c r="C360" s="298" t="s">
        <v>1</v>
      </c>
      <c r="D360" s="298" t="s">
        <v>944</v>
      </c>
      <c r="E360" s="17" t="s">
        <v>1</v>
      </c>
      <c r="F360" s="299">
        <v>0</v>
      </c>
      <c r="G360" s="38"/>
      <c r="H360" s="44"/>
    </row>
    <row r="361" s="2" customFormat="1" ht="16.8" customHeight="1">
      <c r="A361" s="38"/>
      <c r="B361" s="44"/>
      <c r="C361" s="298" t="s">
        <v>933</v>
      </c>
      <c r="D361" s="298" t="s">
        <v>1108</v>
      </c>
      <c r="E361" s="17" t="s">
        <v>1</v>
      </c>
      <c r="F361" s="299">
        <v>33</v>
      </c>
      <c r="G361" s="38"/>
      <c r="H361" s="44"/>
    </row>
    <row r="362" s="2" customFormat="1" ht="16.8" customHeight="1">
      <c r="A362" s="38"/>
      <c r="B362" s="44"/>
      <c r="C362" s="300" t="s">
        <v>1232</v>
      </c>
      <c r="D362" s="38"/>
      <c r="E362" s="38"/>
      <c r="F362" s="38"/>
      <c r="G362" s="38"/>
      <c r="H362" s="44"/>
    </row>
    <row r="363" s="2" customFormat="1" ht="16.8" customHeight="1">
      <c r="A363" s="38"/>
      <c r="B363" s="44"/>
      <c r="C363" s="298" t="s">
        <v>1105</v>
      </c>
      <c r="D363" s="298" t="s">
        <v>1106</v>
      </c>
      <c r="E363" s="17" t="s">
        <v>99</v>
      </c>
      <c r="F363" s="299">
        <v>33</v>
      </c>
      <c r="G363" s="38"/>
      <c r="H363" s="44"/>
    </row>
    <row r="364" s="2" customFormat="1" ht="16.8" customHeight="1">
      <c r="A364" s="38"/>
      <c r="B364" s="44"/>
      <c r="C364" s="298" t="s">
        <v>1084</v>
      </c>
      <c r="D364" s="298" t="s">
        <v>1085</v>
      </c>
      <c r="E364" s="17" t="s">
        <v>1086</v>
      </c>
      <c r="F364" s="299">
        <v>0.039</v>
      </c>
      <c r="G364" s="38"/>
      <c r="H364" s="44"/>
    </row>
    <row r="365" s="2" customFormat="1" ht="16.8" customHeight="1">
      <c r="A365" s="38"/>
      <c r="B365" s="44"/>
      <c r="C365" s="298" t="s">
        <v>1113</v>
      </c>
      <c r="D365" s="298" t="s">
        <v>1114</v>
      </c>
      <c r="E365" s="17" t="s">
        <v>99</v>
      </c>
      <c r="F365" s="299">
        <v>33</v>
      </c>
      <c r="G365" s="38"/>
      <c r="H365" s="44"/>
    </row>
    <row r="366" s="2" customFormat="1" ht="16.8" customHeight="1">
      <c r="A366" s="38"/>
      <c r="B366" s="44"/>
      <c r="C366" s="298" t="s">
        <v>1132</v>
      </c>
      <c r="D366" s="298" t="s">
        <v>1133</v>
      </c>
      <c r="E366" s="17" t="s">
        <v>99</v>
      </c>
      <c r="F366" s="299">
        <v>33</v>
      </c>
      <c r="G366" s="38"/>
      <c r="H366" s="44"/>
    </row>
    <row r="367" s="2" customFormat="1" ht="16.8" customHeight="1">
      <c r="A367" s="38"/>
      <c r="B367" s="44"/>
      <c r="C367" s="298" t="s">
        <v>1138</v>
      </c>
      <c r="D367" s="298" t="s">
        <v>1139</v>
      </c>
      <c r="E367" s="17" t="s">
        <v>231</v>
      </c>
      <c r="F367" s="299">
        <v>39</v>
      </c>
      <c r="G367" s="38"/>
      <c r="H367" s="44"/>
    </row>
    <row r="368" s="2" customFormat="1" ht="16.8" customHeight="1">
      <c r="A368" s="38"/>
      <c r="B368" s="44"/>
      <c r="C368" s="294" t="s">
        <v>934</v>
      </c>
      <c r="D368" s="295" t="s">
        <v>934</v>
      </c>
      <c r="E368" s="296" t="s">
        <v>99</v>
      </c>
      <c r="F368" s="297">
        <v>27</v>
      </c>
      <c r="G368" s="38"/>
      <c r="H368" s="44"/>
    </row>
    <row r="369" s="2" customFormat="1" ht="16.8" customHeight="1">
      <c r="A369" s="38"/>
      <c r="B369" s="44"/>
      <c r="C369" s="298" t="s">
        <v>1</v>
      </c>
      <c r="D369" s="298" t="s">
        <v>1054</v>
      </c>
      <c r="E369" s="17" t="s">
        <v>1</v>
      </c>
      <c r="F369" s="299">
        <v>0</v>
      </c>
      <c r="G369" s="38"/>
      <c r="H369" s="44"/>
    </row>
    <row r="370" s="2" customFormat="1" ht="16.8" customHeight="1">
      <c r="A370" s="38"/>
      <c r="B370" s="44"/>
      <c r="C370" s="298" t="s">
        <v>1</v>
      </c>
      <c r="D370" s="298" t="s">
        <v>1055</v>
      </c>
      <c r="E370" s="17" t="s">
        <v>1</v>
      </c>
      <c r="F370" s="299">
        <v>27</v>
      </c>
      <c r="G370" s="38"/>
      <c r="H370" s="44"/>
    </row>
    <row r="371" s="2" customFormat="1" ht="16.8" customHeight="1">
      <c r="A371" s="38"/>
      <c r="B371" s="44"/>
      <c r="C371" s="298" t="s">
        <v>934</v>
      </c>
      <c r="D371" s="298" t="s">
        <v>323</v>
      </c>
      <c r="E371" s="17" t="s">
        <v>1</v>
      </c>
      <c r="F371" s="299">
        <v>27</v>
      </c>
      <c r="G371" s="38"/>
      <c r="H371" s="44"/>
    </row>
    <row r="372" s="2" customFormat="1" ht="16.8" customHeight="1">
      <c r="A372" s="38"/>
      <c r="B372" s="44"/>
      <c r="C372" s="300" t="s">
        <v>1232</v>
      </c>
      <c r="D372" s="38"/>
      <c r="E372" s="38"/>
      <c r="F372" s="38"/>
      <c r="G372" s="38"/>
      <c r="H372" s="44"/>
    </row>
    <row r="373" s="2" customFormat="1">
      <c r="A373" s="38"/>
      <c r="B373" s="44"/>
      <c r="C373" s="298" t="s">
        <v>1051</v>
      </c>
      <c r="D373" s="298" t="s">
        <v>1052</v>
      </c>
      <c r="E373" s="17" t="s">
        <v>99</v>
      </c>
      <c r="F373" s="299">
        <v>27</v>
      </c>
      <c r="G373" s="38"/>
      <c r="H373" s="44"/>
    </row>
    <row r="374" s="2" customFormat="1" ht="16.8" customHeight="1">
      <c r="A374" s="38"/>
      <c r="B374" s="44"/>
      <c r="C374" s="298" t="s">
        <v>951</v>
      </c>
      <c r="D374" s="298" t="s">
        <v>952</v>
      </c>
      <c r="E374" s="17" t="s">
        <v>99</v>
      </c>
      <c r="F374" s="299">
        <v>106.3</v>
      </c>
      <c r="G374" s="38"/>
      <c r="H374" s="44"/>
    </row>
    <row r="375" s="2" customFormat="1" ht="16.8" customHeight="1">
      <c r="A375" s="38"/>
      <c r="B375" s="44"/>
      <c r="C375" s="298" t="s">
        <v>1056</v>
      </c>
      <c r="D375" s="298" t="s">
        <v>1057</v>
      </c>
      <c r="E375" s="17" t="s">
        <v>99</v>
      </c>
      <c r="F375" s="299">
        <v>29.699999999999999</v>
      </c>
      <c r="G375" s="38"/>
      <c r="H375" s="44"/>
    </row>
    <row r="376" s="2" customFormat="1" ht="16.8" customHeight="1">
      <c r="A376" s="38"/>
      <c r="B376" s="44"/>
      <c r="C376" s="294" t="s">
        <v>935</v>
      </c>
      <c r="D376" s="295" t="s">
        <v>935</v>
      </c>
      <c r="E376" s="296" t="s">
        <v>99</v>
      </c>
      <c r="F376" s="297">
        <v>66.299999999999997</v>
      </c>
      <c r="G376" s="38"/>
      <c r="H376" s="44"/>
    </row>
    <row r="377" s="2" customFormat="1" ht="16.8" customHeight="1">
      <c r="A377" s="38"/>
      <c r="B377" s="44"/>
      <c r="C377" s="298" t="s">
        <v>1</v>
      </c>
      <c r="D377" s="298" t="s">
        <v>958</v>
      </c>
      <c r="E377" s="17" t="s">
        <v>1</v>
      </c>
      <c r="F377" s="299">
        <v>0</v>
      </c>
      <c r="G377" s="38"/>
      <c r="H377" s="44"/>
    </row>
    <row r="378" s="2" customFormat="1" ht="16.8" customHeight="1">
      <c r="A378" s="38"/>
      <c r="B378" s="44"/>
      <c r="C378" s="298" t="s">
        <v>935</v>
      </c>
      <c r="D378" s="298" t="s">
        <v>986</v>
      </c>
      <c r="E378" s="17" t="s">
        <v>1</v>
      </c>
      <c r="F378" s="299">
        <v>66.299999999999997</v>
      </c>
      <c r="G378" s="38"/>
      <c r="H378" s="44"/>
    </row>
    <row r="379" s="2" customFormat="1" ht="16.8" customHeight="1">
      <c r="A379" s="38"/>
      <c r="B379" s="44"/>
      <c r="C379" s="300" t="s">
        <v>1232</v>
      </c>
      <c r="D379" s="38"/>
      <c r="E379" s="38"/>
      <c r="F379" s="38"/>
      <c r="G379" s="38"/>
      <c r="H379" s="44"/>
    </row>
    <row r="380" s="2" customFormat="1">
      <c r="A380" s="38"/>
      <c r="B380" s="44"/>
      <c r="C380" s="298" t="s">
        <v>1025</v>
      </c>
      <c r="D380" s="298" t="s">
        <v>1026</v>
      </c>
      <c r="E380" s="17" t="s">
        <v>99</v>
      </c>
      <c r="F380" s="299">
        <v>66.299999999999997</v>
      </c>
      <c r="G380" s="38"/>
      <c r="H380" s="44"/>
    </row>
    <row r="381" s="2" customFormat="1" ht="16.8" customHeight="1">
      <c r="A381" s="38"/>
      <c r="B381" s="44"/>
      <c r="C381" s="298" t="s">
        <v>1028</v>
      </c>
      <c r="D381" s="298" t="s">
        <v>1029</v>
      </c>
      <c r="E381" s="17" t="s">
        <v>426</v>
      </c>
      <c r="F381" s="299">
        <v>45.216999999999999</v>
      </c>
      <c r="G381" s="38"/>
      <c r="H381" s="44"/>
    </row>
    <row r="382" s="2" customFormat="1" ht="7.44" customHeight="1">
      <c r="A382" s="38"/>
      <c r="B382" s="171"/>
      <c r="C382" s="172"/>
      <c r="D382" s="172"/>
      <c r="E382" s="172"/>
      <c r="F382" s="172"/>
      <c r="G382" s="172"/>
      <c r="H382" s="44"/>
    </row>
    <row r="383" s="2" customFormat="1">
      <c r="A383" s="38"/>
      <c r="B383" s="38"/>
      <c r="C383" s="38"/>
      <c r="D383" s="38"/>
      <c r="E383" s="38"/>
      <c r="F383" s="38"/>
      <c r="G383" s="38"/>
      <c r="H383" s="38"/>
    </row>
  </sheetData>
  <sheetProtection sheet="1" formatColumns="0" formatRows="0" objects="1" scenarios="1" spinCount="100000" saltValue="6hW6gmDr6A5o8rVyO6VLsM4wiJhBznFmzS8+fNLBW2PriS2SKR0W6zO8gh6jslSpPIqyn4S8A4tTrehM3kLw+Q==" hashValue="QZnmE8mrJCkjShg7OTLOwjPedBdcpgkP40O0T7FzAZGDP/c8Yn9S18r1j1pXKSdFQ8MSBF72p/4koOjKEw+bk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2022-06-22T11:41:25Z</dcterms:created>
  <dcterms:modified xsi:type="dcterms:W3CDTF">2022-06-22T11:41:35Z</dcterms:modified>
</cp:coreProperties>
</file>