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1kou\Dokumenty\Markéta\2022\MŠ 2022\MŠ B. DVORSKÉHO 2\VZ 31.22\"/>
    </mc:Choice>
  </mc:AlternateContent>
  <bookViews>
    <workbookView xWindow="0" yWindow="0" windowWidth="28800" windowHeight="11775" activeTab="2"/>
  </bookViews>
  <sheets>
    <sheet name="Rekapitulace stavby" sheetId="1" r:id="rId1"/>
    <sheet name="01 - Investiční část" sheetId="2" r:id="rId2"/>
    <sheet name="02 - Neinvestiční část" sheetId="3" r:id="rId3"/>
    <sheet name="Pokyny pro vyplnění" sheetId="4" r:id="rId4"/>
  </sheets>
  <definedNames>
    <definedName name="_xlnm._FilterDatabase" localSheetId="1" hidden="1">'01 - Investiční část'!$C$87:$K$169</definedName>
    <definedName name="_xlnm._FilterDatabase" localSheetId="2" hidden="1">'02 - Neinvestiční část'!$C$87:$K$130</definedName>
    <definedName name="_xlnm.Print_Titles" localSheetId="1">'01 - Investiční část'!$87:$87</definedName>
    <definedName name="_xlnm.Print_Titles" localSheetId="2">'02 - Neinvestiční část'!$87:$87</definedName>
    <definedName name="_xlnm.Print_Titles" localSheetId="0">'Rekapitulace stavby'!$52:$52</definedName>
    <definedName name="_xlnm.Print_Area" localSheetId="1">'01 - Investiční část'!$C$4:$J$39,'01 - Investiční část'!$C$45:$J$69,'01 - Investiční část'!$C$75:$K$169</definedName>
    <definedName name="_xlnm.Print_Area" localSheetId="2">'02 - Neinvestiční část'!$C$4:$J$39,'02 - Neinvestiční část'!$C$45:$J$69,'02 - Neinvestiční část'!$C$75:$K$130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29" i="3"/>
  <c r="BH129" i="3"/>
  <c r="BG129" i="3"/>
  <c r="BF129" i="3"/>
  <c r="T129" i="3"/>
  <c r="T128" i="3"/>
  <c r="R129" i="3"/>
  <c r="R128" i="3" s="1"/>
  <c r="R121" i="3" s="1"/>
  <c r="P129" i="3"/>
  <c r="P128" i="3"/>
  <c r="BI126" i="3"/>
  <c r="BH126" i="3"/>
  <c r="BG126" i="3"/>
  <c r="BF126" i="3"/>
  <c r="T126" i="3"/>
  <c r="T125" i="3" s="1"/>
  <c r="T121" i="3" s="1"/>
  <c r="R126" i="3"/>
  <c r="R125" i="3"/>
  <c r="P126" i="3"/>
  <c r="P125" i="3" s="1"/>
  <c r="BI123" i="3"/>
  <c r="BH123" i="3"/>
  <c r="BG123" i="3"/>
  <c r="BF123" i="3"/>
  <c r="T123" i="3"/>
  <c r="T122" i="3"/>
  <c r="R123" i="3"/>
  <c r="R122" i="3"/>
  <c r="P123" i="3"/>
  <c r="P122" i="3" s="1"/>
  <c r="P121" i="3" s="1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F82" i="3"/>
  <c r="E80" i="3"/>
  <c r="F52" i="3"/>
  <c r="E50" i="3"/>
  <c r="J24" i="3"/>
  <c r="E24" i="3"/>
  <c r="J85" i="3"/>
  <c r="J23" i="3"/>
  <c r="J21" i="3"/>
  <c r="E21" i="3"/>
  <c r="J84" i="3"/>
  <c r="J20" i="3"/>
  <c r="J18" i="3"/>
  <c r="E18" i="3"/>
  <c r="F85" i="3"/>
  <c r="J17" i="3"/>
  <c r="J15" i="3"/>
  <c r="E15" i="3"/>
  <c r="F84" i="3"/>
  <c r="J14" i="3"/>
  <c r="J12" i="3"/>
  <c r="J82" i="3"/>
  <c r="E7" i="3"/>
  <c r="E78" i="3"/>
  <c r="J37" i="2"/>
  <c r="J36" i="2"/>
  <c r="AY55" i="1"/>
  <c r="J35" i="2"/>
  <c r="AX55" i="1" s="1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T125" i="2" s="1"/>
  <c r="R126" i="2"/>
  <c r="R125" i="2"/>
  <c r="P126" i="2"/>
  <c r="P125" i="2" s="1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1" i="2"/>
  <c r="BH91" i="2"/>
  <c r="BG91" i="2"/>
  <c r="BF91" i="2"/>
  <c r="T91" i="2"/>
  <c r="R91" i="2"/>
  <c r="P91" i="2"/>
  <c r="F82" i="2"/>
  <c r="E80" i="2"/>
  <c r="F52" i="2"/>
  <c r="E50" i="2"/>
  <c r="J24" i="2"/>
  <c r="E24" i="2"/>
  <c r="J85" i="2"/>
  <c r="J23" i="2"/>
  <c r="J21" i="2"/>
  <c r="E21" i="2"/>
  <c r="J84" i="2"/>
  <c r="J20" i="2"/>
  <c r="J18" i="2"/>
  <c r="E18" i="2"/>
  <c r="F85" i="2"/>
  <c r="J17" i="2"/>
  <c r="J15" i="2"/>
  <c r="E15" i="2"/>
  <c r="F54" i="2"/>
  <c r="J14" i="2"/>
  <c r="J12" i="2"/>
  <c r="J52" i="2"/>
  <c r="E7" i="2"/>
  <c r="E78" i="2"/>
  <c r="L50" i="1"/>
  <c r="AM50" i="1"/>
  <c r="AM49" i="1"/>
  <c r="L49" i="1"/>
  <c r="AM47" i="1"/>
  <c r="L47" i="1"/>
  <c r="L45" i="1"/>
  <c r="L44" i="1"/>
  <c r="BK158" i="2"/>
  <c r="J117" i="2"/>
  <c r="BK117" i="2"/>
  <c r="BK96" i="3"/>
  <c r="J119" i="3"/>
  <c r="J104" i="3"/>
  <c r="J134" i="2"/>
  <c r="BK145" i="2"/>
  <c r="J111" i="2"/>
  <c r="BK91" i="3"/>
  <c r="BK123" i="3"/>
  <c r="J157" i="2"/>
  <c r="BK167" i="2"/>
  <c r="BK115" i="2"/>
  <c r="BK119" i="3"/>
  <c r="J123" i="3"/>
  <c r="BK102" i="3"/>
  <c r="BK132" i="2"/>
  <c r="J158" i="2"/>
  <c r="BK113" i="2"/>
  <c r="BK120" i="3"/>
  <c r="J91" i="3"/>
  <c r="J160" i="2"/>
  <c r="BK165" i="2"/>
  <c r="J143" i="2"/>
  <c r="J126" i="3"/>
  <c r="BK129" i="3"/>
  <c r="J94" i="3"/>
  <c r="BK162" i="2"/>
  <c r="BK111" i="2"/>
  <c r="BK134" i="2"/>
  <c r="BK101" i="2"/>
  <c r="BK116" i="3"/>
  <c r="J167" i="2"/>
  <c r="J113" i="2"/>
  <c r="J132" i="2"/>
  <c r="BK97" i="2"/>
  <c r="BK118" i="3"/>
  <c r="J165" i="2"/>
  <c r="J115" i="2"/>
  <c r="J147" i="2"/>
  <c r="BK113" i="3"/>
  <c r="J118" i="3"/>
  <c r="BK135" i="2"/>
  <c r="J97" i="2"/>
  <c r="BK157" i="2"/>
  <c r="BK106" i="2"/>
  <c r="J102" i="3"/>
  <c r="J120" i="3"/>
  <c r="J122" i="2"/>
  <c r="BK122" i="2"/>
  <c r="J99" i="3"/>
  <c r="BK99" i="3"/>
  <c r="BK111" i="3"/>
  <c r="J126" i="2"/>
  <c r="J149" i="2"/>
  <c r="J101" i="2"/>
  <c r="J111" i="3"/>
  <c r="BK104" i="3"/>
  <c r="BK147" i="2"/>
  <c r="J162" i="2"/>
  <c r="J135" i="2"/>
  <c r="BK94" i="3"/>
  <c r="J129" i="3"/>
  <c r="J145" i="2"/>
  <c r="BK160" i="2"/>
  <c r="J106" i="2"/>
  <c r="J117" i="3"/>
  <c r="J113" i="3"/>
  <c r="BK149" i="2"/>
  <c r="AS54" i="1"/>
  <c r="J116" i="3"/>
  <c r="J96" i="3"/>
  <c r="BK143" i="2"/>
  <c r="J139" i="2"/>
  <c r="BK108" i="3"/>
  <c r="BK126" i="3"/>
  <c r="BK117" i="3"/>
  <c r="BK139" i="2"/>
  <c r="BK91" i="2"/>
  <c r="BK126" i="2"/>
  <c r="J91" i="2"/>
  <c r="J108" i="3"/>
  <c r="BK90" i="2" l="1"/>
  <c r="J90" i="2"/>
  <c r="J61" i="2"/>
  <c r="BK116" i="2"/>
  <c r="J116" i="2"/>
  <c r="J62" i="2"/>
  <c r="BK131" i="2"/>
  <c r="J131" i="2" s="1"/>
  <c r="J64" i="2" s="1"/>
  <c r="BK138" i="2"/>
  <c r="J138" i="2"/>
  <c r="J65" i="2" s="1"/>
  <c r="R156" i="2"/>
  <c r="R164" i="2"/>
  <c r="R163" i="2"/>
  <c r="BK90" i="3"/>
  <c r="J90" i="3"/>
  <c r="J61" i="3"/>
  <c r="T110" i="3"/>
  <c r="T109" i="3" s="1"/>
  <c r="R90" i="2"/>
  <c r="R116" i="2"/>
  <c r="R131" i="2"/>
  <c r="R138" i="2"/>
  <c r="P156" i="2"/>
  <c r="T164" i="2"/>
  <c r="T163" i="2"/>
  <c r="T90" i="3"/>
  <c r="T89" i="3"/>
  <c r="P110" i="3"/>
  <c r="P109" i="3"/>
  <c r="P115" i="3"/>
  <c r="T90" i="2"/>
  <c r="T116" i="2"/>
  <c r="T131" i="2"/>
  <c r="T138" i="2"/>
  <c r="T156" i="2"/>
  <c r="P164" i="2"/>
  <c r="P163" i="2"/>
  <c r="R90" i="3"/>
  <c r="R89" i="3"/>
  <c r="BK110" i="3"/>
  <c r="J110" i="3"/>
  <c r="J63" i="3" s="1"/>
  <c r="R110" i="3"/>
  <c r="R109" i="3"/>
  <c r="T115" i="3"/>
  <c r="P90" i="2"/>
  <c r="P116" i="2"/>
  <c r="P131" i="2"/>
  <c r="P138" i="2"/>
  <c r="BK156" i="2"/>
  <c r="J156" i="2"/>
  <c r="J66" i="2"/>
  <c r="BK164" i="2"/>
  <c r="J164" i="2" s="1"/>
  <c r="J68" i="2" s="1"/>
  <c r="P90" i="3"/>
  <c r="P89" i="3"/>
  <c r="P88" i="3" s="1"/>
  <c r="AU56" i="1" s="1"/>
  <c r="BK115" i="3"/>
  <c r="J115" i="3"/>
  <c r="J64" i="3" s="1"/>
  <c r="R115" i="3"/>
  <c r="BK125" i="2"/>
  <c r="J125" i="2"/>
  <c r="J63" i="2" s="1"/>
  <c r="BK125" i="3"/>
  <c r="J125" i="3"/>
  <c r="J67" i="3"/>
  <c r="BK122" i="3"/>
  <c r="J122" i="3"/>
  <c r="J66" i="3"/>
  <c r="BK128" i="3"/>
  <c r="J128" i="3" s="1"/>
  <c r="J68" i="3" s="1"/>
  <c r="F54" i="3"/>
  <c r="J55" i="3"/>
  <c r="BE94" i="3"/>
  <c r="BE111" i="3"/>
  <c r="BE113" i="3"/>
  <c r="BE116" i="3"/>
  <c r="BE119" i="3"/>
  <c r="BE126" i="3"/>
  <c r="E48" i="3"/>
  <c r="F55" i="3"/>
  <c r="BE91" i="3"/>
  <c r="BE117" i="3"/>
  <c r="J52" i="3"/>
  <c r="BE96" i="3"/>
  <c r="BE99" i="3"/>
  <c r="BE104" i="3"/>
  <c r="BE108" i="3"/>
  <c r="BE118" i="3"/>
  <c r="BE123" i="3"/>
  <c r="BE129" i="3"/>
  <c r="J54" i="3"/>
  <c r="BE102" i="3"/>
  <c r="BE120" i="3"/>
  <c r="E48" i="2"/>
  <c r="J54" i="2"/>
  <c r="J55" i="2"/>
  <c r="J82" i="2"/>
  <c r="F84" i="2"/>
  <c r="BE91" i="2"/>
  <c r="F55" i="2"/>
  <c r="BE101" i="2"/>
  <c r="BE113" i="2"/>
  <c r="BE122" i="2"/>
  <c r="BE132" i="2"/>
  <c r="BE147" i="2"/>
  <c r="BE157" i="2"/>
  <c r="BE158" i="2"/>
  <c r="BE162" i="2"/>
  <c r="BE165" i="2"/>
  <c r="BE97" i="2"/>
  <c r="BE106" i="2"/>
  <c r="BE111" i="2"/>
  <c r="BE115" i="2"/>
  <c r="BE117" i="2"/>
  <c r="BE126" i="2"/>
  <c r="BE134" i="2"/>
  <c r="BE135" i="2"/>
  <c r="BE139" i="2"/>
  <c r="BE143" i="2"/>
  <c r="BE145" i="2"/>
  <c r="BE149" i="2"/>
  <c r="BE160" i="2"/>
  <c r="BE167" i="2"/>
  <c r="J34" i="2"/>
  <c r="AW55" i="1" s="1"/>
  <c r="F37" i="2"/>
  <c r="BD55" i="1"/>
  <c r="F36" i="3"/>
  <c r="BC56" i="1" s="1"/>
  <c r="F37" i="3"/>
  <c r="BD56" i="1"/>
  <c r="J34" i="3"/>
  <c r="AW56" i="1" s="1"/>
  <c r="F35" i="3"/>
  <c r="BB56" i="1"/>
  <c r="F34" i="3"/>
  <c r="BA56" i="1" s="1"/>
  <c r="F34" i="2"/>
  <c r="BA55" i="1"/>
  <c r="F36" i="2"/>
  <c r="BC55" i="1" s="1"/>
  <c r="F35" i="2"/>
  <c r="BB55" i="1"/>
  <c r="R88" i="3" l="1"/>
  <c r="T88" i="3"/>
  <c r="P89" i="2"/>
  <c r="P88" i="2" s="1"/>
  <c r="AU55" i="1" s="1"/>
  <c r="AU54" i="1" s="1"/>
  <c r="T89" i="2"/>
  <c r="T88" i="2"/>
  <c r="R89" i="2"/>
  <c r="R88" i="2"/>
  <c r="BK163" i="2"/>
  <c r="J163" i="2"/>
  <c r="J67" i="2" s="1"/>
  <c r="BK89" i="3"/>
  <c r="BK121" i="3"/>
  <c r="J121" i="3"/>
  <c r="J65" i="3" s="1"/>
  <c r="BK109" i="3"/>
  <c r="J109" i="3"/>
  <c r="J62" i="3"/>
  <c r="BK89" i="2"/>
  <c r="J89" i="2"/>
  <c r="J60" i="2"/>
  <c r="F33" i="2"/>
  <c r="AZ55" i="1" s="1"/>
  <c r="BA54" i="1"/>
  <c r="W30" i="1" s="1"/>
  <c r="J33" i="2"/>
  <c r="AV55" i="1" s="1"/>
  <c r="AT55" i="1" s="1"/>
  <c r="BC54" i="1"/>
  <c r="W32" i="1"/>
  <c r="J33" i="3"/>
  <c r="AV56" i="1" s="1"/>
  <c r="AT56" i="1" s="1"/>
  <c r="F33" i="3"/>
  <c r="AZ56" i="1" s="1"/>
  <c r="BD54" i="1"/>
  <c r="W33" i="1"/>
  <c r="BB54" i="1"/>
  <c r="AX54" i="1" s="1"/>
  <c r="BK88" i="3" l="1"/>
  <c r="J88" i="3"/>
  <c r="J59" i="3"/>
  <c r="J89" i="3"/>
  <c r="J60" i="3" s="1"/>
  <c r="BK88" i="2"/>
  <c r="J88" i="2"/>
  <c r="J30" i="2" s="1"/>
  <c r="AG55" i="1" s="1"/>
  <c r="AW54" i="1"/>
  <c r="AK30" i="1" s="1"/>
  <c r="AZ54" i="1"/>
  <c r="W29" i="1" s="1"/>
  <c r="AY54" i="1"/>
  <c r="W31" i="1"/>
  <c r="J39" i="2" l="1"/>
  <c r="J59" i="2"/>
  <c r="AN55" i="1"/>
  <c r="AV54" i="1"/>
  <c r="AK29" i="1" s="1"/>
  <c r="J30" i="3"/>
  <c r="AG56" i="1"/>
  <c r="AG54" i="1"/>
  <c r="AK26" i="1" s="1"/>
  <c r="J39" i="3" l="1"/>
  <c r="AN56" i="1"/>
  <c r="AK35" i="1"/>
  <c r="AT54" i="1"/>
  <c r="AN54" i="1" s="1"/>
</calcChain>
</file>

<file path=xl/sharedStrings.xml><?xml version="1.0" encoding="utf-8"?>
<sst xmlns="http://schemas.openxmlformats.org/spreadsheetml/2006/main" count="2099" uniqueCount="534">
  <si>
    <t>Export Komplet</t>
  </si>
  <si>
    <t>VZ</t>
  </si>
  <si>
    <t>2.0</t>
  </si>
  <si>
    <t/>
  </si>
  <si>
    <t>False</t>
  </si>
  <si>
    <t>{65e25eb3-13c4-4d96-8195-7cd32c17f5fc}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</si>
  <si>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</si>
  <si>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</si>
  <si>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</si>
  <si>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</si>
  <si>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</si>
  <si>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</si>
  <si>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</si>
  <si>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</si>
  <si>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</si>
  <si>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CH160-2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</si>
  <si>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</si>
  <si>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</si>
  <si>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dětských hřišť Ostrava-Jih, Hřiště MŠ ul. Dvorského</t>
  </si>
  <si>
    <t>KSO:</t>
  </si>
  <si>
    <t>CC-CZ:</t>
  </si>
  <si>
    <t>Místo:</t>
  </si>
  <si>
    <t xml:space="preserve"> </t>
  </si>
  <si>
    <t>Datum:</t>
  </si>
  <si>
    <t>26. 6. 2019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</si>
  <si>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</si>
  <si>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</si>
  <si>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</si>
  <si>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</si>
  <si>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</si>
  <si>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</si>
  <si>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</si>
  <si>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</si>
  <si>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</si>
  <si>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</si>
  <si>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</si>
  <si>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</si>
  <si>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</si>
  <si>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</si>
  <si>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</si>
  <si>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</si>
  <si>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</si>
  <si>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</si>
  <si>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</si>
  <si>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</si>
  <si>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</si>
  <si>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</si>
  <si>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</si>
  <si>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</si>
  <si>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</si>
  <si>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</si>
  <si>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</si>
  <si>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</si>
  <si>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</si>
  <si>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</si>
  <si>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</si>
  <si>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</si>
  <si>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</si>
  <si>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</si>
  <si>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</si>
  <si>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</si>
  <si>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</si>
  <si>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</si>
  <si>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</si>
  <si>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</si>
  <si>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</si>
  <si>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</si>
  <si>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</si>
  <si>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</si>
  <si>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</si>
  <si>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</si>
  <si>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</si>
  <si>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</si>
  <si>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</si>
  <si>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</si>
  <si>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Investiční část</t>
  </si>
  <si>
    <t>STA</t>
  </si>
  <si>
    <t>1</t>
  </si>
  <si>
    <t>{7bf73d26-8c8e-4f28-acf8-c3200f862189}</t>
  </si>
  <si>
    <t>2</t>
  </si>
  <si>
    <t>02</t>
  </si>
  <si>
    <t>Neinvestiční část</t>
  </si>
  <si>
    <t>{4906092a-c90d-4016-92e7-14cd014b5e06}</t>
  </si>
  <si>
    <t>KRYCÍ LIST SOUPISU PRACÍ</t>
  </si>
  <si>
    <t>Objekt:</t>
  </si>
  <si>
    <t>01 - Investiční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</si>
  <si>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</si>
  <si>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</si>
  <si>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</si>
  <si>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</si>
  <si>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</si>
  <si>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</si>
  <si>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</si>
  <si>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</si>
  <si>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</si>
  <si>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</si>
  <si>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</si>
  <si>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</si>
  <si>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</si>
  <si>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</si>
  <si>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</si>
  <si>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</si>
  <si>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</si>
  <si>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</si>
  <si>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</si>
  <si>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</si>
  <si>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</si>
  <si>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</si>
  <si>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</si>
  <si>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</si>
  <si>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</si>
  <si>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</si>
  <si>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</si>
  <si>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</si>
  <si>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</si>
  <si>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</si>
  <si>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7</t>
  </si>
  <si>
    <t>K</t>
  </si>
  <si>
    <t>113106121R</t>
  </si>
  <si>
    <t>Rozebrání podkladu pískoviště z betonových kostek výšky150 mm ručně</t>
  </si>
  <si>
    <t>m2</t>
  </si>
  <si>
    <t>4</t>
  </si>
  <si>
    <t>211641595</t>
  </si>
  <si>
    <t>VV</t>
  </si>
  <si>
    <t>(3,7*3,1)</t>
  </si>
  <si>
    <t>(4,0*3,4)*3</t>
  </si>
  <si>
    <t>(4,0+3,2)</t>
  </si>
  <si>
    <t>(3,6*3,1)</t>
  </si>
  <si>
    <t>Součet</t>
  </si>
  <si>
    <t>20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</si>
  <si>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</si>
  <si>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</si>
  <si>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</si>
  <si>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2019 01</t>
  </si>
  <si>
    <t>141208009</t>
  </si>
  <si>
    <t>"v místě terasy N2"4,7*4,7</t>
  </si>
  <si>
    <t>"v místě hmatového chodníku N8"7,3*1,1</t>
  </si>
  <si>
    <t>8</t>
  </si>
  <si>
    <t>171101103R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</si>
  <si>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PS, včetně dovozu zeminy</t>
  </si>
  <si>
    <t>488958891</t>
  </si>
  <si>
    <t>"zásyp okolo nových pískovišť"</t>
  </si>
  <si>
    <t>(3,5+3,5)*2*0,3*0,75*5</t>
  </si>
  <si>
    <t>(5,0+4,0)*2*0,3*0,75</t>
  </si>
  <si>
    <t>9</t>
  </si>
  <si>
    <t>181411131</t>
  </si>
  <si>
    <t>Založení trávníku na půdě předem připravené plochy do 1000 m2 výsevem včetně utažení parkového v rovině nebo na svahu do 1:5</t>
  </si>
  <si>
    <t>CS ÚRS 2018 02</t>
  </si>
  <si>
    <t>1927137846</t>
  </si>
  <si>
    <t>"okolo nových pískovišť"</t>
  </si>
  <si>
    <t>(3,5+3,5)*2*0,3*5</t>
  </si>
  <si>
    <t>(5,0+4,0)*2*0,3</t>
  </si>
  <si>
    <t>10</t>
  </si>
  <si>
    <t>M</t>
  </si>
  <si>
    <t>00572410</t>
  </si>
  <si>
    <t>osivo směs travní parková</t>
  </si>
  <si>
    <t>kg</t>
  </si>
  <si>
    <t>216796259</t>
  </si>
  <si>
    <t>26,4*0,015 'Přepočtené koeficientem množství</t>
  </si>
  <si>
    <t>29</t>
  </si>
  <si>
    <t>184201111R</t>
  </si>
  <si>
    <t>Výsadba stromů bez balu do předem vyhloubené jamky se zalitím v rovině nebo na svahu do 1:5, při výšce kmene do 1,8 m</t>
  </si>
  <si>
    <t>kus</t>
  </si>
  <si>
    <t>-1435565566</t>
  </si>
  <si>
    <t>"včetně dodání sazenice ovocného stromu"1</t>
  </si>
  <si>
    <t>30</t>
  </si>
  <si>
    <t>184801121</t>
  </si>
  <si>
    <t>Ošetření vysazených dřevin solitérních v rovině nebo na svahu do 1:5</t>
  </si>
  <si>
    <t>1697879156</t>
  </si>
  <si>
    <t>Zakládání</t>
  </si>
  <si>
    <t>12</t>
  </si>
  <si>
    <t>213141112</t>
  </si>
  <si>
    <t>Zřízení vrstvy z geotextilie filtrační, separační, odvodňovací, ochranné, výztužné nebo protierozní v rovině nebo ve sklonu do 1:5, šířky přes 3 do 6 m</t>
  </si>
  <si>
    <t>1119809818</t>
  </si>
  <si>
    <t>"separační vrstva pískoviště"</t>
  </si>
  <si>
    <t>2,9*2,9*5</t>
  </si>
  <si>
    <t>3,4*4,4</t>
  </si>
  <si>
    <t>13</t>
  </si>
  <si>
    <t>69311006</t>
  </si>
  <si>
    <t>geotextilie tkaná PP 15kN/m</t>
  </si>
  <si>
    <t>1726476262</t>
  </si>
  <si>
    <t>57,01</t>
  </si>
  <si>
    <t>57,01*1,1 'Přepočtené koeficientem množství</t>
  </si>
  <si>
    <t>3</t>
  </si>
  <si>
    <t>Svislé a kompletní konstrukce</t>
  </si>
  <si>
    <t>11</t>
  </si>
  <si>
    <t>311113144</t>
  </si>
  <si>
    <t>Nadzákladové zdi z tvárnic ztraceného bednění hladkých, včetně výplně z betonu třídy C 20/25, tloušťky zdiva přes 250 do 300 mm</t>
  </si>
  <si>
    <t>751966275</t>
  </si>
  <si>
    <t>"nové zdivo pískovišť"</t>
  </si>
  <si>
    <t>(3,5+2,9)*2*0,75*5</t>
  </si>
  <si>
    <t>(5+3,4)*2*0,75*5</t>
  </si>
  <si>
    <t>5</t>
  </si>
  <si>
    <t>Komunikace pozemní</t>
  </si>
  <si>
    <t>564861115</t>
  </si>
  <si>
    <t>Podklad ze štěrkodrti ŠD s rozprostřením a zhutněním, po zhutnění tl. 240 mm</t>
  </si>
  <si>
    <t>834399486</t>
  </si>
  <si>
    <t>"pod terasu N2"4,7*4,7</t>
  </si>
  <si>
    <t>16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</si>
  <si>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</si>
  <si>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</si>
  <si>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739856059</t>
  </si>
  <si>
    <t>17</t>
  </si>
  <si>
    <t>59245015</t>
  </si>
  <si>
    <t>dlažba zámková profilová základní 20x16,5x6 cm přírodní</t>
  </si>
  <si>
    <t>1199346616</t>
  </si>
  <si>
    <t>22,09</t>
  </si>
  <si>
    <t>22,09*1,1 'Přepočtené koeficientem množství</t>
  </si>
  <si>
    <t>Ostatní konstrukce a práce, bourání</t>
  </si>
  <si>
    <t>18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</si>
  <si>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</si>
  <si>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</si>
  <si>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</si>
  <si>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-1538832054</t>
  </si>
  <si>
    <t>"terasa N2"(4,7+4,7)*2</t>
  </si>
  <si>
    <t>"hmatový chodník N8"(7,3+1,1)*2</t>
  </si>
  <si>
    <t>19</t>
  </si>
  <si>
    <t>59217017</t>
  </si>
  <si>
    <t>obrubník betonový chodníkový 100x10x25 cm</t>
  </si>
  <si>
    <t>-826340786</t>
  </si>
  <si>
    <t>35,6*1,1 'Přepočtené koeficientem množství</t>
  </si>
  <si>
    <t>23</t>
  </si>
  <si>
    <t>936001002R2</t>
  </si>
  <si>
    <t>D+M Písková laboratoř včetně kotvení</t>
  </si>
  <si>
    <t>-1345689611</t>
  </si>
  <si>
    <t>"viz výkres D.1.1.06"1</t>
  </si>
  <si>
    <t>38</t>
  </si>
  <si>
    <t>936001024R11</t>
  </si>
  <si>
    <t>D+M Dřevěná dětská kombinovaná prolézačka se skluzavkou</t>
  </si>
  <si>
    <t>449627370</t>
  </si>
  <si>
    <t>"viz výkres D.1.1.12"1</t>
  </si>
  <si>
    <t>962052211</t>
  </si>
  <si>
    <t>Bourání zdiva železobetonového nadzákladového, objemu přes 1 m3</t>
  </si>
  <si>
    <t>338001602</t>
  </si>
  <si>
    <t>"vybourání stěn pískoviště D1"</t>
  </si>
  <si>
    <t>(3,7+3,1)*2*0,75*0,3</t>
  </si>
  <si>
    <t>(4,0+3,4)*2*0,75*0,3*3</t>
  </si>
  <si>
    <t>(4,0+3,2)*2*0,75*0,3</t>
  </si>
  <si>
    <t>(3,6+3,1)*2*0,75*0,3</t>
  </si>
  <si>
    <t>997</t>
  </si>
  <si>
    <t>Přesun sutě</t>
  </si>
  <si>
    <t>997221571</t>
  </si>
  <si>
    <t>Vodorovná doprava vybouraných hmot bez naložení, ale se složením a s hrubým urovnáním na vzdálenost do 1 km</t>
  </si>
  <si>
    <t>t</t>
  </si>
  <si>
    <t>-1828914038</t>
  </si>
  <si>
    <t>997221579</t>
  </si>
  <si>
    <t>Vodorovná doprava vybouraných hmot bez naložení, ale se složením a s hrubým urovnáním na vzdálenost Příplatek k ceně za každý další i započatý 1 km přes 1 km</t>
  </si>
  <si>
    <t>1640652303</t>
  </si>
  <si>
    <t>"předpoklad odvoz do 10 km"10*69,943</t>
  </si>
  <si>
    <t>997221825</t>
  </si>
  <si>
    <t>Poplatek za uložení stavebního odpadu na skládce (skládkovné) z armovaného betonu zatříděného do Katalogu odpadů pod kódem 170 101</t>
  </si>
  <si>
    <t>-1032683677</t>
  </si>
  <si>
    <t>69,943</t>
  </si>
  <si>
    <t>997013814R</t>
  </si>
  <si>
    <t>Poplatek za uložení stavebního odpadu na skládce (skládkovné) z izolačních materiálů zatříděného do Katalogu odpadů pod kódem 170 604</t>
  </si>
  <si>
    <t>ks</t>
  </si>
  <si>
    <t>-2131782095</t>
  </si>
  <si>
    <t>PSV</t>
  </si>
  <si>
    <t>Práce a dodávky PSV</t>
  </si>
  <si>
    <t>767</t>
  </si>
  <si>
    <t>Konstrukce zámečnické</t>
  </si>
  <si>
    <t>32</t>
  </si>
  <si>
    <t>767812612R.1</t>
  </si>
  <si>
    <t>D+M Stínící plachta 5,0x5,0m včetně sloupků a kotvení</t>
  </si>
  <si>
    <t>-1817954999</t>
  </si>
  <si>
    <t>P</t>
  </si>
  <si>
    <t>Poznámka k položce:_x000D_
včetně výkopových prací, základových konstrukcí  a pomocného a spojovacího materiálu</t>
  </si>
  <si>
    <t>34</t>
  </si>
  <si>
    <t>767812613R.1</t>
  </si>
  <si>
    <t>D+M Stínící plachta 2,5x2,5m včetně sloupků a kotvení</t>
  </si>
  <si>
    <t>-383697047</t>
  </si>
  <si>
    <t>02 - Neinvestiční část</t>
  </si>
  <si>
    <t>OST - Ostatní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</si>
  <si>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</si>
  <si>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</si>
  <si>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</si>
  <si>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</si>
  <si>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>936001001R1</t>
  </si>
  <si>
    <t>D+M Dřevěný hmyzí hotel včetně kotvení</t>
  </si>
  <si>
    <t>791452219</t>
  </si>
  <si>
    <t>"viz výkres D.1.1.05"1</t>
  </si>
  <si>
    <t>936001003R3</t>
  </si>
  <si>
    <t>D+M Dřevěné záhony z akátového dřeva 1200x800x200mm, včetně podkladní nopové folie a zeminy</t>
  </si>
  <si>
    <t>1226355543</t>
  </si>
  <si>
    <t>"viz výkres D.1.1.07"28</t>
  </si>
  <si>
    <t>936001004R4</t>
  </si>
  <si>
    <t>D+M Vrbový tunel šířky 1,5, výšky 1,5m včetně kotvení</t>
  </si>
  <si>
    <t>-1644070285</t>
  </si>
  <si>
    <t>"viz výkres D.1.1.08"10</t>
  </si>
  <si>
    <t>936001024R1</t>
  </si>
  <si>
    <t>D+M Dřevěná lavička kolem stromu včetně kotvení</t>
  </si>
  <si>
    <t>2080657525</t>
  </si>
  <si>
    <t>"viz výkres D.1.1.04"2</t>
  </si>
  <si>
    <t>936001024R5</t>
  </si>
  <si>
    <t xml:space="preserve">D+M Hmatový chodník </t>
  </si>
  <si>
    <t>987684229</t>
  </si>
  <si>
    <t>"viz výkres D.1.1.09"7</t>
  </si>
  <si>
    <t>6</t>
  </si>
  <si>
    <t>936004212</t>
  </si>
  <si>
    <t>Udržování dětských pískovišť s výměnou písku</t>
  </si>
  <si>
    <t>2026496196</t>
  </si>
  <si>
    <t>2,9*2,9*0,4*5</t>
  </si>
  <si>
    <t>3,4*4,4*0,4</t>
  </si>
  <si>
    <t>962-01R</t>
  </si>
  <si>
    <t>Vybourání zabetonované pneumatiky, včetně oddělení betonu od pneumatiky</t>
  </si>
  <si>
    <t>-1119246898</t>
  </si>
  <si>
    <t>767812612R</t>
  </si>
  <si>
    <t>D+M Stínící posuvná plachta na pískoviště 4,0x4,0m včetně sloupků a kotvení</t>
  </si>
  <si>
    <t>-229050937</t>
  </si>
  <si>
    <t>767812613R</t>
  </si>
  <si>
    <t>D+M Stínící posuvná plachta na pískoviště 4,5x5,5m včetně sloupků a kotvení</t>
  </si>
  <si>
    <t>-766931586</t>
  </si>
  <si>
    <t>OST</t>
  </si>
  <si>
    <t>Ostatní</t>
  </si>
  <si>
    <t>01R</t>
  </si>
  <si>
    <t>512</t>
  </si>
  <si>
    <t>112349036</t>
  </si>
  <si>
    <t>02R</t>
  </si>
  <si>
    <t>soubor</t>
  </si>
  <si>
    <t>93850387</t>
  </si>
  <si>
    <t>03R</t>
  </si>
  <si>
    <t>896702923</t>
  </si>
  <si>
    <t>04R</t>
  </si>
  <si>
    <t>D+M PVC zavlažovací vak 60 l</t>
  </si>
  <si>
    <t>1686278636</t>
  </si>
  <si>
    <t>14</t>
  </si>
  <si>
    <t>05R</t>
  </si>
  <si>
    <t xml:space="preserve">Údržba vysazené zeleně po dobu 5 let </t>
  </si>
  <si>
    <t>1202489500</t>
  </si>
  <si>
    <t>VRN</t>
  </si>
  <si>
    <t>Vedlejší rozpočtové náklady</t>
  </si>
  <si>
    <t>VRN2</t>
  </si>
  <si>
    <t>Příprava staveniště</t>
  </si>
  <si>
    <t>020001000</t>
  </si>
  <si>
    <t>…</t>
  </si>
  <si>
    <t>1024</t>
  </si>
  <si>
    <t>-321292192</t>
  </si>
  <si>
    <t>"0,5% z celkové ceny ZRN"1</t>
  </si>
  <si>
    <t>VRN3</t>
  </si>
  <si>
    <t>Zařízení staveniště</t>
  </si>
  <si>
    <t>030001000</t>
  </si>
  <si>
    <t>623970516</t>
  </si>
  <si>
    <t>"1,5% z celkové ceny ZRN"1</t>
  </si>
  <si>
    <t>VRN4</t>
  </si>
  <si>
    <t>Inženýrská činnost</t>
  </si>
  <si>
    <t>040001000</t>
  </si>
  <si>
    <t>1541666325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</si>
  <si>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</si>
  <si>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</si>
  <si>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</si>
  <si>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</si>
  <si>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</si>
  <si>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</si>
  <si>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</si>
  <si>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</si>
  <si>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</si>
  <si>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</si>
  <si>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</si>
  <si>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</si>
  <si>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</si>
  <si>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</si>
  <si>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</si>
  <si>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</si>
  <si>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</si>
  <si>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</si>
  <si>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</si>
  <si>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</si>
  <si>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</si>
  <si>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</si>
  <si>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</si>
  <si>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</si>
  <si>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</si>
  <si>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</si>
  <si>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</si>
  <si>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</si>
  <si>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</si>
  <si>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</si>
  <si>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</si>
  <si>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</si>
  <si>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</si>
  <si>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</si>
  <si>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</si>
  <si>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</si>
  <si>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</si>
  <si>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</si>
  <si>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</si>
  <si>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</si>
  <si>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</si>
  <si>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</si>
  <si>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</si>
  <si>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</si>
  <si>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</si>
  <si>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</si>
  <si>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</si>
  <si>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</si>
  <si>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</si>
  <si>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</si>
  <si>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</si>
  <si>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</si>
  <si>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</si>
  <si>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</si>
  <si>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</si>
  <si>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</si>
  <si>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</si>
  <si>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</si>
  <si>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</si>
  <si>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</si>
  <si>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</si>
  <si>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</si>
  <si>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</si>
  <si>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</si>
  <si>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</si>
  <si>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</si>
  <si>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</si>
  <si>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</si>
  <si>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</si>
  <si>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</si>
  <si>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</si>
  <si>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</si>
  <si>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</si>
  <si>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</si>
  <si>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</si>
  <si>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</si>
  <si>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</si>
  <si>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</si>
  <si>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</si>
  <si>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</si>
  <si>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</si>
  <si>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</si>
  <si>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</si>
  <si>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</si>
  <si>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</si>
  <si>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</si>
  <si>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</si>
  <si>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</si>
  <si>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</si>
  <si>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</si>
  <si>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</si>
  <si>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</si>
  <si>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</si>
  <si>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</si>
  <si>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</si>
  <si>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</si>
  <si>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</si>
  <si>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</si>
  <si>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</si>
  <si>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</si>
  <si>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</si>
  <si>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</si>
  <si>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</si>
  <si>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</si>
  <si>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</si>
  <si>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</si>
  <si>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</si>
  <si>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</si>
  <si>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</si>
  <si>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</si>
  <si>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</si>
  <si>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</si>
  <si>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</si>
  <si>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</si>
  <si>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</si>
  <si>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</si>
  <si>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</si>
  <si>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</si>
  <si>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</si>
  <si>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</si>
  <si>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</si>
  <si>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</si>
  <si>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</si>
  <si>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</si>
  <si>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</si>
  <si>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</si>
  <si>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</si>
  <si>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</si>
  <si>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</si>
  <si>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</si>
  <si>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</si>
  <si>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</si>
  <si>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</si>
  <si>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</si>
  <si>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</si>
  <si>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</si>
  <si>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</si>
  <si>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</si>
  <si>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</si>
  <si>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</si>
  <si>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</si>
  <si>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</si>
  <si>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</si>
  <si>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</si>
  <si>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</si>
  <si>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</si>
  <si>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</si>
  <si>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</si>
  <si>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</si>
  <si>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</si>
  <si>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</si>
  <si>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</si>
  <si>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</si>
  <si>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</si>
  <si>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</si>
  <si>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</si>
  <si>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</si>
  <si>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</si>
  <si>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</si>
  <si>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</si>
  <si>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</si>
  <si>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</si>
  <si>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</si>
  <si>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</si>
  <si>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</si>
  <si>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</si>
  <si>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</si>
  <si>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</si>
  <si>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</si>
  <si>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</si>
  <si>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</si>
  <si>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</si>
  <si>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</si>
  <si>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</si>
  <si>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</si>
  <si>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</si>
  <si>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</si>
  <si>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</si>
  <si>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</si>
  <si>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</si>
  <si>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</si>
  <si>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</si>
  <si>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</si>
  <si>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</si>
  <si>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Údržba a seřízení navržených prvků v půl ročních intervalech po dobu záruky </t>
  </si>
  <si>
    <t>Revize herních prvků</t>
  </si>
  <si>
    <t>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</si>
</sst>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1" fillId="5" borderId="8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right" vertical="center"/>
    </xf>
    <xf numFmtId="0" fontId="21" fillId="5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3" borderId="15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 applyProtection="1">
      <alignment vertical="center"/>
    </xf>
    <xf numFmtId="0" fontId="34" fillId="3" borderId="15" xfId="0" applyFont="1" applyFill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>
      <selection activeCell="AI20" sqref="AI19:AI20"/>
    </sheetView>
  </sheetViews>
  <sheetFormatPr defaultRowHeight="11.25"/>
  <cols>
    <col min="1" max="1" width="8.33203125" style="99" customWidth="1"/>
    <col min="2" max="2" width="1.6640625" style="99" customWidth="1"/>
    <col min="3" max="3" width="4.1640625" style="99" customWidth="1"/>
    <col min="4" max="33" width="2.6640625" style="99" customWidth="1"/>
    <col min="34" max="34" width="3.33203125" style="99" customWidth="1"/>
    <col min="35" max="35" width="31.6640625" style="99" customWidth="1"/>
    <col min="36" max="37" width="2.5" style="99" customWidth="1"/>
    <col min="38" max="38" width="8.33203125" style="99" customWidth="1"/>
    <col min="39" max="39" width="3.33203125" style="99" customWidth="1"/>
    <col min="40" max="40" width="13.33203125" style="99" customWidth="1"/>
    <col min="41" max="41" width="7.5" style="99" customWidth="1"/>
    <col min="42" max="42" width="4.1640625" style="99" customWidth="1"/>
    <col min="43" max="43" width="15.6640625" style="99" customWidth="1"/>
    <col min="44" max="44" width="13.6640625" style="99" customWidth="1"/>
    <col min="45" max="47" width="25.83203125" style="99" hidden="1" customWidth="1"/>
    <col min="48" max="49" width="21.6640625" style="99" hidden="1" customWidth="1"/>
    <col min="50" max="51" width="25" style="99" hidden="1" customWidth="1"/>
    <col min="52" max="52" width="21.6640625" style="99" hidden="1" customWidth="1"/>
    <col min="53" max="53" width="19.1640625" style="99" hidden="1" customWidth="1"/>
    <col min="54" max="54" width="25" style="99" hidden="1" customWidth="1"/>
    <col min="55" max="55" width="21.6640625" style="99" hidden="1" customWidth="1"/>
    <col min="56" max="56" width="19.1640625" style="99" hidden="1" customWidth="1"/>
    <col min="57" max="57" width="66.5" style="99" customWidth="1"/>
    <col min="58" max="70" width="9.33203125" style="99"/>
    <col min="71" max="91" width="9.33203125" style="99" hidden="1"/>
    <col min="92" max="16384" width="9.33203125" style="99"/>
  </cols>
  <sheetData>
    <row r="1" spans="1:74">
      <c r="A1" s="98" t="s">
        <v>0</v>
      </c>
      <c r="AZ1" s="98" t="s">
        <v>1</v>
      </c>
      <c r="BA1" s="98" t="s">
        <v>2</v>
      </c>
      <c r="BB1" s="98" t="s">
        <v>3</v>
      </c>
      <c r="BT1" s="98" t="s">
        <v>4</v>
      </c>
      <c r="BU1" s="98" t="s">
        <v>4</v>
      </c>
      <c r="BV1" s="98" t="s">
        <v>5</v>
      </c>
    </row>
    <row r="2" spans="1:74" ht="36.950000000000003" customHeight="1">
      <c r="AR2" s="100" t="s">
        <v>6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102" t="s">
        <v>7</v>
      </c>
      <c r="BT2" s="102" t="s">
        <v>8</v>
      </c>
    </row>
    <row r="3" spans="1:74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5"/>
      <c r="BS3" s="102" t="s">
        <v>7</v>
      </c>
      <c r="BT3" s="102" t="s">
        <v>9</v>
      </c>
    </row>
    <row r="4" spans="1:74" ht="24.95" customHeight="1">
      <c r="B4" s="105"/>
      <c r="D4" s="106" t="s">
        <v>10</v>
      </c>
      <c r="AR4" s="105"/>
      <c r="AS4" s="107" t="s">
        <v>11</v>
      </c>
      <c r="BE4" s="108" t="s">
        <v>12</v>
      </c>
      <c r="BS4" s="102" t="s">
        <v>13</v>
      </c>
    </row>
    <row r="5" spans="1:74" ht="12" customHeight="1">
      <c r="B5" s="105"/>
      <c r="D5" s="109" t="s">
        <v>14</v>
      </c>
      <c r="K5" s="110" t="s">
        <v>15</v>
      </c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R5" s="105"/>
      <c r="BE5" s="111" t="s">
        <v>16</v>
      </c>
      <c r="BS5" s="102" t="s">
        <v>7</v>
      </c>
    </row>
    <row r="6" spans="1:74" ht="36.950000000000003" customHeight="1">
      <c r="B6" s="105"/>
      <c r="D6" s="112" t="s">
        <v>17</v>
      </c>
      <c r="K6" s="113" t="s">
        <v>18</v>
      </c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R6" s="105"/>
      <c r="BE6" s="114"/>
      <c r="BS6" s="102" t="s">
        <v>7</v>
      </c>
    </row>
    <row r="7" spans="1:74" ht="12" customHeight="1">
      <c r="B7" s="105"/>
      <c r="D7" s="115" t="s">
        <v>19</v>
      </c>
      <c r="K7" s="116" t="s">
        <v>3</v>
      </c>
      <c r="AK7" s="115" t="s">
        <v>20</v>
      </c>
      <c r="AN7" s="116" t="s">
        <v>3</v>
      </c>
      <c r="AR7" s="105"/>
      <c r="BE7" s="114"/>
      <c r="BS7" s="102" t="s">
        <v>7</v>
      </c>
    </row>
    <row r="8" spans="1:74" ht="12" customHeight="1">
      <c r="B8" s="105"/>
      <c r="D8" s="115" t="s">
        <v>21</v>
      </c>
      <c r="K8" s="116" t="s">
        <v>22</v>
      </c>
      <c r="AK8" s="115" t="s">
        <v>23</v>
      </c>
      <c r="AN8" s="87" t="s">
        <v>24</v>
      </c>
      <c r="AR8" s="105"/>
      <c r="BE8" s="114"/>
      <c r="BS8" s="102" t="s">
        <v>7</v>
      </c>
    </row>
    <row r="9" spans="1:74" ht="14.45" customHeight="1">
      <c r="B9" s="105"/>
      <c r="AR9" s="105"/>
      <c r="BE9" s="114"/>
      <c r="BS9" s="102" t="s">
        <v>7</v>
      </c>
    </row>
    <row r="10" spans="1:74" ht="12" customHeight="1">
      <c r="B10" s="105"/>
      <c r="D10" s="115" t="s">
        <v>25</v>
      </c>
      <c r="AK10" s="115" t="s">
        <v>26</v>
      </c>
      <c r="AN10" s="116" t="s">
        <v>3</v>
      </c>
      <c r="AR10" s="105"/>
      <c r="BE10" s="114"/>
      <c r="BS10" s="102" t="s">
        <v>7</v>
      </c>
    </row>
    <row r="11" spans="1:74" ht="18.399999999999999" customHeight="1">
      <c r="B11" s="105"/>
      <c r="E11" s="116" t="s">
        <v>22</v>
      </c>
      <c r="AK11" s="115" t="s">
        <v>27</v>
      </c>
      <c r="AN11" s="116" t="s">
        <v>3</v>
      </c>
      <c r="AR11" s="105"/>
      <c r="BE11" s="114"/>
      <c r="BS11" s="102" t="s">
        <v>7</v>
      </c>
    </row>
    <row r="12" spans="1:74" ht="6.95" customHeight="1">
      <c r="B12" s="105"/>
      <c r="AR12" s="105"/>
      <c r="BE12" s="114"/>
      <c r="BS12" s="102" t="s">
        <v>7</v>
      </c>
    </row>
    <row r="13" spans="1:74" ht="12" customHeight="1">
      <c r="B13" s="105"/>
      <c r="D13" s="115" t="s">
        <v>28</v>
      </c>
      <c r="AK13" s="115" t="s">
        <v>26</v>
      </c>
      <c r="AN13" s="86" t="s">
        <v>29</v>
      </c>
      <c r="AR13" s="105"/>
      <c r="BE13" s="114"/>
      <c r="BS13" s="102" t="s">
        <v>7</v>
      </c>
    </row>
    <row r="14" spans="1:74" ht="12.75">
      <c r="B14" s="105"/>
      <c r="E14" s="88" t="s">
        <v>29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115" t="s">
        <v>27</v>
      </c>
      <c r="AN14" s="86" t="s">
        <v>29</v>
      </c>
      <c r="AR14" s="105"/>
      <c r="BE14" s="114"/>
      <c r="BS14" s="102" t="s">
        <v>7</v>
      </c>
    </row>
    <row r="15" spans="1:74" ht="6.95" customHeight="1">
      <c r="B15" s="105"/>
      <c r="AR15" s="105"/>
      <c r="BE15" s="114"/>
      <c r="BS15" s="102" t="s">
        <v>4</v>
      </c>
    </row>
    <row r="16" spans="1:74" ht="12" customHeight="1">
      <c r="B16" s="105"/>
      <c r="D16" s="115" t="s">
        <v>30</v>
      </c>
      <c r="AK16" s="115" t="s">
        <v>26</v>
      </c>
      <c r="AN16" s="116" t="s">
        <v>3</v>
      </c>
      <c r="AR16" s="105"/>
      <c r="BE16" s="114"/>
      <c r="BS16" s="102" t="s">
        <v>4</v>
      </c>
    </row>
    <row r="17" spans="1:71" ht="18.399999999999999" customHeight="1">
      <c r="B17" s="105"/>
      <c r="E17" s="116" t="s">
        <v>22</v>
      </c>
      <c r="AK17" s="115" t="s">
        <v>27</v>
      </c>
      <c r="AN17" s="116" t="s">
        <v>3</v>
      </c>
      <c r="AR17" s="105"/>
      <c r="BE17" s="114"/>
      <c r="BS17" s="102" t="s">
        <v>31</v>
      </c>
    </row>
    <row r="18" spans="1:71" ht="6.95" customHeight="1">
      <c r="B18" s="105"/>
      <c r="AR18" s="105"/>
      <c r="BE18" s="114"/>
      <c r="BS18" s="102" t="s">
        <v>7</v>
      </c>
    </row>
    <row r="19" spans="1:71" ht="12" customHeight="1">
      <c r="B19" s="105"/>
      <c r="D19" s="115" t="s">
        <v>32</v>
      </c>
      <c r="AK19" s="115" t="s">
        <v>26</v>
      </c>
      <c r="AN19" s="116" t="s">
        <v>3</v>
      </c>
      <c r="AR19" s="105"/>
      <c r="BE19" s="114"/>
      <c r="BS19" s="102" t="s">
        <v>7</v>
      </c>
    </row>
    <row r="20" spans="1:71" ht="18.399999999999999" customHeight="1">
      <c r="B20" s="105"/>
      <c r="E20" s="116" t="s">
        <v>22</v>
      </c>
      <c r="AK20" s="115" t="s">
        <v>27</v>
      </c>
      <c r="AN20" s="116" t="s">
        <v>3</v>
      </c>
      <c r="AR20" s="105"/>
      <c r="BE20" s="114"/>
      <c r="BS20" s="102" t="s">
        <v>4</v>
      </c>
    </row>
    <row r="21" spans="1:71" ht="6.95" customHeight="1">
      <c r="B21" s="105"/>
      <c r="AR21" s="105"/>
      <c r="BE21" s="114"/>
    </row>
    <row r="22" spans="1:71" ht="12" customHeight="1">
      <c r="B22" s="105"/>
      <c r="D22" s="115" t="s">
        <v>33</v>
      </c>
      <c r="AR22" s="105"/>
      <c r="BE22" s="114"/>
    </row>
    <row r="23" spans="1:71" ht="47.25" customHeight="1">
      <c r="B23" s="105"/>
      <c r="E23" s="117" t="s">
        <v>34</v>
      </c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R23" s="105"/>
      <c r="BE23" s="114"/>
    </row>
    <row r="24" spans="1:71" ht="6.95" customHeight="1">
      <c r="B24" s="105"/>
      <c r="AR24" s="105"/>
      <c r="BE24" s="114"/>
    </row>
    <row r="25" spans="1:71" ht="6.95" customHeight="1">
      <c r="B25" s="105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R25" s="105"/>
      <c r="BE25" s="114"/>
    </row>
    <row r="26" spans="1:71" s="125" customFormat="1" ht="25.9" customHeight="1">
      <c r="A26" s="119"/>
      <c r="B26" s="120"/>
      <c r="C26" s="119"/>
      <c r="D26" s="121" t="s">
        <v>35</v>
      </c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3">
        <f>ROUND(AG54,2)</f>
        <v>0</v>
      </c>
      <c r="AL26" s="124"/>
      <c r="AM26" s="124"/>
      <c r="AN26" s="124"/>
      <c r="AO26" s="124"/>
      <c r="AP26" s="119"/>
      <c r="AQ26" s="119"/>
      <c r="AR26" s="120"/>
      <c r="BE26" s="114"/>
    </row>
    <row r="27" spans="1:71" s="125" customFormat="1" ht="6.95" customHeight="1">
      <c r="A27" s="119"/>
      <c r="B27" s="120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20"/>
      <c r="BE27" s="114"/>
    </row>
    <row r="28" spans="1:71" s="125" customFormat="1" ht="12.75">
      <c r="A28" s="119"/>
      <c r="B28" s="120"/>
      <c r="C28" s="119"/>
      <c r="D28" s="119"/>
      <c r="E28" s="119"/>
      <c r="F28" s="119"/>
      <c r="G28" s="119"/>
      <c r="H28" s="119"/>
      <c r="I28" s="119"/>
      <c r="J28" s="119"/>
      <c r="K28" s="119"/>
      <c r="L28" s="126" t="s">
        <v>36</v>
      </c>
      <c r="M28" s="126"/>
      <c r="N28" s="126"/>
      <c r="O28" s="126"/>
      <c r="P28" s="126"/>
      <c r="Q28" s="119"/>
      <c r="R28" s="119"/>
      <c r="S28" s="119"/>
      <c r="T28" s="119"/>
      <c r="U28" s="119"/>
      <c r="V28" s="119"/>
      <c r="W28" s="126" t="s">
        <v>37</v>
      </c>
      <c r="X28" s="126"/>
      <c r="Y28" s="126"/>
      <c r="Z28" s="126"/>
      <c r="AA28" s="126"/>
      <c r="AB28" s="126"/>
      <c r="AC28" s="126"/>
      <c r="AD28" s="126"/>
      <c r="AE28" s="126"/>
      <c r="AF28" s="119"/>
      <c r="AG28" s="119"/>
      <c r="AH28" s="119"/>
      <c r="AI28" s="119"/>
      <c r="AJ28" s="119"/>
      <c r="AK28" s="126" t="s">
        <v>38</v>
      </c>
      <c r="AL28" s="126"/>
      <c r="AM28" s="126"/>
      <c r="AN28" s="126"/>
      <c r="AO28" s="126"/>
      <c r="AP28" s="119"/>
      <c r="AQ28" s="119"/>
      <c r="AR28" s="120"/>
      <c r="BE28" s="114"/>
    </row>
    <row r="29" spans="1:71" s="127" customFormat="1" ht="14.45" customHeight="1">
      <c r="B29" s="128"/>
      <c r="D29" s="115" t="s">
        <v>39</v>
      </c>
      <c r="F29" s="115" t="s">
        <v>40</v>
      </c>
      <c r="L29" s="129">
        <v>0.21</v>
      </c>
      <c r="M29" s="130"/>
      <c r="N29" s="130"/>
      <c r="O29" s="130"/>
      <c r="P29" s="130"/>
      <c r="W29" s="131">
        <f>ROUND(AZ54, 2)</f>
        <v>0</v>
      </c>
      <c r="X29" s="130"/>
      <c r="Y29" s="130"/>
      <c r="Z29" s="130"/>
      <c r="AA29" s="130"/>
      <c r="AB29" s="130"/>
      <c r="AC29" s="130"/>
      <c r="AD29" s="130"/>
      <c r="AE29" s="130"/>
      <c r="AK29" s="131">
        <f>ROUND(AV54, 2)</f>
        <v>0</v>
      </c>
      <c r="AL29" s="130"/>
      <c r="AM29" s="130"/>
      <c r="AN29" s="130"/>
      <c r="AO29" s="130"/>
      <c r="AR29" s="128"/>
      <c r="BE29" s="132"/>
    </row>
    <row r="30" spans="1:71" s="127" customFormat="1" ht="14.45" customHeight="1">
      <c r="B30" s="128"/>
      <c r="F30" s="115" t="s">
        <v>41</v>
      </c>
      <c r="L30" s="129">
        <v>0.15</v>
      </c>
      <c r="M30" s="130"/>
      <c r="N30" s="130"/>
      <c r="O30" s="130"/>
      <c r="P30" s="130"/>
      <c r="W30" s="131">
        <f>ROUND(BA54, 2)</f>
        <v>0</v>
      </c>
      <c r="X30" s="130"/>
      <c r="Y30" s="130"/>
      <c r="Z30" s="130"/>
      <c r="AA30" s="130"/>
      <c r="AB30" s="130"/>
      <c r="AC30" s="130"/>
      <c r="AD30" s="130"/>
      <c r="AE30" s="130"/>
      <c r="AK30" s="131">
        <f>ROUND(AW54, 2)</f>
        <v>0</v>
      </c>
      <c r="AL30" s="130"/>
      <c r="AM30" s="130"/>
      <c r="AN30" s="130"/>
      <c r="AO30" s="130"/>
      <c r="AR30" s="128"/>
      <c r="BE30" s="132"/>
    </row>
    <row r="31" spans="1:71" s="127" customFormat="1" ht="14.45" hidden="1" customHeight="1">
      <c r="B31" s="128"/>
      <c r="F31" s="115" t="s">
        <v>42</v>
      </c>
      <c r="L31" s="129">
        <v>0.21</v>
      </c>
      <c r="M31" s="130"/>
      <c r="N31" s="130"/>
      <c r="O31" s="130"/>
      <c r="P31" s="130"/>
      <c r="W31" s="131">
        <f>ROUND(BB54, 2)</f>
        <v>0</v>
      </c>
      <c r="X31" s="130"/>
      <c r="Y31" s="130"/>
      <c r="Z31" s="130"/>
      <c r="AA31" s="130"/>
      <c r="AB31" s="130"/>
      <c r="AC31" s="130"/>
      <c r="AD31" s="130"/>
      <c r="AE31" s="130"/>
      <c r="AK31" s="131">
        <v>0</v>
      </c>
      <c r="AL31" s="130"/>
      <c r="AM31" s="130"/>
      <c r="AN31" s="130"/>
      <c r="AO31" s="130"/>
      <c r="AR31" s="128"/>
      <c r="BE31" s="132"/>
    </row>
    <row r="32" spans="1:71" s="127" customFormat="1" ht="14.45" hidden="1" customHeight="1">
      <c r="B32" s="128"/>
      <c r="F32" s="115" t="s">
        <v>43</v>
      </c>
      <c r="L32" s="129">
        <v>0.15</v>
      </c>
      <c r="M32" s="130"/>
      <c r="N32" s="130"/>
      <c r="O32" s="130"/>
      <c r="P32" s="130"/>
      <c r="W32" s="131">
        <f>ROUND(BC54, 2)</f>
        <v>0</v>
      </c>
      <c r="X32" s="130"/>
      <c r="Y32" s="130"/>
      <c r="Z32" s="130"/>
      <c r="AA32" s="130"/>
      <c r="AB32" s="130"/>
      <c r="AC32" s="130"/>
      <c r="AD32" s="130"/>
      <c r="AE32" s="130"/>
      <c r="AK32" s="131">
        <v>0</v>
      </c>
      <c r="AL32" s="130"/>
      <c r="AM32" s="130"/>
      <c r="AN32" s="130"/>
      <c r="AO32" s="130"/>
      <c r="AR32" s="128"/>
      <c r="BE32" s="132"/>
    </row>
    <row r="33" spans="1:57" s="127" customFormat="1" ht="14.45" hidden="1" customHeight="1">
      <c r="B33" s="128"/>
      <c r="F33" s="115" t="s">
        <v>44</v>
      </c>
      <c r="L33" s="129">
        <v>0</v>
      </c>
      <c r="M33" s="130"/>
      <c r="N33" s="130"/>
      <c r="O33" s="130"/>
      <c r="P33" s="130"/>
      <c r="W33" s="131">
        <f>ROUND(BD54, 2)</f>
        <v>0</v>
      </c>
      <c r="X33" s="130"/>
      <c r="Y33" s="130"/>
      <c r="Z33" s="130"/>
      <c r="AA33" s="130"/>
      <c r="AB33" s="130"/>
      <c r="AC33" s="130"/>
      <c r="AD33" s="130"/>
      <c r="AE33" s="130"/>
      <c r="AK33" s="131">
        <v>0</v>
      </c>
      <c r="AL33" s="130"/>
      <c r="AM33" s="130"/>
      <c r="AN33" s="130"/>
      <c r="AO33" s="130"/>
      <c r="AR33" s="128"/>
    </row>
    <row r="34" spans="1:57" s="125" customFormat="1" ht="6.95" customHeight="1">
      <c r="A34" s="119"/>
      <c r="B34" s="120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20"/>
      <c r="BE34" s="119"/>
    </row>
    <row r="35" spans="1:57" s="125" customFormat="1" ht="25.9" customHeight="1">
      <c r="A35" s="119"/>
      <c r="B35" s="120"/>
      <c r="C35" s="133"/>
      <c r="D35" s="134" t="s">
        <v>45</v>
      </c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6" t="s">
        <v>46</v>
      </c>
      <c r="U35" s="135"/>
      <c r="V35" s="135"/>
      <c r="W35" s="135"/>
      <c r="X35" s="137" t="s">
        <v>47</v>
      </c>
      <c r="Y35" s="138"/>
      <c r="Z35" s="138"/>
      <c r="AA35" s="138"/>
      <c r="AB35" s="138"/>
      <c r="AC35" s="135"/>
      <c r="AD35" s="135"/>
      <c r="AE35" s="135"/>
      <c r="AF35" s="135"/>
      <c r="AG35" s="135"/>
      <c r="AH35" s="135"/>
      <c r="AI35" s="135"/>
      <c r="AJ35" s="135"/>
      <c r="AK35" s="139">
        <f>SUM(AK26:AK33)</f>
        <v>0</v>
      </c>
      <c r="AL35" s="138"/>
      <c r="AM35" s="138"/>
      <c r="AN35" s="138"/>
      <c r="AO35" s="140"/>
      <c r="AP35" s="133"/>
      <c r="AQ35" s="133"/>
      <c r="AR35" s="120"/>
      <c r="BE35" s="119"/>
    </row>
    <row r="36" spans="1:57" s="125" customFormat="1" ht="6.95" customHeight="1">
      <c r="A36" s="119"/>
      <c r="B36" s="120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20"/>
      <c r="BE36" s="119"/>
    </row>
    <row r="37" spans="1:57" s="125" customFormat="1" ht="6.95" customHeight="1">
      <c r="A37" s="119"/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20"/>
      <c r="BE37" s="119"/>
    </row>
    <row r="41" spans="1:57" s="125" customFormat="1" ht="6.95" customHeight="1">
      <c r="A41" s="119"/>
      <c r="B41" s="143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20"/>
      <c r="BE41" s="119"/>
    </row>
    <row r="42" spans="1:57" s="125" customFormat="1" ht="24.95" customHeight="1">
      <c r="A42" s="119"/>
      <c r="B42" s="120"/>
      <c r="C42" s="106" t="s">
        <v>48</v>
      </c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20"/>
      <c r="BE42" s="119"/>
    </row>
    <row r="43" spans="1:57" s="125" customFormat="1" ht="6.95" customHeight="1">
      <c r="A43" s="119"/>
      <c r="B43" s="120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20"/>
      <c r="BE43" s="119"/>
    </row>
    <row r="44" spans="1:57" s="145" customFormat="1" ht="12" customHeight="1">
      <c r="B44" s="146"/>
      <c r="C44" s="115" t="s">
        <v>14</v>
      </c>
      <c r="L44" s="145" t="str">
        <f>K5</f>
        <v>CH160-2</v>
      </c>
      <c r="AR44" s="146"/>
    </row>
    <row r="45" spans="1:57" s="147" customFormat="1" ht="36.950000000000003" customHeight="1">
      <c r="B45" s="148"/>
      <c r="C45" s="149" t="s">
        <v>17</v>
      </c>
      <c r="L45" s="150" t="str">
        <f>K6</f>
        <v>Rekonstrukce dětských hřišť Ostrava-Jih, Hřiště MŠ ul. Dvorského</v>
      </c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R45" s="148"/>
    </row>
    <row r="46" spans="1:57" s="125" customFormat="1" ht="6.95" customHeight="1">
      <c r="A46" s="119"/>
      <c r="B46" s="120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20"/>
      <c r="BE46" s="119"/>
    </row>
    <row r="47" spans="1:57" s="125" customFormat="1" ht="12" customHeight="1">
      <c r="A47" s="119"/>
      <c r="B47" s="120"/>
      <c r="C47" s="115" t="s">
        <v>21</v>
      </c>
      <c r="D47" s="119"/>
      <c r="E47" s="119"/>
      <c r="F47" s="119"/>
      <c r="G47" s="119"/>
      <c r="H47" s="119"/>
      <c r="I47" s="119"/>
      <c r="J47" s="119"/>
      <c r="K47" s="119"/>
      <c r="L47" s="152" t="str">
        <f>IF(K8="","",K8)</f>
        <v xml:space="preserve"> </v>
      </c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5" t="s">
        <v>23</v>
      </c>
      <c r="AJ47" s="119"/>
      <c r="AK47" s="119"/>
      <c r="AL47" s="119"/>
      <c r="AM47" s="153" t="str">
        <f>IF(AN8= "","",AN8)</f>
        <v>26. 6. 2019</v>
      </c>
      <c r="AN47" s="153"/>
      <c r="AO47" s="119"/>
      <c r="AP47" s="119"/>
      <c r="AQ47" s="119"/>
      <c r="AR47" s="120"/>
      <c r="BE47" s="119"/>
    </row>
    <row r="48" spans="1:57" s="125" customFormat="1" ht="6.95" customHeight="1">
      <c r="A48" s="119"/>
      <c r="B48" s="120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20"/>
      <c r="BE48" s="119"/>
    </row>
    <row r="49" spans="1:91" s="125" customFormat="1" ht="15.2" customHeight="1">
      <c r="A49" s="119"/>
      <c r="B49" s="120"/>
      <c r="C49" s="115" t="s">
        <v>25</v>
      </c>
      <c r="D49" s="119"/>
      <c r="E49" s="119"/>
      <c r="F49" s="119"/>
      <c r="G49" s="119"/>
      <c r="H49" s="119"/>
      <c r="I49" s="119"/>
      <c r="J49" s="119"/>
      <c r="K49" s="119"/>
      <c r="L49" s="145" t="str">
        <f>IF(E11= "","",E11)</f>
        <v xml:space="preserve"> </v>
      </c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5" t="s">
        <v>30</v>
      </c>
      <c r="AJ49" s="119"/>
      <c r="AK49" s="119"/>
      <c r="AL49" s="119"/>
      <c r="AM49" s="154" t="str">
        <f>IF(E17="","",E17)</f>
        <v xml:space="preserve"> </v>
      </c>
      <c r="AN49" s="155"/>
      <c r="AO49" s="155"/>
      <c r="AP49" s="155"/>
      <c r="AQ49" s="119"/>
      <c r="AR49" s="120"/>
      <c r="AS49" s="156" t="s">
        <v>49</v>
      </c>
      <c r="AT49" s="157"/>
      <c r="AU49" s="158"/>
      <c r="AV49" s="158"/>
      <c r="AW49" s="158"/>
      <c r="AX49" s="158"/>
      <c r="AY49" s="158"/>
      <c r="AZ49" s="158"/>
      <c r="BA49" s="158"/>
      <c r="BB49" s="158"/>
      <c r="BC49" s="158"/>
      <c r="BD49" s="159"/>
      <c r="BE49" s="119"/>
    </row>
    <row r="50" spans="1:91" s="125" customFormat="1" ht="15.2" customHeight="1">
      <c r="A50" s="119"/>
      <c r="B50" s="120"/>
      <c r="C50" s="115" t="s">
        <v>28</v>
      </c>
      <c r="D50" s="119"/>
      <c r="E50" s="119"/>
      <c r="F50" s="119"/>
      <c r="G50" s="119"/>
      <c r="H50" s="119"/>
      <c r="I50" s="119"/>
      <c r="J50" s="119"/>
      <c r="K50" s="119"/>
      <c r="L50" s="145" t="str">
        <f>IF(E14= "Vyplň údaj","",E14)</f>
        <v/>
      </c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5" t="s">
        <v>32</v>
      </c>
      <c r="AJ50" s="119"/>
      <c r="AK50" s="119"/>
      <c r="AL50" s="119"/>
      <c r="AM50" s="154" t="str">
        <f>IF(E20="","",E20)</f>
        <v xml:space="preserve"> </v>
      </c>
      <c r="AN50" s="155"/>
      <c r="AO50" s="155"/>
      <c r="AP50" s="155"/>
      <c r="AQ50" s="119"/>
      <c r="AR50" s="120"/>
      <c r="AS50" s="160"/>
      <c r="AT50" s="161"/>
      <c r="AU50" s="162"/>
      <c r="AV50" s="162"/>
      <c r="AW50" s="162"/>
      <c r="AX50" s="162"/>
      <c r="AY50" s="162"/>
      <c r="AZ50" s="162"/>
      <c r="BA50" s="162"/>
      <c r="BB50" s="162"/>
      <c r="BC50" s="162"/>
      <c r="BD50" s="163"/>
      <c r="BE50" s="119"/>
    </row>
    <row r="51" spans="1:91" s="125" customFormat="1" ht="10.9" customHeight="1">
      <c r="A51" s="119"/>
      <c r="B51" s="120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20"/>
      <c r="AS51" s="160"/>
      <c r="AT51" s="161"/>
      <c r="AU51" s="162"/>
      <c r="AV51" s="162"/>
      <c r="AW51" s="162"/>
      <c r="AX51" s="162"/>
      <c r="AY51" s="162"/>
      <c r="AZ51" s="162"/>
      <c r="BA51" s="162"/>
      <c r="BB51" s="162"/>
      <c r="BC51" s="162"/>
      <c r="BD51" s="163"/>
      <c r="BE51" s="119"/>
    </row>
    <row r="52" spans="1:91" s="125" customFormat="1" ht="29.25" customHeight="1">
      <c r="A52" s="119"/>
      <c r="B52" s="120"/>
      <c r="C52" s="164" t="s">
        <v>50</v>
      </c>
      <c r="D52" s="165"/>
      <c r="E52" s="165"/>
      <c r="F52" s="165"/>
      <c r="G52" s="165"/>
      <c r="H52" s="166"/>
      <c r="I52" s="167" t="s">
        <v>51</v>
      </c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8" t="s">
        <v>52</v>
      </c>
      <c r="AH52" s="165"/>
      <c r="AI52" s="165"/>
      <c r="AJ52" s="165"/>
      <c r="AK52" s="165"/>
      <c r="AL52" s="165"/>
      <c r="AM52" s="165"/>
      <c r="AN52" s="167" t="s">
        <v>53</v>
      </c>
      <c r="AO52" s="165"/>
      <c r="AP52" s="165"/>
      <c r="AQ52" s="169" t="s">
        <v>54</v>
      </c>
      <c r="AR52" s="120"/>
      <c r="AS52" s="170" t="s">
        <v>55</v>
      </c>
      <c r="AT52" s="171" t="s">
        <v>56</v>
      </c>
      <c r="AU52" s="171" t="s">
        <v>57</v>
      </c>
      <c r="AV52" s="171" t="s">
        <v>58</v>
      </c>
      <c r="AW52" s="171" t="s">
        <v>59</v>
      </c>
      <c r="AX52" s="171" t="s">
        <v>60</v>
      </c>
      <c r="AY52" s="171" t="s">
        <v>61</v>
      </c>
      <c r="AZ52" s="171" t="s">
        <v>62</v>
      </c>
      <c r="BA52" s="171" t="s">
        <v>63</v>
      </c>
      <c r="BB52" s="171" t="s">
        <v>64</v>
      </c>
      <c r="BC52" s="171" t="s">
        <v>65</v>
      </c>
      <c r="BD52" s="172" t="s">
        <v>66</v>
      </c>
      <c r="BE52" s="119"/>
    </row>
    <row r="53" spans="1:91" s="125" customFormat="1" ht="10.9" customHeight="1">
      <c r="A53" s="119"/>
      <c r="B53" s="120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20"/>
      <c r="AS53" s="173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5"/>
      <c r="BE53" s="119"/>
    </row>
    <row r="54" spans="1:91" s="176" customFormat="1" ht="32.450000000000003" customHeight="1">
      <c r="B54" s="177"/>
      <c r="C54" s="178" t="s">
        <v>67</v>
      </c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80">
        <f>ROUND(SUM(AG55:AG56),2)</f>
        <v>0</v>
      </c>
      <c r="AH54" s="180"/>
      <c r="AI54" s="180"/>
      <c r="AJ54" s="180"/>
      <c r="AK54" s="180"/>
      <c r="AL54" s="180"/>
      <c r="AM54" s="180"/>
      <c r="AN54" s="181">
        <f>SUM(AG54,AT54)</f>
        <v>0</v>
      </c>
      <c r="AO54" s="181"/>
      <c r="AP54" s="181"/>
      <c r="AQ54" s="182" t="s">
        <v>3</v>
      </c>
      <c r="AR54" s="177"/>
      <c r="AS54" s="183">
        <f>ROUND(SUM(AS55:AS56),2)</f>
        <v>0</v>
      </c>
      <c r="AT54" s="184">
        <f>ROUND(SUM(AV54:AW54),2)</f>
        <v>0</v>
      </c>
      <c r="AU54" s="185">
        <f>ROUND(SUM(AU55:AU56),5)</f>
        <v>0</v>
      </c>
      <c r="AV54" s="184">
        <f>ROUND(AZ54*L29,2)</f>
        <v>0</v>
      </c>
      <c r="AW54" s="184">
        <f>ROUND(BA54*L30,2)</f>
        <v>0</v>
      </c>
      <c r="AX54" s="184">
        <f>ROUND(BB54*L29,2)</f>
        <v>0</v>
      </c>
      <c r="AY54" s="184">
        <f>ROUND(BC54*L30,2)</f>
        <v>0</v>
      </c>
      <c r="AZ54" s="184">
        <f>ROUND(SUM(AZ55:AZ56),2)</f>
        <v>0</v>
      </c>
      <c r="BA54" s="184">
        <f>ROUND(SUM(BA55:BA56),2)</f>
        <v>0</v>
      </c>
      <c r="BB54" s="184">
        <f>ROUND(SUM(BB55:BB56),2)</f>
        <v>0</v>
      </c>
      <c r="BC54" s="184">
        <f>ROUND(SUM(BC55:BC56),2)</f>
        <v>0</v>
      </c>
      <c r="BD54" s="186">
        <f>ROUND(SUM(BD55:BD56),2)</f>
        <v>0</v>
      </c>
      <c r="BS54" s="187" t="s">
        <v>68</v>
      </c>
      <c r="BT54" s="187" t="s">
        <v>69</v>
      </c>
      <c r="BU54" s="188" t="s">
        <v>70</v>
      </c>
      <c r="BV54" s="187" t="s">
        <v>71</v>
      </c>
      <c r="BW54" s="187" t="s">
        <v>5</v>
      </c>
      <c r="BX54" s="187" t="s">
        <v>72</v>
      </c>
      <c r="CL54" s="187" t="s">
        <v>3</v>
      </c>
    </row>
    <row r="55" spans="1:91" s="201" customFormat="1" ht="16.5" customHeight="1">
      <c r="A55" s="189" t="s">
        <v>73</v>
      </c>
      <c r="B55" s="190"/>
      <c r="C55" s="191"/>
      <c r="D55" s="192" t="s">
        <v>74</v>
      </c>
      <c r="E55" s="192"/>
      <c r="F55" s="192"/>
      <c r="G55" s="192"/>
      <c r="H55" s="192"/>
      <c r="I55" s="193"/>
      <c r="J55" s="192" t="s">
        <v>75</v>
      </c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4">
        <f>'01 - Investiční část'!J30</f>
        <v>0</v>
      </c>
      <c r="AH55" s="195"/>
      <c r="AI55" s="195"/>
      <c r="AJ55" s="195"/>
      <c r="AK55" s="195"/>
      <c r="AL55" s="195"/>
      <c r="AM55" s="195"/>
      <c r="AN55" s="194">
        <f>SUM(AG55,AT55)</f>
        <v>0</v>
      </c>
      <c r="AO55" s="195"/>
      <c r="AP55" s="195"/>
      <c r="AQ55" s="196" t="s">
        <v>76</v>
      </c>
      <c r="AR55" s="190"/>
      <c r="AS55" s="197">
        <v>0</v>
      </c>
      <c r="AT55" s="198">
        <f>ROUND(SUM(AV55:AW55),2)</f>
        <v>0</v>
      </c>
      <c r="AU55" s="199">
        <f>'01 - Investiční část'!P88</f>
        <v>0</v>
      </c>
      <c r="AV55" s="198">
        <f>'01 - Investiční část'!J33</f>
        <v>0</v>
      </c>
      <c r="AW55" s="198">
        <f>'01 - Investiční část'!J34</f>
        <v>0</v>
      </c>
      <c r="AX55" s="198">
        <f>'01 - Investiční část'!J35</f>
        <v>0</v>
      </c>
      <c r="AY55" s="198">
        <f>'01 - Investiční část'!J36</f>
        <v>0</v>
      </c>
      <c r="AZ55" s="198">
        <f>'01 - Investiční část'!F33</f>
        <v>0</v>
      </c>
      <c r="BA55" s="198">
        <f>'01 - Investiční část'!F34</f>
        <v>0</v>
      </c>
      <c r="BB55" s="198">
        <f>'01 - Investiční část'!F35</f>
        <v>0</v>
      </c>
      <c r="BC55" s="198">
        <f>'01 - Investiční část'!F36</f>
        <v>0</v>
      </c>
      <c r="BD55" s="200">
        <f>'01 - Investiční část'!F37</f>
        <v>0</v>
      </c>
      <c r="BT55" s="202" t="s">
        <v>77</v>
      </c>
      <c r="BV55" s="202" t="s">
        <v>71</v>
      </c>
      <c r="BW55" s="202" t="s">
        <v>78</v>
      </c>
      <c r="BX55" s="202" t="s">
        <v>5</v>
      </c>
      <c r="CL55" s="202" t="s">
        <v>3</v>
      </c>
      <c r="CM55" s="202" t="s">
        <v>79</v>
      </c>
    </row>
    <row r="56" spans="1:91" s="201" customFormat="1" ht="16.5" customHeight="1">
      <c r="A56" s="189" t="s">
        <v>73</v>
      </c>
      <c r="B56" s="190"/>
      <c r="C56" s="191"/>
      <c r="D56" s="192" t="s">
        <v>80</v>
      </c>
      <c r="E56" s="192"/>
      <c r="F56" s="192"/>
      <c r="G56" s="192"/>
      <c r="H56" s="192"/>
      <c r="I56" s="193"/>
      <c r="J56" s="192" t="s">
        <v>81</v>
      </c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4">
        <f>'02 - Neinvestiční část'!J30</f>
        <v>0</v>
      </c>
      <c r="AH56" s="195"/>
      <c r="AI56" s="195"/>
      <c r="AJ56" s="195"/>
      <c r="AK56" s="195"/>
      <c r="AL56" s="195"/>
      <c r="AM56" s="195"/>
      <c r="AN56" s="194">
        <f>SUM(AG56,AT56)</f>
        <v>0</v>
      </c>
      <c r="AO56" s="195"/>
      <c r="AP56" s="195"/>
      <c r="AQ56" s="196" t="s">
        <v>76</v>
      </c>
      <c r="AR56" s="190"/>
      <c r="AS56" s="203">
        <v>0</v>
      </c>
      <c r="AT56" s="204">
        <f>ROUND(SUM(AV56:AW56),2)</f>
        <v>0</v>
      </c>
      <c r="AU56" s="205">
        <f>'02 - Neinvestiční část'!P88</f>
        <v>0</v>
      </c>
      <c r="AV56" s="204">
        <f>'02 - Neinvestiční část'!J33</f>
        <v>0</v>
      </c>
      <c r="AW56" s="204">
        <f>'02 - Neinvestiční část'!J34</f>
        <v>0</v>
      </c>
      <c r="AX56" s="204">
        <f>'02 - Neinvestiční část'!J35</f>
        <v>0</v>
      </c>
      <c r="AY56" s="204">
        <f>'02 - Neinvestiční část'!J36</f>
        <v>0</v>
      </c>
      <c r="AZ56" s="204">
        <f>'02 - Neinvestiční část'!F33</f>
        <v>0</v>
      </c>
      <c r="BA56" s="204">
        <f>'02 - Neinvestiční část'!F34</f>
        <v>0</v>
      </c>
      <c r="BB56" s="204">
        <f>'02 - Neinvestiční část'!F35</f>
        <v>0</v>
      </c>
      <c r="BC56" s="204">
        <f>'02 - Neinvestiční část'!F36</f>
        <v>0</v>
      </c>
      <c r="BD56" s="206">
        <f>'02 - Neinvestiční část'!F37</f>
        <v>0</v>
      </c>
      <c r="BT56" s="202" t="s">
        <v>77</v>
      </c>
      <c r="BV56" s="202" t="s">
        <v>71</v>
      </c>
      <c r="BW56" s="202" t="s">
        <v>82</v>
      </c>
      <c r="BX56" s="202" t="s">
        <v>5</v>
      </c>
      <c r="CL56" s="202" t="s">
        <v>3</v>
      </c>
      <c r="CM56" s="202" t="s">
        <v>79</v>
      </c>
    </row>
    <row r="57" spans="1:91" s="125" customFormat="1" ht="30" customHeight="1">
      <c r="A57" s="119"/>
      <c r="B57" s="120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20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</row>
    <row r="58" spans="1:91" s="125" customFormat="1" ht="6.95" customHeight="1">
      <c r="A58" s="119"/>
      <c r="B58" s="141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20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</row>
  </sheetData>
  <sheetProtection password="CDB8" sheet="1" objects="1" scenarios="1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01 - Investiční část'!C2" display="/"/>
    <hyperlink ref="A56" location="'02 - Neinvestiční část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topLeftCell="A155" workbookViewId="0">
      <selection activeCell="I111" sqref="I111"/>
    </sheetView>
  </sheetViews>
  <sheetFormatPr defaultRowHeight="11.25"/>
  <cols>
    <col min="1" max="1" width="8.33203125" style="99" customWidth="1"/>
    <col min="2" max="2" width="1.1640625" style="99" customWidth="1"/>
    <col min="3" max="3" width="4.1640625" style="99" customWidth="1"/>
    <col min="4" max="4" width="4.33203125" style="99" customWidth="1"/>
    <col min="5" max="5" width="17.1640625" style="99" customWidth="1"/>
    <col min="6" max="6" width="100.83203125" style="99" customWidth="1"/>
    <col min="7" max="7" width="7.5" style="99" customWidth="1"/>
    <col min="8" max="8" width="14" style="99" customWidth="1"/>
    <col min="9" max="9" width="15.83203125" style="99" customWidth="1"/>
    <col min="10" max="11" width="22.33203125" style="99" customWidth="1"/>
    <col min="12" max="12" width="9.33203125" style="99" customWidth="1"/>
    <col min="13" max="13" width="10.83203125" style="99" hidden="1" customWidth="1"/>
    <col min="14" max="14" width="9.33203125" style="99" hidden="1"/>
    <col min="15" max="20" width="14.1640625" style="99" hidden="1" customWidth="1"/>
    <col min="21" max="21" width="16.33203125" style="99" hidden="1" customWidth="1"/>
    <col min="22" max="22" width="12.33203125" style="99" customWidth="1"/>
    <col min="23" max="23" width="16.33203125" style="99" customWidth="1"/>
    <col min="24" max="24" width="12.33203125" style="99" customWidth="1"/>
    <col min="25" max="25" width="15" style="99" customWidth="1"/>
    <col min="26" max="26" width="11" style="99" customWidth="1"/>
    <col min="27" max="27" width="15" style="99" customWidth="1"/>
    <col min="28" max="28" width="16.33203125" style="99" customWidth="1"/>
    <col min="29" max="29" width="11" style="99" customWidth="1"/>
    <col min="30" max="30" width="15" style="99" customWidth="1"/>
    <col min="31" max="31" width="16.33203125" style="99" customWidth="1"/>
    <col min="32" max="43" width="9.33203125" style="99"/>
    <col min="44" max="65" width="9.33203125" style="99" hidden="1"/>
    <col min="66" max="16384" width="9.33203125" style="99"/>
  </cols>
  <sheetData>
    <row r="2" spans="1:46" ht="36.950000000000003" customHeight="1">
      <c r="L2" s="100" t="s">
        <v>6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78</v>
      </c>
    </row>
    <row r="3" spans="1:46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79</v>
      </c>
    </row>
    <row r="4" spans="1:46" ht="24.95" customHeight="1">
      <c r="B4" s="105"/>
      <c r="D4" s="106" t="s">
        <v>83</v>
      </c>
      <c r="L4" s="105"/>
      <c r="M4" s="209" t="s">
        <v>11</v>
      </c>
      <c r="AT4" s="102" t="s">
        <v>4</v>
      </c>
    </row>
    <row r="5" spans="1:46" ht="6.95" customHeight="1">
      <c r="B5" s="105"/>
      <c r="L5" s="105"/>
    </row>
    <row r="6" spans="1:46" ht="12" customHeight="1">
      <c r="B6" s="105"/>
      <c r="D6" s="115" t="s">
        <v>17</v>
      </c>
      <c r="L6" s="105"/>
    </row>
    <row r="7" spans="1:46" ht="16.5" customHeight="1">
      <c r="B7" s="105"/>
      <c r="E7" s="210" t="str">
        <f>'Rekapitulace stavby'!K6</f>
        <v>Rekonstrukce dětských hřišť Ostrava-Jih, Hřiště MŠ ul. Dvorského</v>
      </c>
      <c r="F7" s="211"/>
      <c r="G7" s="211"/>
      <c r="H7" s="211"/>
      <c r="L7" s="105"/>
    </row>
    <row r="8" spans="1:46" s="125" customFormat="1" ht="12" customHeight="1">
      <c r="A8" s="119"/>
      <c r="B8" s="120"/>
      <c r="C8" s="119"/>
      <c r="D8" s="115" t="s">
        <v>84</v>
      </c>
      <c r="E8" s="119"/>
      <c r="F8" s="119"/>
      <c r="G8" s="119"/>
      <c r="H8" s="119"/>
      <c r="I8" s="119"/>
      <c r="J8" s="119"/>
      <c r="K8" s="119"/>
      <c r="L8" s="212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</row>
    <row r="9" spans="1:46" s="125" customFormat="1" ht="16.5" customHeight="1">
      <c r="A9" s="119"/>
      <c r="B9" s="120"/>
      <c r="C9" s="119"/>
      <c r="D9" s="119"/>
      <c r="E9" s="150" t="s">
        <v>85</v>
      </c>
      <c r="F9" s="213"/>
      <c r="G9" s="213"/>
      <c r="H9" s="213"/>
      <c r="I9" s="119"/>
      <c r="J9" s="119"/>
      <c r="K9" s="119"/>
      <c r="L9" s="212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</row>
    <row r="10" spans="1:46" s="125" customFormat="1">
      <c r="A10" s="119"/>
      <c r="B10" s="120"/>
      <c r="C10" s="119"/>
      <c r="D10" s="119"/>
      <c r="E10" s="119"/>
      <c r="F10" s="119"/>
      <c r="G10" s="119"/>
      <c r="H10" s="119"/>
      <c r="I10" s="119"/>
      <c r="J10" s="119"/>
      <c r="K10" s="119"/>
      <c r="L10" s="21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</row>
    <row r="11" spans="1:46" s="125" customFormat="1" ht="12" customHeight="1">
      <c r="A11" s="119"/>
      <c r="B11" s="120"/>
      <c r="C11" s="119"/>
      <c r="D11" s="115" t="s">
        <v>19</v>
      </c>
      <c r="E11" s="119"/>
      <c r="F11" s="116" t="s">
        <v>3</v>
      </c>
      <c r="G11" s="119"/>
      <c r="H11" s="119"/>
      <c r="I11" s="115" t="s">
        <v>20</v>
      </c>
      <c r="J11" s="116" t="s">
        <v>3</v>
      </c>
      <c r="K11" s="119"/>
      <c r="L11" s="212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</row>
    <row r="12" spans="1:46" s="125" customFormat="1" ht="12" customHeight="1">
      <c r="A12" s="119"/>
      <c r="B12" s="120"/>
      <c r="C12" s="119"/>
      <c r="D12" s="115" t="s">
        <v>21</v>
      </c>
      <c r="E12" s="119"/>
      <c r="F12" s="116" t="s">
        <v>22</v>
      </c>
      <c r="G12" s="119"/>
      <c r="H12" s="119"/>
      <c r="I12" s="115" t="s">
        <v>23</v>
      </c>
      <c r="J12" s="214" t="str">
        <f>'Rekapitulace stavby'!AN8</f>
        <v>26. 6. 2019</v>
      </c>
      <c r="K12" s="119"/>
      <c r="L12" s="21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</row>
    <row r="13" spans="1:46" s="125" customFormat="1" ht="10.9" customHeight="1">
      <c r="A13" s="119"/>
      <c r="B13" s="120"/>
      <c r="C13" s="119"/>
      <c r="D13" s="119"/>
      <c r="E13" s="119"/>
      <c r="F13" s="119"/>
      <c r="G13" s="119"/>
      <c r="H13" s="119"/>
      <c r="I13" s="119"/>
      <c r="J13" s="119"/>
      <c r="K13" s="119"/>
      <c r="L13" s="212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</row>
    <row r="14" spans="1:46" s="125" customFormat="1" ht="12" customHeight="1">
      <c r="A14" s="119"/>
      <c r="B14" s="120"/>
      <c r="C14" s="119"/>
      <c r="D14" s="115" t="s">
        <v>25</v>
      </c>
      <c r="E14" s="119"/>
      <c r="F14" s="119"/>
      <c r="G14" s="119"/>
      <c r="H14" s="119"/>
      <c r="I14" s="115" t="s">
        <v>26</v>
      </c>
      <c r="J14" s="116" t="str">
        <f>IF('Rekapitulace stavby'!AN10="","",'Rekapitulace stavby'!AN10)</f>
        <v/>
      </c>
      <c r="K14" s="119"/>
      <c r="L14" s="21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</row>
    <row r="15" spans="1:46" s="125" customFormat="1" ht="18" customHeight="1">
      <c r="A15" s="119"/>
      <c r="B15" s="120"/>
      <c r="C15" s="119"/>
      <c r="D15" s="119"/>
      <c r="E15" s="116" t="str">
        <f>IF('Rekapitulace stavby'!E11="","",'Rekapitulace stavby'!E11)</f>
        <v xml:space="preserve"> </v>
      </c>
      <c r="F15" s="119"/>
      <c r="G15" s="119"/>
      <c r="H15" s="119"/>
      <c r="I15" s="115" t="s">
        <v>27</v>
      </c>
      <c r="J15" s="116" t="str">
        <f>IF('Rekapitulace stavby'!AN11="","",'Rekapitulace stavby'!AN11)</f>
        <v/>
      </c>
      <c r="K15" s="119"/>
      <c r="L15" s="212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</row>
    <row r="16" spans="1:46" s="125" customFormat="1" ht="6.95" customHeight="1">
      <c r="A16" s="119"/>
      <c r="B16" s="120"/>
      <c r="C16" s="119"/>
      <c r="D16" s="119"/>
      <c r="E16" s="119"/>
      <c r="F16" s="119"/>
      <c r="G16" s="119"/>
      <c r="H16" s="119"/>
      <c r="I16" s="119"/>
      <c r="J16" s="119"/>
      <c r="K16" s="119"/>
      <c r="L16" s="21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</row>
    <row r="17" spans="1:31" s="125" customFormat="1" ht="12" customHeight="1">
      <c r="A17" s="119"/>
      <c r="B17" s="120"/>
      <c r="C17" s="119"/>
      <c r="D17" s="115" t="s">
        <v>28</v>
      </c>
      <c r="E17" s="119"/>
      <c r="F17" s="119"/>
      <c r="G17" s="119"/>
      <c r="H17" s="119"/>
      <c r="I17" s="115" t="s">
        <v>26</v>
      </c>
      <c r="J17" s="87" t="str">
        <f>'Rekapitulace stavby'!AN13</f>
        <v>Vyplň údaj</v>
      </c>
      <c r="K17" s="119"/>
      <c r="L17" s="212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</row>
    <row r="18" spans="1:31" s="125" customFormat="1" ht="18" customHeight="1">
      <c r="A18" s="119"/>
      <c r="B18" s="120"/>
      <c r="C18" s="119"/>
      <c r="D18" s="119"/>
      <c r="E18" s="89" t="str">
        <f>'Rekapitulace stavby'!E14</f>
        <v>Vyplň údaj</v>
      </c>
      <c r="F18" s="207"/>
      <c r="G18" s="207"/>
      <c r="H18" s="207"/>
      <c r="I18" s="115" t="s">
        <v>27</v>
      </c>
      <c r="J18" s="87" t="str">
        <f>'Rekapitulace stavby'!AN14</f>
        <v>Vyplň údaj</v>
      </c>
      <c r="K18" s="119"/>
      <c r="L18" s="21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</row>
    <row r="19" spans="1:31" s="125" customFormat="1" ht="6.95" customHeight="1">
      <c r="A19" s="119"/>
      <c r="B19" s="120"/>
      <c r="C19" s="119"/>
      <c r="D19" s="119"/>
      <c r="E19" s="119"/>
      <c r="F19" s="119"/>
      <c r="G19" s="119"/>
      <c r="H19" s="119"/>
      <c r="I19" s="119"/>
      <c r="J19" s="119"/>
      <c r="K19" s="119"/>
      <c r="L19" s="212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</row>
    <row r="20" spans="1:31" s="125" customFormat="1" ht="12" customHeight="1">
      <c r="A20" s="119"/>
      <c r="B20" s="120"/>
      <c r="C20" s="119"/>
      <c r="D20" s="115" t="s">
        <v>30</v>
      </c>
      <c r="E20" s="119"/>
      <c r="F20" s="119"/>
      <c r="G20" s="119"/>
      <c r="H20" s="119"/>
      <c r="I20" s="115" t="s">
        <v>26</v>
      </c>
      <c r="J20" s="116" t="str">
        <f>IF('Rekapitulace stavby'!AN16="","",'Rekapitulace stavby'!AN16)</f>
        <v/>
      </c>
      <c r="K20" s="119"/>
      <c r="L20" s="21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</row>
    <row r="21" spans="1:31" s="125" customFormat="1" ht="18" customHeight="1">
      <c r="A21" s="119"/>
      <c r="B21" s="120"/>
      <c r="C21" s="119"/>
      <c r="D21" s="119"/>
      <c r="E21" s="116" t="str">
        <f>IF('Rekapitulace stavby'!E17="","",'Rekapitulace stavby'!E17)</f>
        <v xml:space="preserve"> </v>
      </c>
      <c r="F21" s="119"/>
      <c r="G21" s="119"/>
      <c r="H21" s="119"/>
      <c r="I21" s="115" t="s">
        <v>27</v>
      </c>
      <c r="J21" s="116" t="str">
        <f>IF('Rekapitulace stavby'!AN17="","",'Rekapitulace stavby'!AN17)</f>
        <v/>
      </c>
      <c r="K21" s="119"/>
      <c r="L21" s="212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</row>
    <row r="22" spans="1:31" s="125" customFormat="1" ht="6.95" customHeight="1">
      <c r="A22" s="119"/>
      <c r="B22" s="120"/>
      <c r="C22" s="119"/>
      <c r="D22" s="119"/>
      <c r="E22" s="119"/>
      <c r="F22" s="119"/>
      <c r="G22" s="119"/>
      <c r="H22" s="119"/>
      <c r="I22" s="119"/>
      <c r="J22" s="119"/>
      <c r="K22" s="119"/>
      <c r="L22" s="21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</row>
    <row r="23" spans="1:31" s="125" customFormat="1" ht="12" customHeight="1">
      <c r="A23" s="119"/>
      <c r="B23" s="120"/>
      <c r="C23" s="119"/>
      <c r="D23" s="115" t="s">
        <v>32</v>
      </c>
      <c r="E23" s="119"/>
      <c r="F23" s="119"/>
      <c r="G23" s="119"/>
      <c r="H23" s="119"/>
      <c r="I23" s="115" t="s">
        <v>26</v>
      </c>
      <c r="J23" s="116" t="str">
        <f>IF('Rekapitulace stavby'!AN19="","",'Rekapitulace stavby'!AN19)</f>
        <v/>
      </c>
      <c r="K23" s="119"/>
      <c r="L23" s="212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</row>
    <row r="24" spans="1:31" s="125" customFormat="1" ht="18" customHeight="1">
      <c r="A24" s="119"/>
      <c r="B24" s="120"/>
      <c r="C24" s="119"/>
      <c r="D24" s="119"/>
      <c r="E24" s="116" t="str">
        <f>IF('Rekapitulace stavby'!E20="","",'Rekapitulace stavby'!E20)</f>
        <v xml:space="preserve"> </v>
      </c>
      <c r="F24" s="119"/>
      <c r="G24" s="119"/>
      <c r="H24" s="119"/>
      <c r="I24" s="115" t="s">
        <v>27</v>
      </c>
      <c r="J24" s="116" t="str">
        <f>IF('Rekapitulace stavby'!AN20="","",'Rekapitulace stavby'!AN20)</f>
        <v/>
      </c>
      <c r="K24" s="119"/>
      <c r="L24" s="21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</row>
    <row r="25" spans="1:31" s="125" customFormat="1" ht="6.95" customHeight="1">
      <c r="A25" s="119"/>
      <c r="B25" s="120"/>
      <c r="C25" s="119"/>
      <c r="D25" s="119"/>
      <c r="E25" s="119"/>
      <c r="F25" s="119"/>
      <c r="G25" s="119"/>
      <c r="H25" s="119"/>
      <c r="I25" s="119"/>
      <c r="J25" s="119"/>
      <c r="K25" s="119"/>
      <c r="L25" s="212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pans="1:31" s="125" customFormat="1" ht="12" customHeight="1">
      <c r="A26" s="119"/>
      <c r="B26" s="120"/>
      <c r="C26" s="119"/>
      <c r="D26" s="115" t="s">
        <v>33</v>
      </c>
      <c r="E26" s="119"/>
      <c r="F26" s="119"/>
      <c r="G26" s="119"/>
      <c r="H26" s="119"/>
      <c r="I26" s="119"/>
      <c r="J26" s="119"/>
      <c r="K26" s="119"/>
      <c r="L26" s="21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</row>
    <row r="27" spans="1:31" s="218" customFormat="1" ht="16.5" customHeight="1">
      <c r="A27" s="215"/>
      <c r="B27" s="216"/>
      <c r="C27" s="215"/>
      <c r="D27" s="215"/>
      <c r="E27" s="117" t="s">
        <v>3</v>
      </c>
      <c r="F27" s="117"/>
      <c r="G27" s="117"/>
      <c r="H27" s="117"/>
      <c r="I27" s="215"/>
      <c r="J27" s="215"/>
      <c r="K27" s="215"/>
      <c r="L27" s="217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</row>
    <row r="28" spans="1:31" s="125" customFormat="1" ht="6.95" customHeight="1">
      <c r="A28" s="119"/>
      <c r="B28" s="120"/>
      <c r="C28" s="119"/>
      <c r="D28" s="119"/>
      <c r="E28" s="119"/>
      <c r="F28" s="119"/>
      <c r="G28" s="119"/>
      <c r="H28" s="119"/>
      <c r="I28" s="119"/>
      <c r="J28" s="119"/>
      <c r="K28" s="119"/>
      <c r="L28" s="21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</row>
    <row r="29" spans="1:31" s="125" customFormat="1" ht="6.95" customHeight="1">
      <c r="A29" s="119"/>
      <c r="B29" s="120"/>
      <c r="C29" s="119"/>
      <c r="D29" s="174"/>
      <c r="E29" s="174"/>
      <c r="F29" s="174"/>
      <c r="G29" s="174"/>
      <c r="H29" s="174"/>
      <c r="I29" s="174"/>
      <c r="J29" s="174"/>
      <c r="K29" s="174"/>
      <c r="L29" s="21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125" customFormat="1" ht="25.35" customHeight="1">
      <c r="A30" s="119"/>
      <c r="B30" s="120"/>
      <c r="C30" s="119"/>
      <c r="D30" s="219" t="s">
        <v>35</v>
      </c>
      <c r="E30" s="119"/>
      <c r="F30" s="119"/>
      <c r="G30" s="119"/>
      <c r="H30" s="119"/>
      <c r="I30" s="119"/>
      <c r="J30" s="220">
        <f>ROUND(J88, 2)</f>
        <v>0</v>
      </c>
      <c r="K30" s="119"/>
      <c r="L30" s="21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</row>
    <row r="31" spans="1:31" s="125" customFormat="1" ht="6.95" customHeight="1">
      <c r="A31" s="119"/>
      <c r="B31" s="120"/>
      <c r="C31" s="119"/>
      <c r="D31" s="174"/>
      <c r="E31" s="174"/>
      <c r="F31" s="174"/>
      <c r="G31" s="174"/>
      <c r="H31" s="174"/>
      <c r="I31" s="174"/>
      <c r="J31" s="174"/>
      <c r="K31" s="174"/>
      <c r="L31" s="212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</row>
    <row r="32" spans="1:31" s="125" customFormat="1" ht="14.45" customHeight="1">
      <c r="A32" s="119"/>
      <c r="B32" s="120"/>
      <c r="C32" s="119"/>
      <c r="D32" s="119"/>
      <c r="E32" s="119"/>
      <c r="F32" s="221" t="s">
        <v>37</v>
      </c>
      <c r="G32" s="119"/>
      <c r="H32" s="119"/>
      <c r="I32" s="221" t="s">
        <v>36</v>
      </c>
      <c r="J32" s="221" t="s">
        <v>38</v>
      </c>
      <c r="K32" s="119"/>
      <c r="L32" s="21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</row>
    <row r="33" spans="1:31" s="125" customFormat="1" ht="14.45" customHeight="1">
      <c r="A33" s="119"/>
      <c r="B33" s="120"/>
      <c r="C33" s="119"/>
      <c r="D33" s="222" t="s">
        <v>39</v>
      </c>
      <c r="E33" s="115" t="s">
        <v>40</v>
      </c>
      <c r="F33" s="223">
        <f>ROUND((SUM(BE88:BE169)),  2)</f>
        <v>0</v>
      </c>
      <c r="G33" s="119"/>
      <c r="H33" s="119"/>
      <c r="I33" s="224">
        <v>0.21</v>
      </c>
      <c r="J33" s="223">
        <f>ROUND(((SUM(BE88:BE169))*I33),  2)</f>
        <v>0</v>
      </c>
      <c r="K33" s="119"/>
      <c r="L33" s="212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</row>
    <row r="34" spans="1:31" s="125" customFormat="1" ht="14.45" customHeight="1">
      <c r="A34" s="119"/>
      <c r="B34" s="120"/>
      <c r="C34" s="119"/>
      <c r="D34" s="119"/>
      <c r="E34" s="115" t="s">
        <v>41</v>
      </c>
      <c r="F34" s="223">
        <f>ROUND((SUM(BF88:BF169)),  2)</f>
        <v>0</v>
      </c>
      <c r="G34" s="119"/>
      <c r="H34" s="119"/>
      <c r="I34" s="224">
        <v>0.15</v>
      </c>
      <c r="J34" s="223">
        <f>ROUND(((SUM(BF88:BF169))*I34),  2)</f>
        <v>0</v>
      </c>
      <c r="K34" s="119"/>
      <c r="L34" s="21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</row>
    <row r="35" spans="1:31" s="125" customFormat="1" ht="14.45" hidden="1" customHeight="1">
      <c r="A35" s="119"/>
      <c r="B35" s="120"/>
      <c r="C35" s="119"/>
      <c r="D35" s="119"/>
      <c r="E35" s="115" t="s">
        <v>42</v>
      </c>
      <c r="F35" s="223">
        <f>ROUND((SUM(BG88:BG169)),  2)</f>
        <v>0</v>
      </c>
      <c r="G35" s="119"/>
      <c r="H35" s="119"/>
      <c r="I35" s="224">
        <v>0.21</v>
      </c>
      <c r="J35" s="223">
        <f>0</f>
        <v>0</v>
      </c>
      <c r="K35" s="119"/>
      <c r="L35" s="212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</row>
    <row r="36" spans="1:31" s="125" customFormat="1" ht="14.45" hidden="1" customHeight="1">
      <c r="A36" s="119"/>
      <c r="B36" s="120"/>
      <c r="C36" s="119"/>
      <c r="D36" s="119"/>
      <c r="E36" s="115" t="s">
        <v>43</v>
      </c>
      <c r="F36" s="223">
        <f>ROUND((SUM(BH88:BH169)),  2)</f>
        <v>0</v>
      </c>
      <c r="G36" s="119"/>
      <c r="H36" s="119"/>
      <c r="I36" s="224">
        <v>0.15</v>
      </c>
      <c r="J36" s="223">
        <f>0</f>
        <v>0</v>
      </c>
      <c r="K36" s="119"/>
      <c r="L36" s="21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</row>
    <row r="37" spans="1:31" s="125" customFormat="1" ht="14.45" hidden="1" customHeight="1">
      <c r="A37" s="119"/>
      <c r="B37" s="120"/>
      <c r="C37" s="119"/>
      <c r="D37" s="119"/>
      <c r="E37" s="115" t="s">
        <v>44</v>
      </c>
      <c r="F37" s="223">
        <f>ROUND((SUM(BI88:BI169)),  2)</f>
        <v>0</v>
      </c>
      <c r="G37" s="119"/>
      <c r="H37" s="119"/>
      <c r="I37" s="224">
        <v>0</v>
      </c>
      <c r="J37" s="223">
        <f>0</f>
        <v>0</v>
      </c>
      <c r="K37" s="119"/>
      <c r="L37" s="212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</row>
    <row r="38" spans="1:31" s="125" customFormat="1" ht="6.95" customHeight="1">
      <c r="A38" s="119"/>
      <c r="B38" s="120"/>
      <c r="C38" s="119"/>
      <c r="D38" s="119"/>
      <c r="E38" s="119"/>
      <c r="F38" s="119"/>
      <c r="G38" s="119"/>
      <c r="H38" s="119"/>
      <c r="I38" s="119"/>
      <c r="J38" s="119"/>
      <c r="K38" s="119"/>
      <c r="L38" s="21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</row>
    <row r="39" spans="1:31" s="125" customFormat="1" ht="25.35" customHeight="1">
      <c r="A39" s="119"/>
      <c r="B39" s="120"/>
      <c r="C39" s="225"/>
      <c r="D39" s="226" t="s">
        <v>45</v>
      </c>
      <c r="E39" s="166"/>
      <c r="F39" s="166"/>
      <c r="G39" s="227" t="s">
        <v>46</v>
      </c>
      <c r="H39" s="228" t="s">
        <v>47</v>
      </c>
      <c r="I39" s="166"/>
      <c r="J39" s="229">
        <f>SUM(J30:J37)</f>
        <v>0</v>
      </c>
      <c r="K39" s="230"/>
      <c r="L39" s="212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</row>
    <row r="40" spans="1:31" s="125" customFormat="1" ht="14.45" customHeight="1">
      <c r="A40" s="119"/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21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</row>
    <row r="44" spans="1:31" s="125" customFormat="1" ht="6.95" customHeight="1">
      <c r="A44" s="119"/>
      <c r="B44" s="143"/>
      <c r="C44" s="144"/>
      <c r="D44" s="144"/>
      <c r="E44" s="144"/>
      <c r="F44" s="144"/>
      <c r="G44" s="144"/>
      <c r="H44" s="144"/>
      <c r="I44" s="144"/>
      <c r="J44" s="144"/>
      <c r="K44" s="144"/>
      <c r="L44" s="21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</row>
    <row r="45" spans="1:31" s="125" customFormat="1" ht="24.95" customHeight="1">
      <c r="A45" s="119"/>
      <c r="B45" s="120"/>
      <c r="C45" s="106" t="s">
        <v>86</v>
      </c>
      <c r="D45" s="119"/>
      <c r="E45" s="119"/>
      <c r="F45" s="119"/>
      <c r="G45" s="119"/>
      <c r="H45" s="119"/>
      <c r="I45" s="119"/>
      <c r="J45" s="119"/>
      <c r="K45" s="119"/>
      <c r="L45" s="212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</row>
    <row r="46" spans="1:31" s="125" customFormat="1" ht="6.95" customHeight="1">
      <c r="A46" s="119"/>
      <c r="B46" s="120"/>
      <c r="C46" s="119"/>
      <c r="D46" s="119"/>
      <c r="E46" s="119"/>
      <c r="F46" s="119"/>
      <c r="G46" s="119"/>
      <c r="H46" s="119"/>
      <c r="I46" s="119"/>
      <c r="J46" s="119"/>
      <c r="K46" s="119"/>
      <c r="L46" s="212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</row>
    <row r="47" spans="1:31" s="125" customFormat="1" ht="12" customHeight="1">
      <c r="A47" s="119"/>
      <c r="B47" s="120"/>
      <c r="C47" s="115" t="s">
        <v>17</v>
      </c>
      <c r="D47" s="119"/>
      <c r="E47" s="119"/>
      <c r="F47" s="119"/>
      <c r="G47" s="119"/>
      <c r="H47" s="119"/>
      <c r="I47" s="119"/>
      <c r="J47" s="119"/>
      <c r="K47" s="119"/>
      <c r="L47" s="212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</row>
    <row r="48" spans="1:31" s="125" customFormat="1" ht="16.5" customHeight="1">
      <c r="A48" s="119"/>
      <c r="B48" s="120"/>
      <c r="C48" s="119"/>
      <c r="D48" s="119"/>
      <c r="E48" s="210" t="str">
        <f>E7</f>
        <v>Rekonstrukce dětských hřišť Ostrava-Jih, Hřiště MŠ ul. Dvorského</v>
      </c>
      <c r="F48" s="211"/>
      <c r="G48" s="211"/>
      <c r="H48" s="211"/>
      <c r="I48" s="119"/>
      <c r="J48" s="119"/>
      <c r="K48" s="119"/>
      <c r="L48" s="212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</row>
    <row r="49" spans="1:47" s="125" customFormat="1" ht="12" customHeight="1">
      <c r="A49" s="119"/>
      <c r="B49" s="120"/>
      <c r="C49" s="115" t="s">
        <v>84</v>
      </c>
      <c r="D49" s="119"/>
      <c r="E49" s="119"/>
      <c r="F49" s="119"/>
      <c r="G49" s="119"/>
      <c r="H49" s="119"/>
      <c r="I49" s="119"/>
      <c r="J49" s="119"/>
      <c r="K49" s="119"/>
      <c r="L49" s="212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</row>
    <row r="50" spans="1:47" s="125" customFormat="1" ht="16.5" customHeight="1">
      <c r="A50" s="119"/>
      <c r="B50" s="120"/>
      <c r="C50" s="119"/>
      <c r="D50" s="119"/>
      <c r="E50" s="150" t="str">
        <f>E9</f>
        <v>01 - Investiční část</v>
      </c>
      <c r="F50" s="213"/>
      <c r="G50" s="213"/>
      <c r="H50" s="213"/>
      <c r="I50" s="119"/>
      <c r="J50" s="119"/>
      <c r="K50" s="119"/>
      <c r="L50" s="212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</row>
    <row r="51" spans="1:47" s="125" customFormat="1" ht="6.95" customHeight="1">
      <c r="A51" s="119"/>
      <c r="B51" s="120"/>
      <c r="C51" s="119"/>
      <c r="D51" s="119"/>
      <c r="E51" s="119"/>
      <c r="F51" s="119"/>
      <c r="G51" s="119"/>
      <c r="H51" s="119"/>
      <c r="I51" s="119"/>
      <c r="J51" s="119"/>
      <c r="K51" s="119"/>
      <c r="L51" s="212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</row>
    <row r="52" spans="1:47" s="125" customFormat="1" ht="12" customHeight="1">
      <c r="A52" s="119"/>
      <c r="B52" s="120"/>
      <c r="C52" s="115" t="s">
        <v>21</v>
      </c>
      <c r="D52" s="119"/>
      <c r="E52" s="119"/>
      <c r="F52" s="116" t="str">
        <f>F12</f>
        <v xml:space="preserve"> </v>
      </c>
      <c r="G52" s="119"/>
      <c r="H52" s="119"/>
      <c r="I52" s="115" t="s">
        <v>23</v>
      </c>
      <c r="J52" s="214" t="str">
        <f>IF(J12="","",J12)</f>
        <v>26. 6. 2019</v>
      </c>
      <c r="K52" s="119"/>
      <c r="L52" s="212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</row>
    <row r="53" spans="1:47" s="125" customFormat="1" ht="6.95" customHeight="1">
      <c r="A53" s="119"/>
      <c r="B53" s="120"/>
      <c r="C53" s="119"/>
      <c r="D53" s="119"/>
      <c r="E53" s="119"/>
      <c r="F53" s="119"/>
      <c r="G53" s="119"/>
      <c r="H53" s="119"/>
      <c r="I53" s="119"/>
      <c r="J53" s="119"/>
      <c r="K53" s="119"/>
      <c r="L53" s="212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</row>
    <row r="54" spans="1:47" s="125" customFormat="1" ht="15.2" customHeight="1">
      <c r="A54" s="119"/>
      <c r="B54" s="120"/>
      <c r="C54" s="115" t="s">
        <v>25</v>
      </c>
      <c r="D54" s="119"/>
      <c r="E54" s="119"/>
      <c r="F54" s="116" t="str">
        <f>E15</f>
        <v xml:space="preserve"> </v>
      </c>
      <c r="G54" s="119"/>
      <c r="H54" s="119"/>
      <c r="I54" s="115" t="s">
        <v>30</v>
      </c>
      <c r="J54" s="231" t="str">
        <f>E21</f>
        <v xml:space="preserve"> </v>
      </c>
      <c r="K54" s="119"/>
      <c r="L54" s="212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</row>
    <row r="55" spans="1:47" s="125" customFormat="1" ht="15.2" customHeight="1">
      <c r="A55" s="119"/>
      <c r="B55" s="120"/>
      <c r="C55" s="115" t="s">
        <v>28</v>
      </c>
      <c r="D55" s="119"/>
      <c r="E55" s="119"/>
      <c r="F55" s="116" t="str">
        <f>IF(E18="","",E18)</f>
        <v>Vyplň údaj</v>
      </c>
      <c r="G55" s="119"/>
      <c r="H55" s="119"/>
      <c r="I55" s="115" t="s">
        <v>32</v>
      </c>
      <c r="J55" s="231" t="str">
        <f>E24</f>
        <v xml:space="preserve"> </v>
      </c>
      <c r="K55" s="119"/>
      <c r="L55" s="212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</row>
    <row r="56" spans="1:47" s="125" customFormat="1" ht="10.35" customHeight="1">
      <c r="A56" s="119"/>
      <c r="B56" s="120"/>
      <c r="C56" s="119"/>
      <c r="D56" s="119"/>
      <c r="E56" s="119"/>
      <c r="F56" s="119"/>
      <c r="G56" s="119"/>
      <c r="H56" s="119"/>
      <c r="I56" s="119"/>
      <c r="J56" s="119"/>
      <c r="K56" s="119"/>
      <c r="L56" s="212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</row>
    <row r="57" spans="1:47" s="125" customFormat="1" ht="29.25" customHeight="1">
      <c r="A57" s="119"/>
      <c r="B57" s="120"/>
      <c r="C57" s="232" t="s">
        <v>87</v>
      </c>
      <c r="D57" s="225"/>
      <c r="E57" s="225"/>
      <c r="F57" s="225"/>
      <c r="G57" s="225"/>
      <c r="H57" s="225"/>
      <c r="I57" s="225"/>
      <c r="J57" s="233" t="s">
        <v>88</v>
      </c>
      <c r="K57" s="225"/>
      <c r="L57" s="212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</row>
    <row r="58" spans="1:47" s="125" customFormat="1" ht="10.35" customHeight="1">
      <c r="A58" s="119"/>
      <c r="B58" s="120"/>
      <c r="C58" s="119"/>
      <c r="D58" s="119"/>
      <c r="E58" s="119"/>
      <c r="F58" s="119"/>
      <c r="G58" s="119"/>
      <c r="H58" s="119"/>
      <c r="I58" s="119"/>
      <c r="J58" s="119"/>
      <c r="K58" s="119"/>
      <c r="L58" s="212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</row>
    <row r="59" spans="1:47" s="125" customFormat="1" ht="22.9" customHeight="1">
      <c r="A59" s="119"/>
      <c r="B59" s="120"/>
      <c r="C59" s="234" t="s">
        <v>67</v>
      </c>
      <c r="D59" s="119"/>
      <c r="E59" s="119"/>
      <c r="F59" s="119"/>
      <c r="G59" s="119"/>
      <c r="H59" s="119"/>
      <c r="I59" s="119"/>
      <c r="J59" s="220">
        <f>J88</f>
        <v>0</v>
      </c>
      <c r="K59" s="119"/>
      <c r="L59" s="212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U59" s="102" t="s">
        <v>89</v>
      </c>
    </row>
    <row r="60" spans="1:47" s="235" customFormat="1" ht="24.95" customHeight="1">
      <c r="B60" s="236"/>
      <c r="D60" s="237" t="s">
        <v>90</v>
      </c>
      <c r="E60" s="238"/>
      <c r="F60" s="238"/>
      <c r="G60" s="238"/>
      <c r="H60" s="238"/>
      <c r="I60" s="238"/>
      <c r="J60" s="239">
        <f>J89</f>
        <v>0</v>
      </c>
      <c r="L60" s="236"/>
    </row>
    <row r="61" spans="1:47" s="240" customFormat="1" ht="19.899999999999999" customHeight="1">
      <c r="B61" s="241"/>
      <c r="D61" s="242" t="s">
        <v>91</v>
      </c>
      <c r="E61" s="243"/>
      <c r="F61" s="243"/>
      <c r="G61" s="243"/>
      <c r="H61" s="243"/>
      <c r="I61" s="243"/>
      <c r="J61" s="244">
        <f>J90</f>
        <v>0</v>
      </c>
      <c r="L61" s="241"/>
    </row>
    <row r="62" spans="1:47" s="240" customFormat="1" ht="19.899999999999999" customHeight="1">
      <c r="B62" s="241"/>
      <c r="D62" s="242" t="s">
        <v>92</v>
      </c>
      <c r="E62" s="243"/>
      <c r="F62" s="243"/>
      <c r="G62" s="243"/>
      <c r="H62" s="243"/>
      <c r="I62" s="243"/>
      <c r="J62" s="244">
        <f>J116</f>
        <v>0</v>
      </c>
      <c r="L62" s="241"/>
    </row>
    <row r="63" spans="1:47" s="240" customFormat="1" ht="19.899999999999999" customHeight="1">
      <c r="B63" s="241"/>
      <c r="D63" s="242" t="s">
        <v>93</v>
      </c>
      <c r="E63" s="243"/>
      <c r="F63" s="243"/>
      <c r="G63" s="243"/>
      <c r="H63" s="243"/>
      <c r="I63" s="243"/>
      <c r="J63" s="244">
        <f>J125</f>
        <v>0</v>
      </c>
      <c r="L63" s="241"/>
    </row>
    <row r="64" spans="1:47" s="240" customFormat="1" ht="19.899999999999999" customHeight="1">
      <c r="B64" s="241"/>
      <c r="D64" s="242" t="s">
        <v>94</v>
      </c>
      <c r="E64" s="243"/>
      <c r="F64" s="243"/>
      <c r="G64" s="243"/>
      <c r="H64" s="243"/>
      <c r="I64" s="243"/>
      <c r="J64" s="244">
        <f>J131</f>
        <v>0</v>
      </c>
      <c r="L64" s="241"/>
    </row>
    <row r="65" spans="1:31" s="240" customFormat="1" ht="19.899999999999999" customHeight="1">
      <c r="B65" s="241"/>
      <c r="D65" s="242" t="s">
        <v>95</v>
      </c>
      <c r="E65" s="243"/>
      <c r="F65" s="243"/>
      <c r="G65" s="243"/>
      <c r="H65" s="243"/>
      <c r="I65" s="243"/>
      <c r="J65" s="244">
        <f>J138</f>
        <v>0</v>
      </c>
      <c r="L65" s="241"/>
    </row>
    <row r="66" spans="1:31" s="240" customFormat="1" ht="19.899999999999999" customHeight="1">
      <c r="B66" s="241"/>
      <c r="D66" s="242" t="s">
        <v>96</v>
      </c>
      <c r="E66" s="243"/>
      <c r="F66" s="243"/>
      <c r="G66" s="243"/>
      <c r="H66" s="243"/>
      <c r="I66" s="243"/>
      <c r="J66" s="244">
        <f>J156</f>
        <v>0</v>
      </c>
      <c r="L66" s="241"/>
    </row>
    <row r="67" spans="1:31" s="235" customFormat="1" ht="24.95" customHeight="1">
      <c r="B67" s="236"/>
      <c r="D67" s="237" t="s">
        <v>97</v>
      </c>
      <c r="E67" s="238"/>
      <c r="F67" s="238"/>
      <c r="G67" s="238"/>
      <c r="H67" s="238"/>
      <c r="I67" s="238"/>
      <c r="J67" s="239">
        <f>J163</f>
        <v>0</v>
      </c>
      <c r="L67" s="236"/>
    </row>
    <row r="68" spans="1:31" s="240" customFormat="1" ht="19.899999999999999" customHeight="1">
      <c r="B68" s="241"/>
      <c r="D68" s="242" t="s">
        <v>98</v>
      </c>
      <c r="E68" s="243"/>
      <c r="F68" s="243"/>
      <c r="G68" s="243"/>
      <c r="H68" s="243"/>
      <c r="I68" s="243"/>
      <c r="J68" s="244">
        <f>J164</f>
        <v>0</v>
      </c>
      <c r="L68" s="241"/>
    </row>
    <row r="69" spans="1:31" s="125" customFormat="1" ht="21.75" customHeight="1">
      <c r="A69" s="119"/>
      <c r="B69" s="120"/>
      <c r="C69" s="119"/>
      <c r="D69" s="119"/>
      <c r="E69" s="119"/>
      <c r="F69" s="119"/>
      <c r="G69" s="119"/>
      <c r="H69" s="119"/>
      <c r="I69" s="119"/>
      <c r="J69" s="119"/>
      <c r="K69" s="119"/>
      <c r="L69" s="212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</row>
    <row r="70" spans="1:31" s="125" customFormat="1" ht="6.95" customHeight="1">
      <c r="A70" s="119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212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</row>
    <row r="74" spans="1:31" s="125" customFormat="1" ht="6.95" customHeight="1">
      <c r="A74" s="119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212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</row>
    <row r="75" spans="1:31" s="125" customFormat="1" ht="24.95" customHeight="1">
      <c r="A75" s="119"/>
      <c r="B75" s="120"/>
      <c r="C75" s="106" t="s">
        <v>99</v>
      </c>
      <c r="D75" s="119"/>
      <c r="E75" s="119"/>
      <c r="F75" s="119"/>
      <c r="G75" s="119"/>
      <c r="H75" s="119"/>
      <c r="I75" s="119"/>
      <c r="J75" s="119"/>
      <c r="K75" s="119"/>
      <c r="L75" s="212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</row>
    <row r="76" spans="1:31" s="125" customFormat="1" ht="6.95" customHeight="1">
      <c r="A76" s="119"/>
      <c r="B76" s="120"/>
      <c r="C76" s="119"/>
      <c r="D76" s="119"/>
      <c r="E76" s="119"/>
      <c r="F76" s="119"/>
      <c r="G76" s="119"/>
      <c r="H76" s="119"/>
      <c r="I76" s="119"/>
      <c r="J76" s="119"/>
      <c r="K76" s="119"/>
      <c r="L76" s="212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</row>
    <row r="77" spans="1:31" s="125" customFormat="1" ht="12" customHeight="1">
      <c r="A77" s="119"/>
      <c r="B77" s="120"/>
      <c r="C77" s="115" t="s">
        <v>17</v>
      </c>
      <c r="D77" s="119"/>
      <c r="E77" s="119"/>
      <c r="F77" s="119"/>
      <c r="G77" s="119"/>
      <c r="H77" s="119"/>
      <c r="I77" s="119"/>
      <c r="J77" s="119"/>
      <c r="K77" s="119"/>
      <c r="L77" s="212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</row>
    <row r="78" spans="1:31" s="125" customFormat="1" ht="16.5" customHeight="1">
      <c r="A78" s="119"/>
      <c r="B78" s="120"/>
      <c r="C78" s="119"/>
      <c r="D78" s="119"/>
      <c r="E78" s="210" t="str">
        <f>E7</f>
        <v>Rekonstrukce dětských hřišť Ostrava-Jih, Hřiště MŠ ul. Dvorského</v>
      </c>
      <c r="F78" s="211"/>
      <c r="G78" s="211"/>
      <c r="H78" s="211"/>
      <c r="I78" s="119"/>
      <c r="J78" s="119"/>
      <c r="K78" s="119"/>
      <c r="L78" s="212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</row>
    <row r="79" spans="1:31" s="125" customFormat="1" ht="12" customHeight="1">
      <c r="A79" s="119"/>
      <c r="B79" s="120"/>
      <c r="C79" s="115" t="s">
        <v>84</v>
      </c>
      <c r="D79" s="119"/>
      <c r="E79" s="119"/>
      <c r="F79" s="119"/>
      <c r="G79" s="119"/>
      <c r="H79" s="119"/>
      <c r="I79" s="119"/>
      <c r="J79" s="119"/>
      <c r="K79" s="119"/>
      <c r="L79" s="212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</row>
    <row r="80" spans="1:31" s="125" customFormat="1" ht="16.5" customHeight="1">
      <c r="A80" s="119"/>
      <c r="B80" s="120"/>
      <c r="C80" s="119"/>
      <c r="D80" s="119"/>
      <c r="E80" s="150" t="str">
        <f>E9</f>
        <v>01 - Investiční část</v>
      </c>
      <c r="F80" s="213"/>
      <c r="G80" s="213"/>
      <c r="H80" s="213"/>
      <c r="I80" s="119"/>
      <c r="J80" s="119"/>
      <c r="K80" s="119"/>
      <c r="L80" s="212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</row>
    <row r="81" spans="1:65" s="125" customFormat="1" ht="6.95" customHeight="1">
      <c r="A81" s="119"/>
      <c r="B81" s="120"/>
      <c r="C81" s="119"/>
      <c r="D81" s="119"/>
      <c r="E81" s="119"/>
      <c r="F81" s="119"/>
      <c r="G81" s="119"/>
      <c r="H81" s="119"/>
      <c r="I81" s="119"/>
      <c r="J81" s="119"/>
      <c r="K81" s="119"/>
      <c r="L81" s="212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</row>
    <row r="82" spans="1:65" s="125" customFormat="1" ht="12" customHeight="1">
      <c r="A82" s="119"/>
      <c r="B82" s="120"/>
      <c r="C82" s="115" t="s">
        <v>21</v>
      </c>
      <c r="D82" s="119"/>
      <c r="E82" s="119"/>
      <c r="F82" s="116" t="str">
        <f>F12</f>
        <v xml:space="preserve"> </v>
      </c>
      <c r="G82" s="119"/>
      <c r="H82" s="119"/>
      <c r="I82" s="115" t="s">
        <v>23</v>
      </c>
      <c r="J82" s="214" t="str">
        <f>IF(J12="","",J12)</f>
        <v>26. 6. 2019</v>
      </c>
      <c r="K82" s="119"/>
      <c r="L82" s="212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</row>
    <row r="83" spans="1:65" s="125" customFormat="1" ht="6.95" customHeight="1">
      <c r="A83" s="119"/>
      <c r="B83" s="120"/>
      <c r="C83" s="119"/>
      <c r="D83" s="119"/>
      <c r="E83" s="119"/>
      <c r="F83" s="119"/>
      <c r="G83" s="119"/>
      <c r="H83" s="119"/>
      <c r="I83" s="119"/>
      <c r="J83" s="119"/>
      <c r="K83" s="119"/>
      <c r="L83" s="212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</row>
    <row r="84" spans="1:65" s="125" customFormat="1" ht="15.2" customHeight="1">
      <c r="A84" s="119"/>
      <c r="B84" s="120"/>
      <c r="C84" s="115" t="s">
        <v>25</v>
      </c>
      <c r="D84" s="119"/>
      <c r="E84" s="119"/>
      <c r="F84" s="116" t="str">
        <f>E15</f>
        <v xml:space="preserve"> </v>
      </c>
      <c r="G84" s="119"/>
      <c r="H84" s="119"/>
      <c r="I84" s="115" t="s">
        <v>30</v>
      </c>
      <c r="J84" s="231" t="str">
        <f>E21</f>
        <v xml:space="preserve"> </v>
      </c>
      <c r="K84" s="119"/>
      <c r="L84" s="212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</row>
    <row r="85" spans="1:65" s="125" customFormat="1" ht="15.2" customHeight="1">
      <c r="A85" s="119"/>
      <c r="B85" s="120"/>
      <c r="C85" s="115" t="s">
        <v>28</v>
      </c>
      <c r="D85" s="119"/>
      <c r="E85" s="119"/>
      <c r="F85" s="116" t="str">
        <f>IF(E18="","",E18)</f>
        <v>Vyplň údaj</v>
      </c>
      <c r="G85" s="119"/>
      <c r="H85" s="119"/>
      <c r="I85" s="115" t="s">
        <v>32</v>
      </c>
      <c r="J85" s="231" t="str">
        <f>E24</f>
        <v xml:space="preserve"> </v>
      </c>
      <c r="K85" s="119"/>
      <c r="L85" s="212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125" customFormat="1" ht="10.35" customHeight="1">
      <c r="A86" s="119"/>
      <c r="B86" s="120"/>
      <c r="C86" s="119"/>
      <c r="D86" s="119"/>
      <c r="E86" s="119"/>
      <c r="F86" s="119"/>
      <c r="G86" s="119"/>
      <c r="H86" s="119"/>
      <c r="I86" s="119"/>
      <c r="J86" s="119"/>
      <c r="K86" s="119"/>
      <c r="L86" s="212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51" customFormat="1" ht="29.25" customHeight="1">
      <c r="A87" s="245"/>
      <c r="B87" s="246"/>
      <c r="C87" s="247" t="s">
        <v>100</v>
      </c>
      <c r="D87" s="248" t="s">
        <v>54</v>
      </c>
      <c r="E87" s="248" t="s">
        <v>50</v>
      </c>
      <c r="F87" s="248" t="s">
        <v>51</v>
      </c>
      <c r="G87" s="248" t="s">
        <v>101</v>
      </c>
      <c r="H87" s="248" t="s">
        <v>102</v>
      </c>
      <c r="I87" s="248" t="s">
        <v>103</v>
      </c>
      <c r="J87" s="248" t="s">
        <v>88</v>
      </c>
      <c r="K87" s="249" t="s">
        <v>104</v>
      </c>
      <c r="L87" s="250"/>
      <c r="M87" s="170" t="s">
        <v>3</v>
      </c>
      <c r="N87" s="171" t="s">
        <v>39</v>
      </c>
      <c r="O87" s="171" t="s">
        <v>105</v>
      </c>
      <c r="P87" s="171" t="s">
        <v>106</v>
      </c>
      <c r="Q87" s="171" t="s">
        <v>107</v>
      </c>
      <c r="R87" s="171" t="s">
        <v>108</v>
      </c>
      <c r="S87" s="171" t="s">
        <v>109</v>
      </c>
      <c r="T87" s="172" t="s">
        <v>110</v>
      </c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</row>
    <row r="88" spans="1:65" s="125" customFormat="1" ht="22.9" customHeight="1">
      <c r="A88" s="119"/>
      <c r="B88" s="120"/>
      <c r="C88" s="178" t="s">
        <v>111</v>
      </c>
      <c r="D88" s="119"/>
      <c r="E88" s="119"/>
      <c r="F88" s="119"/>
      <c r="G88" s="119"/>
      <c r="H88" s="119"/>
      <c r="I88" s="119"/>
      <c r="J88" s="252">
        <f>BK88</f>
        <v>0</v>
      </c>
      <c r="K88" s="119"/>
      <c r="L88" s="120"/>
      <c r="M88" s="173"/>
      <c r="N88" s="158"/>
      <c r="O88" s="174"/>
      <c r="P88" s="253">
        <f>P89+P163</f>
        <v>0</v>
      </c>
      <c r="Q88" s="174"/>
      <c r="R88" s="253">
        <f>R89+R163</f>
        <v>100.92602800000002</v>
      </c>
      <c r="S88" s="174"/>
      <c r="T88" s="254">
        <f>T89+T163</f>
        <v>64.342649999999992</v>
      </c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T88" s="102" t="s">
        <v>68</v>
      </c>
      <c r="AU88" s="102" t="s">
        <v>89</v>
      </c>
      <c r="BK88" s="255">
        <f>BK89+BK163</f>
        <v>0</v>
      </c>
    </row>
    <row r="89" spans="1:65" s="256" customFormat="1" ht="25.9" customHeight="1">
      <c r="B89" s="257"/>
      <c r="D89" s="258" t="s">
        <v>68</v>
      </c>
      <c r="E89" s="259" t="s">
        <v>112</v>
      </c>
      <c r="F89" s="259" t="s">
        <v>113</v>
      </c>
      <c r="J89" s="260">
        <f>BK89</f>
        <v>0</v>
      </c>
      <c r="L89" s="257"/>
      <c r="M89" s="261"/>
      <c r="N89" s="262"/>
      <c r="O89" s="262"/>
      <c r="P89" s="263">
        <f>P90+P116+P125+P131+P138+P156</f>
        <v>0</v>
      </c>
      <c r="Q89" s="262"/>
      <c r="R89" s="263">
        <f>R90+R116+R125+R131+R138+R156</f>
        <v>100.92582800000001</v>
      </c>
      <c r="S89" s="262"/>
      <c r="T89" s="264">
        <f>T90+T116+T125+T131+T138+T156</f>
        <v>64.342649999999992</v>
      </c>
      <c r="AR89" s="258" t="s">
        <v>77</v>
      </c>
      <c r="AT89" s="265" t="s">
        <v>68</v>
      </c>
      <c r="AU89" s="265" t="s">
        <v>69</v>
      </c>
      <c r="AY89" s="258" t="s">
        <v>114</v>
      </c>
      <c r="BK89" s="266">
        <f>BK90+BK116+BK125+BK131+BK138+BK156</f>
        <v>0</v>
      </c>
    </row>
    <row r="90" spans="1:65" s="256" customFormat="1" ht="22.9" customHeight="1">
      <c r="B90" s="257"/>
      <c r="D90" s="258" t="s">
        <v>68</v>
      </c>
      <c r="E90" s="267" t="s">
        <v>77</v>
      </c>
      <c r="F90" s="267" t="s">
        <v>115</v>
      </c>
      <c r="J90" s="268">
        <f>BK90</f>
        <v>0</v>
      </c>
      <c r="L90" s="257"/>
      <c r="M90" s="261"/>
      <c r="N90" s="262"/>
      <c r="O90" s="262"/>
      <c r="P90" s="263">
        <f>SUM(P91:P115)</f>
        <v>0</v>
      </c>
      <c r="Q90" s="262"/>
      <c r="R90" s="263">
        <f>SUM(R91:R115)</f>
        <v>3.9600000000000003E-4</v>
      </c>
      <c r="S90" s="262"/>
      <c r="T90" s="264">
        <f>SUM(T91:T115)</f>
        <v>18.010649999999998</v>
      </c>
      <c r="AR90" s="258" t="s">
        <v>77</v>
      </c>
      <c r="AT90" s="265" t="s">
        <v>68</v>
      </c>
      <c r="AU90" s="265" t="s">
        <v>77</v>
      </c>
      <c r="AY90" s="258" t="s">
        <v>114</v>
      </c>
      <c r="BK90" s="266">
        <f>SUM(BK91:BK115)</f>
        <v>0</v>
      </c>
    </row>
    <row r="91" spans="1:65" s="125" customFormat="1" ht="16.5" customHeight="1">
      <c r="A91" s="119"/>
      <c r="B91" s="120"/>
      <c r="C91" s="269" t="s">
        <v>116</v>
      </c>
      <c r="D91" s="269" t="s">
        <v>117</v>
      </c>
      <c r="E91" s="270" t="s">
        <v>118</v>
      </c>
      <c r="F91" s="271" t="s">
        <v>119</v>
      </c>
      <c r="G91" s="272" t="s">
        <v>120</v>
      </c>
      <c r="H91" s="273">
        <v>70.63</v>
      </c>
      <c r="I91" s="3"/>
      <c r="J91" s="274">
        <f>ROUND(I91*H91,2)</f>
        <v>0</v>
      </c>
      <c r="K91" s="271" t="s">
        <v>3</v>
      </c>
      <c r="L91" s="120"/>
      <c r="M91" s="275" t="s">
        <v>3</v>
      </c>
      <c r="N91" s="276" t="s">
        <v>40</v>
      </c>
      <c r="O91" s="162"/>
      <c r="P91" s="277">
        <f>O91*H91</f>
        <v>0</v>
      </c>
      <c r="Q91" s="277">
        <v>0</v>
      </c>
      <c r="R91" s="277">
        <f>Q91*H91</f>
        <v>0</v>
      </c>
      <c r="S91" s="277">
        <v>0.255</v>
      </c>
      <c r="T91" s="278">
        <f>S91*H91</f>
        <v>18.010649999999998</v>
      </c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R91" s="279" t="s">
        <v>121</v>
      </c>
      <c r="AT91" s="279" t="s">
        <v>117</v>
      </c>
      <c r="AU91" s="279" t="s">
        <v>79</v>
      </c>
      <c r="AY91" s="102" t="s">
        <v>114</v>
      </c>
      <c r="BE91" s="280">
        <f>IF(N91="základní",J91,0)</f>
        <v>0</v>
      </c>
      <c r="BF91" s="280">
        <f>IF(N91="snížená",J91,0)</f>
        <v>0</v>
      </c>
      <c r="BG91" s="280">
        <f>IF(N91="zákl. přenesená",J91,0)</f>
        <v>0</v>
      </c>
      <c r="BH91" s="280">
        <f>IF(N91="sníž. přenesená",J91,0)</f>
        <v>0</v>
      </c>
      <c r="BI91" s="280">
        <f>IF(N91="nulová",J91,0)</f>
        <v>0</v>
      </c>
      <c r="BJ91" s="102" t="s">
        <v>77</v>
      </c>
      <c r="BK91" s="280">
        <f>ROUND(I91*H91,2)</f>
        <v>0</v>
      </c>
      <c r="BL91" s="102" t="s">
        <v>121</v>
      </c>
      <c r="BM91" s="279" t="s">
        <v>122</v>
      </c>
    </row>
    <row r="92" spans="1:65" s="281" customFormat="1">
      <c r="B92" s="282"/>
      <c r="D92" s="283" t="s">
        <v>123</v>
      </c>
      <c r="E92" s="284" t="s">
        <v>3</v>
      </c>
      <c r="F92" s="285" t="s">
        <v>124</v>
      </c>
      <c r="H92" s="286">
        <v>11.47</v>
      </c>
      <c r="L92" s="282"/>
      <c r="M92" s="287"/>
      <c r="N92" s="288"/>
      <c r="O92" s="288"/>
      <c r="P92" s="288"/>
      <c r="Q92" s="288"/>
      <c r="R92" s="288"/>
      <c r="S92" s="288"/>
      <c r="T92" s="289"/>
      <c r="AT92" s="284" t="s">
        <v>123</v>
      </c>
      <c r="AU92" s="284" t="s">
        <v>79</v>
      </c>
      <c r="AV92" s="281" t="s">
        <v>79</v>
      </c>
      <c r="AW92" s="281" t="s">
        <v>31</v>
      </c>
      <c r="AX92" s="281" t="s">
        <v>69</v>
      </c>
      <c r="AY92" s="284" t="s">
        <v>114</v>
      </c>
    </row>
    <row r="93" spans="1:65" s="281" customFormat="1">
      <c r="B93" s="282"/>
      <c r="D93" s="283" t="s">
        <v>123</v>
      </c>
      <c r="E93" s="284" t="s">
        <v>3</v>
      </c>
      <c r="F93" s="285" t="s">
        <v>125</v>
      </c>
      <c r="H93" s="286">
        <v>40.799999999999997</v>
      </c>
      <c r="L93" s="282"/>
      <c r="M93" s="287"/>
      <c r="N93" s="288"/>
      <c r="O93" s="288"/>
      <c r="P93" s="288"/>
      <c r="Q93" s="288"/>
      <c r="R93" s="288"/>
      <c r="S93" s="288"/>
      <c r="T93" s="289"/>
      <c r="AT93" s="284" t="s">
        <v>123</v>
      </c>
      <c r="AU93" s="284" t="s">
        <v>79</v>
      </c>
      <c r="AV93" s="281" t="s">
        <v>79</v>
      </c>
      <c r="AW93" s="281" t="s">
        <v>31</v>
      </c>
      <c r="AX93" s="281" t="s">
        <v>69</v>
      </c>
      <c r="AY93" s="284" t="s">
        <v>114</v>
      </c>
    </row>
    <row r="94" spans="1:65" s="281" customFormat="1">
      <c r="B94" s="282"/>
      <c r="D94" s="283" t="s">
        <v>123</v>
      </c>
      <c r="E94" s="284" t="s">
        <v>3</v>
      </c>
      <c r="F94" s="285" t="s">
        <v>126</v>
      </c>
      <c r="H94" s="286">
        <v>7.2</v>
      </c>
      <c r="L94" s="282"/>
      <c r="M94" s="287"/>
      <c r="N94" s="288"/>
      <c r="O94" s="288"/>
      <c r="P94" s="288"/>
      <c r="Q94" s="288"/>
      <c r="R94" s="288"/>
      <c r="S94" s="288"/>
      <c r="T94" s="289"/>
      <c r="AT94" s="284" t="s">
        <v>123</v>
      </c>
      <c r="AU94" s="284" t="s">
        <v>79</v>
      </c>
      <c r="AV94" s="281" t="s">
        <v>79</v>
      </c>
      <c r="AW94" s="281" t="s">
        <v>31</v>
      </c>
      <c r="AX94" s="281" t="s">
        <v>69</v>
      </c>
      <c r="AY94" s="284" t="s">
        <v>114</v>
      </c>
    </row>
    <row r="95" spans="1:65" s="281" customFormat="1">
      <c r="B95" s="282"/>
      <c r="D95" s="283" t="s">
        <v>123</v>
      </c>
      <c r="E95" s="284" t="s">
        <v>3</v>
      </c>
      <c r="F95" s="285" t="s">
        <v>127</v>
      </c>
      <c r="H95" s="286">
        <v>11.16</v>
      </c>
      <c r="L95" s="282"/>
      <c r="M95" s="287"/>
      <c r="N95" s="288"/>
      <c r="O95" s="288"/>
      <c r="P95" s="288"/>
      <c r="Q95" s="288"/>
      <c r="R95" s="288"/>
      <c r="S95" s="288"/>
      <c r="T95" s="289"/>
      <c r="AT95" s="284" t="s">
        <v>123</v>
      </c>
      <c r="AU95" s="284" t="s">
        <v>79</v>
      </c>
      <c r="AV95" s="281" t="s">
        <v>79</v>
      </c>
      <c r="AW95" s="281" t="s">
        <v>31</v>
      </c>
      <c r="AX95" s="281" t="s">
        <v>69</v>
      </c>
      <c r="AY95" s="284" t="s">
        <v>114</v>
      </c>
    </row>
    <row r="96" spans="1:65" s="290" customFormat="1">
      <c r="B96" s="291"/>
      <c r="D96" s="283" t="s">
        <v>123</v>
      </c>
      <c r="E96" s="292" t="s">
        <v>3</v>
      </c>
      <c r="F96" s="293" t="s">
        <v>128</v>
      </c>
      <c r="H96" s="294">
        <v>70.63</v>
      </c>
      <c r="L96" s="291"/>
      <c r="M96" s="295"/>
      <c r="N96" s="296"/>
      <c r="O96" s="296"/>
      <c r="P96" s="296"/>
      <c r="Q96" s="296"/>
      <c r="R96" s="296"/>
      <c r="S96" s="296"/>
      <c r="T96" s="297"/>
      <c r="AT96" s="292" t="s">
        <v>123</v>
      </c>
      <c r="AU96" s="292" t="s">
        <v>79</v>
      </c>
      <c r="AV96" s="290" t="s">
        <v>121</v>
      </c>
      <c r="AW96" s="290" t="s">
        <v>31</v>
      </c>
      <c r="AX96" s="290" t="s">
        <v>77</v>
      </c>
      <c r="AY96" s="292" t="s">
        <v>114</v>
      </c>
    </row>
    <row r="97" spans="1:65" s="125" customFormat="1" ht="24.2" customHeight="1">
      <c r="A97" s="119"/>
      <c r="B97" s="120"/>
      <c r="C97" s="269" t="s">
        <v>129</v>
      </c>
      <c r="D97" s="269" t="s">
        <v>117</v>
      </c>
      <c r="E97" s="270" t="s">
        <v>130</v>
      </c>
      <c r="F97" s="271" t="s">
        <v>131</v>
      </c>
      <c r="G97" s="272" t="s">
        <v>132</v>
      </c>
      <c r="H97" s="273">
        <v>30.12</v>
      </c>
      <c r="I97" s="3"/>
      <c r="J97" s="274">
        <f>ROUND(I97*H97,2)</f>
        <v>0</v>
      </c>
      <c r="K97" s="271" t="s">
        <v>133</v>
      </c>
      <c r="L97" s="120"/>
      <c r="M97" s="275" t="s">
        <v>3</v>
      </c>
      <c r="N97" s="276" t="s">
        <v>40</v>
      </c>
      <c r="O97" s="162"/>
      <c r="P97" s="277">
        <f>O97*H97</f>
        <v>0</v>
      </c>
      <c r="Q97" s="277">
        <v>0</v>
      </c>
      <c r="R97" s="277">
        <f>Q97*H97</f>
        <v>0</v>
      </c>
      <c r="S97" s="277">
        <v>0</v>
      </c>
      <c r="T97" s="278">
        <f>S97*H97</f>
        <v>0</v>
      </c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R97" s="279" t="s">
        <v>121</v>
      </c>
      <c r="AT97" s="279" t="s">
        <v>117</v>
      </c>
      <c r="AU97" s="279" t="s">
        <v>79</v>
      </c>
      <c r="AY97" s="102" t="s">
        <v>114</v>
      </c>
      <c r="BE97" s="280">
        <f>IF(N97="základní",J97,0)</f>
        <v>0</v>
      </c>
      <c r="BF97" s="280">
        <f>IF(N97="snížená",J97,0)</f>
        <v>0</v>
      </c>
      <c r="BG97" s="280">
        <f>IF(N97="zákl. přenesená",J97,0)</f>
        <v>0</v>
      </c>
      <c r="BH97" s="280">
        <f>IF(N97="sníž. přenesená",J97,0)</f>
        <v>0</v>
      </c>
      <c r="BI97" s="280">
        <f>IF(N97="nulová",J97,0)</f>
        <v>0</v>
      </c>
      <c r="BJ97" s="102" t="s">
        <v>77</v>
      </c>
      <c r="BK97" s="280">
        <f>ROUND(I97*H97,2)</f>
        <v>0</v>
      </c>
      <c r="BL97" s="102" t="s">
        <v>121</v>
      </c>
      <c r="BM97" s="279" t="s">
        <v>134</v>
      </c>
    </row>
    <row r="98" spans="1:65" s="281" customFormat="1">
      <c r="B98" s="282"/>
      <c r="D98" s="283" t="s">
        <v>123</v>
      </c>
      <c r="E98" s="284" t="s">
        <v>3</v>
      </c>
      <c r="F98" s="285" t="s">
        <v>135</v>
      </c>
      <c r="H98" s="286">
        <v>22.09</v>
      </c>
      <c r="L98" s="282"/>
      <c r="M98" s="287"/>
      <c r="N98" s="288"/>
      <c r="O98" s="288"/>
      <c r="P98" s="288"/>
      <c r="Q98" s="288"/>
      <c r="R98" s="288"/>
      <c r="S98" s="288"/>
      <c r="T98" s="289"/>
      <c r="AT98" s="284" t="s">
        <v>123</v>
      </c>
      <c r="AU98" s="284" t="s">
        <v>79</v>
      </c>
      <c r="AV98" s="281" t="s">
        <v>79</v>
      </c>
      <c r="AW98" s="281" t="s">
        <v>31</v>
      </c>
      <c r="AX98" s="281" t="s">
        <v>69</v>
      </c>
      <c r="AY98" s="284" t="s">
        <v>114</v>
      </c>
    </row>
    <row r="99" spans="1:65" s="281" customFormat="1">
      <c r="B99" s="282"/>
      <c r="D99" s="283" t="s">
        <v>123</v>
      </c>
      <c r="E99" s="284" t="s">
        <v>3</v>
      </c>
      <c r="F99" s="285" t="s">
        <v>136</v>
      </c>
      <c r="H99" s="286">
        <v>8.0299999999999994</v>
      </c>
      <c r="L99" s="282"/>
      <c r="M99" s="287"/>
      <c r="N99" s="288"/>
      <c r="O99" s="288"/>
      <c r="P99" s="288"/>
      <c r="Q99" s="288"/>
      <c r="R99" s="288"/>
      <c r="S99" s="288"/>
      <c r="T99" s="289"/>
      <c r="AT99" s="284" t="s">
        <v>123</v>
      </c>
      <c r="AU99" s="284" t="s">
        <v>79</v>
      </c>
      <c r="AV99" s="281" t="s">
        <v>79</v>
      </c>
      <c r="AW99" s="281" t="s">
        <v>31</v>
      </c>
      <c r="AX99" s="281" t="s">
        <v>69</v>
      </c>
      <c r="AY99" s="284" t="s">
        <v>114</v>
      </c>
    </row>
    <row r="100" spans="1:65" s="290" customFormat="1">
      <c r="B100" s="291"/>
      <c r="D100" s="283" t="s">
        <v>123</v>
      </c>
      <c r="E100" s="292" t="s">
        <v>3</v>
      </c>
      <c r="F100" s="293" t="s">
        <v>128</v>
      </c>
      <c r="H100" s="294">
        <v>30.12</v>
      </c>
      <c r="L100" s="291"/>
      <c r="M100" s="295"/>
      <c r="N100" s="296"/>
      <c r="O100" s="296"/>
      <c r="P100" s="296"/>
      <c r="Q100" s="296"/>
      <c r="R100" s="296"/>
      <c r="S100" s="296"/>
      <c r="T100" s="297"/>
      <c r="AT100" s="292" t="s">
        <v>123</v>
      </c>
      <c r="AU100" s="292" t="s">
        <v>79</v>
      </c>
      <c r="AV100" s="290" t="s">
        <v>121</v>
      </c>
      <c r="AW100" s="290" t="s">
        <v>31</v>
      </c>
      <c r="AX100" s="290" t="s">
        <v>77</v>
      </c>
      <c r="AY100" s="292" t="s">
        <v>114</v>
      </c>
    </row>
    <row r="101" spans="1:65" s="125" customFormat="1" ht="44.25" customHeight="1">
      <c r="A101" s="119"/>
      <c r="B101" s="120"/>
      <c r="C101" s="269" t="s">
        <v>137</v>
      </c>
      <c r="D101" s="269" t="s">
        <v>117</v>
      </c>
      <c r="E101" s="270" t="s">
        <v>138</v>
      </c>
      <c r="F101" s="271" t="s">
        <v>139</v>
      </c>
      <c r="G101" s="272" t="s">
        <v>132</v>
      </c>
      <c r="H101" s="273">
        <v>19.8</v>
      </c>
      <c r="I101" s="3"/>
      <c r="J101" s="274">
        <f>ROUND(I101*H101,2)</f>
        <v>0</v>
      </c>
      <c r="K101" s="271" t="s">
        <v>3</v>
      </c>
      <c r="L101" s="120"/>
      <c r="M101" s="275" t="s">
        <v>3</v>
      </c>
      <c r="N101" s="276" t="s">
        <v>40</v>
      </c>
      <c r="O101" s="162"/>
      <c r="P101" s="277">
        <f>O101*H101</f>
        <v>0</v>
      </c>
      <c r="Q101" s="277">
        <v>0</v>
      </c>
      <c r="R101" s="277">
        <f>Q101*H101</f>
        <v>0</v>
      </c>
      <c r="S101" s="277">
        <v>0</v>
      </c>
      <c r="T101" s="278">
        <f>S101*H101</f>
        <v>0</v>
      </c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R101" s="279" t="s">
        <v>121</v>
      </c>
      <c r="AT101" s="279" t="s">
        <v>117</v>
      </c>
      <c r="AU101" s="279" t="s">
        <v>79</v>
      </c>
      <c r="AY101" s="102" t="s">
        <v>114</v>
      </c>
      <c r="BE101" s="280">
        <f>IF(N101="základní",J101,0)</f>
        <v>0</v>
      </c>
      <c r="BF101" s="280">
        <f>IF(N101="snížená",J101,0)</f>
        <v>0</v>
      </c>
      <c r="BG101" s="280">
        <f>IF(N101="zákl. přenesená",J101,0)</f>
        <v>0</v>
      </c>
      <c r="BH101" s="280">
        <f>IF(N101="sníž. přenesená",J101,0)</f>
        <v>0</v>
      </c>
      <c r="BI101" s="280">
        <f>IF(N101="nulová",J101,0)</f>
        <v>0</v>
      </c>
      <c r="BJ101" s="102" t="s">
        <v>77</v>
      </c>
      <c r="BK101" s="280">
        <f>ROUND(I101*H101,2)</f>
        <v>0</v>
      </c>
      <c r="BL101" s="102" t="s">
        <v>121</v>
      </c>
      <c r="BM101" s="279" t="s">
        <v>140</v>
      </c>
    </row>
    <row r="102" spans="1:65" s="298" customFormat="1">
      <c r="B102" s="299"/>
      <c r="D102" s="283" t="s">
        <v>123</v>
      </c>
      <c r="E102" s="300" t="s">
        <v>3</v>
      </c>
      <c r="F102" s="301" t="s">
        <v>141</v>
      </c>
      <c r="H102" s="300" t="s">
        <v>3</v>
      </c>
      <c r="L102" s="299"/>
      <c r="M102" s="302"/>
      <c r="N102" s="303"/>
      <c r="O102" s="303"/>
      <c r="P102" s="303"/>
      <c r="Q102" s="303"/>
      <c r="R102" s="303"/>
      <c r="S102" s="303"/>
      <c r="T102" s="304"/>
      <c r="AT102" s="300" t="s">
        <v>123</v>
      </c>
      <c r="AU102" s="300" t="s">
        <v>79</v>
      </c>
      <c r="AV102" s="298" t="s">
        <v>77</v>
      </c>
      <c r="AW102" s="298" t="s">
        <v>31</v>
      </c>
      <c r="AX102" s="298" t="s">
        <v>69</v>
      </c>
      <c r="AY102" s="300" t="s">
        <v>114</v>
      </c>
    </row>
    <row r="103" spans="1:65" s="281" customFormat="1">
      <c r="B103" s="282"/>
      <c r="D103" s="283" t="s">
        <v>123</v>
      </c>
      <c r="E103" s="284" t="s">
        <v>3</v>
      </c>
      <c r="F103" s="285" t="s">
        <v>142</v>
      </c>
      <c r="H103" s="286">
        <v>15.75</v>
      </c>
      <c r="L103" s="282"/>
      <c r="M103" s="287"/>
      <c r="N103" s="288"/>
      <c r="O103" s="288"/>
      <c r="P103" s="288"/>
      <c r="Q103" s="288"/>
      <c r="R103" s="288"/>
      <c r="S103" s="288"/>
      <c r="T103" s="289"/>
      <c r="AT103" s="284" t="s">
        <v>123</v>
      </c>
      <c r="AU103" s="284" t="s">
        <v>79</v>
      </c>
      <c r="AV103" s="281" t="s">
        <v>79</v>
      </c>
      <c r="AW103" s="281" t="s">
        <v>31</v>
      </c>
      <c r="AX103" s="281" t="s">
        <v>69</v>
      </c>
      <c r="AY103" s="284" t="s">
        <v>114</v>
      </c>
    </row>
    <row r="104" spans="1:65" s="281" customFormat="1">
      <c r="B104" s="282"/>
      <c r="D104" s="283" t="s">
        <v>123</v>
      </c>
      <c r="E104" s="284" t="s">
        <v>3</v>
      </c>
      <c r="F104" s="285" t="s">
        <v>143</v>
      </c>
      <c r="H104" s="286">
        <v>4.05</v>
      </c>
      <c r="L104" s="282"/>
      <c r="M104" s="287"/>
      <c r="N104" s="288"/>
      <c r="O104" s="288"/>
      <c r="P104" s="288"/>
      <c r="Q104" s="288"/>
      <c r="R104" s="288"/>
      <c r="S104" s="288"/>
      <c r="T104" s="289"/>
      <c r="AT104" s="284" t="s">
        <v>123</v>
      </c>
      <c r="AU104" s="284" t="s">
        <v>79</v>
      </c>
      <c r="AV104" s="281" t="s">
        <v>79</v>
      </c>
      <c r="AW104" s="281" t="s">
        <v>31</v>
      </c>
      <c r="AX104" s="281" t="s">
        <v>69</v>
      </c>
      <c r="AY104" s="284" t="s">
        <v>114</v>
      </c>
    </row>
    <row r="105" spans="1:65" s="290" customFormat="1">
      <c r="B105" s="291"/>
      <c r="D105" s="283" t="s">
        <v>123</v>
      </c>
      <c r="E105" s="292" t="s">
        <v>3</v>
      </c>
      <c r="F105" s="293" t="s">
        <v>128</v>
      </c>
      <c r="H105" s="294">
        <v>19.8</v>
      </c>
      <c r="L105" s="291"/>
      <c r="M105" s="295"/>
      <c r="N105" s="296"/>
      <c r="O105" s="296"/>
      <c r="P105" s="296"/>
      <c r="Q105" s="296"/>
      <c r="R105" s="296"/>
      <c r="S105" s="296"/>
      <c r="T105" s="297"/>
      <c r="AT105" s="292" t="s">
        <v>123</v>
      </c>
      <c r="AU105" s="292" t="s">
        <v>79</v>
      </c>
      <c r="AV105" s="290" t="s">
        <v>121</v>
      </c>
      <c r="AW105" s="290" t="s">
        <v>31</v>
      </c>
      <c r="AX105" s="290" t="s">
        <v>77</v>
      </c>
      <c r="AY105" s="292" t="s">
        <v>114</v>
      </c>
    </row>
    <row r="106" spans="1:65" s="125" customFormat="1" ht="24.2" customHeight="1">
      <c r="A106" s="119"/>
      <c r="B106" s="120"/>
      <c r="C106" s="269" t="s">
        <v>144</v>
      </c>
      <c r="D106" s="269" t="s">
        <v>117</v>
      </c>
      <c r="E106" s="270" t="s">
        <v>145</v>
      </c>
      <c r="F106" s="271" t="s">
        <v>146</v>
      </c>
      <c r="G106" s="272" t="s">
        <v>120</v>
      </c>
      <c r="H106" s="273">
        <v>26.4</v>
      </c>
      <c r="I106" s="3"/>
      <c r="J106" s="274">
        <f>ROUND(I106*H106,2)</f>
        <v>0</v>
      </c>
      <c r="K106" s="271" t="s">
        <v>147</v>
      </c>
      <c r="L106" s="120"/>
      <c r="M106" s="275" t="s">
        <v>3</v>
      </c>
      <c r="N106" s="276" t="s">
        <v>40</v>
      </c>
      <c r="O106" s="162"/>
      <c r="P106" s="277">
        <f>O106*H106</f>
        <v>0</v>
      </c>
      <c r="Q106" s="277">
        <v>0</v>
      </c>
      <c r="R106" s="277">
        <f>Q106*H106</f>
        <v>0</v>
      </c>
      <c r="S106" s="277">
        <v>0</v>
      </c>
      <c r="T106" s="278">
        <f>S106*H106</f>
        <v>0</v>
      </c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R106" s="279" t="s">
        <v>121</v>
      </c>
      <c r="AT106" s="279" t="s">
        <v>117</v>
      </c>
      <c r="AU106" s="279" t="s">
        <v>79</v>
      </c>
      <c r="AY106" s="102" t="s">
        <v>114</v>
      </c>
      <c r="BE106" s="280">
        <f>IF(N106="základní",J106,0)</f>
        <v>0</v>
      </c>
      <c r="BF106" s="280">
        <f>IF(N106="snížená",J106,0)</f>
        <v>0</v>
      </c>
      <c r="BG106" s="280">
        <f>IF(N106="zákl. přenesená",J106,0)</f>
        <v>0</v>
      </c>
      <c r="BH106" s="280">
        <f>IF(N106="sníž. přenesená",J106,0)</f>
        <v>0</v>
      </c>
      <c r="BI106" s="280">
        <f>IF(N106="nulová",J106,0)</f>
        <v>0</v>
      </c>
      <c r="BJ106" s="102" t="s">
        <v>77</v>
      </c>
      <c r="BK106" s="280">
        <f>ROUND(I106*H106,2)</f>
        <v>0</v>
      </c>
      <c r="BL106" s="102" t="s">
        <v>121</v>
      </c>
      <c r="BM106" s="279" t="s">
        <v>148</v>
      </c>
    </row>
    <row r="107" spans="1:65" s="298" customFormat="1">
      <c r="B107" s="299"/>
      <c r="D107" s="283" t="s">
        <v>123</v>
      </c>
      <c r="E107" s="300" t="s">
        <v>3</v>
      </c>
      <c r="F107" s="301" t="s">
        <v>149</v>
      </c>
      <c r="H107" s="300" t="s">
        <v>3</v>
      </c>
      <c r="L107" s="299"/>
      <c r="M107" s="302"/>
      <c r="N107" s="303"/>
      <c r="O107" s="303"/>
      <c r="P107" s="303"/>
      <c r="Q107" s="303"/>
      <c r="R107" s="303"/>
      <c r="S107" s="303"/>
      <c r="T107" s="304"/>
      <c r="AT107" s="300" t="s">
        <v>123</v>
      </c>
      <c r="AU107" s="300" t="s">
        <v>79</v>
      </c>
      <c r="AV107" s="298" t="s">
        <v>77</v>
      </c>
      <c r="AW107" s="298" t="s">
        <v>31</v>
      </c>
      <c r="AX107" s="298" t="s">
        <v>69</v>
      </c>
      <c r="AY107" s="300" t="s">
        <v>114</v>
      </c>
    </row>
    <row r="108" spans="1:65" s="281" customFormat="1">
      <c r="B108" s="282"/>
      <c r="D108" s="283" t="s">
        <v>123</v>
      </c>
      <c r="E108" s="284" t="s">
        <v>3</v>
      </c>
      <c r="F108" s="285" t="s">
        <v>150</v>
      </c>
      <c r="H108" s="286">
        <v>21</v>
      </c>
      <c r="L108" s="282"/>
      <c r="M108" s="287"/>
      <c r="N108" s="288"/>
      <c r="O108" s="288"/>
      <c r="P108" s="288"/>
      <c r="Q108" s="288"/>
      <c r="R108" s="288"/>
      <c r="S108" s="288"/>
      <c r="T108" s="289"/>
      <c r="AT108" s="284" t="s">
        <v>123</v>
      </c>
      <c r="AU108" s="284" t="s">
        <v>79</v>
      </c>
      <c r="AV108" s="281" t="s">
        <v>79</v>
      </c>
      <c r="AW108" s="281" t="s">
        <v>31</v>
      </c>
      <c r="AX108" s="281" t="s">
        <v>69</v>
      </c>
      <c r="AY108" s="284" t="s">
        <v>114</v>
      </c>
    </row>
    <row r="109" spans="1:65" s="281" customFormat="1">
      <c r="B109" s="282"/>
      <c r="D109" s="283" t="s">
        <v>123</v>
      </c>
      <c r="E109" s="284" t="s">
        <v>3</v>
      </c>
      <c r="F109" s="285" t="s">
        <v>151</v>
      </c>
      <c r="H109" s="286">
        <v>5.4</v>
      </c>
      <c r="L109" s="282"/>
      <c r="M109" s="287"/>
      <c r="N109" s="288"/>
      <c r="O109" s="288"/>
      <c r="P109" s="288"/>
      <c r="Q109" s="288"/>
      <c r="R109" s="288"/>
      <c r="S109" s="288"/>
      <c r="T109" s="289"/>
      <c r="AT109" s="284" t="s">
        <v>123</v>
      </c>
      <c r="AU109" s="284" t="s">
        <v>79</v>
      </c>
      <c r="AV109" s="281" t="s">
        <v>79</v>
      </c>
      <c r="AW109" s="281" t="s">
        <v>31</v>
      </c>
      <c r="AX109" s="281" t="s">
        <v>69</v>
      </c>
      <c r="AY109" s="284" t="s">
        <v>114</v>
      </c>
    </row>
    <row r="110" spans="1:65" s="290" customFormat="1">
      <c r="B110" s="291"/>
      <c r="D110" s="283" t="s">
        <v>123</v>
      </c>
      <c r="E110" s="292" t="s">
        <v>3</v>
      </c>
      <c r="F110" s="293" t="s">
        <v>128</v>
      </c>
      <c r="H110" s="294">
        <v>26.4</v>
      </c>
      <c r="L110" s="291"/>
      <c r="M110" s="295"/>
      <c r="N110" s="296"/>
      <c r="O110" s="296"/>
      <c r="P110" s="296"/>
      <c r="Q110" s="296"/>
      <c r="R110" s="296"/>
      <c r="S110" s="296"/>
      <c r="T110" s="297"/>
      <c r="AT110" s="292" t="s">
        <v>123</v>
      </c>
      <c r="AU110" s="292" t="s">
        <v>79</v>
      </c>
      <c r="AV110" s="290" t="s">
        <v>121</v>
      </c>
      <c r="AW110" s="290" t="s">
        <v>31</v>
      </c>
      <c r="AX110" s="290" t="s">
        <v>77</v>
      </c>
      <c r="AY110" s="292" t="s">
        <v>114</v>
      </c>
    </row>
    <row r="111" spans="1:65" s="125" customFormat="1" ht="16.5" customHeight="1">
      <c r="A111" s="119"/>
      <c r="B111" s="120"/>
      <c r="C111" s="305" t="s">
        <v>152</v>
      </c>
      <c r="D111" s="305" t="s">
        <v>153</v>
      </c>
      <c r="E111" s="306" t="s">
        <v>154</v>
      </c>
      <c r="F111" s="307" t="s">
        <v>155</v>
      </c>
      <c r="G111" s="308" t="s">
        <v>156</v>
      </c>
      <c r="H111" s="309">
        <v>0.39600000000000002</v>
      </c>
      <c r="I111" s="4"/>
      <c r="J111" s="310">
        <f>ROUND(I111*H111,2)</f>
        <v>0</v>
      </c>
      <c r="K111" s="307" t="s">
        <v>147</v>
      </c>
      <c r="L111" s="311"/>
      <c r="M111" s="312" t="s">
        <v>3</v>
      </c>
      <c r="N111" s="313" t="s">
        <v>40</v>
      </c>
      <c r="O111" s="162"/>
      <c r="P111" s="277">
        <f>O111*H111</f>
        <v>0</v>
      </c>
      <c r="Q111" s="277">
        <v>1E-3</v>
      </c>
      <c r="R111" s="277">
        <f>Q111*H111</f>
        <v>3.9600000000000003E-4</v>
      </c>
      <c r="S111" s="277">
        <v>0</v>
      </c>
      <c r="T111" s="278">
        <f>S111*H111</f>
        <v>0</v>
      </c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R111" s="279" t="s">
        <v>137</v>
      </c>
      <c r="AT111" s="279" t="s">
        <v>153</v>
      </c>
      <c r="AU111" s="279" t="s">
        <v>79</v>
      </c>
      <c r="AY111" s="102" t="s">
        <v>114</v>
      </c>
      <c r="BE111" s="280">
        <f>IF(N111="základní",J111,0)</f>
        <v>0</v>
      </c>
      <c r="BF111" s="280">
        <f>IF(N111="snížená",J111,0)</f>
        <v>0</v>
      </c>
      <c r="BG111" s="280">
        <f>IF(N111="zákl. přenesená",J111,0)</f>
        <v>0</v>
      </c>
      <c r="BH111" s="280">
        <f>IF(N111="sníž. přenesená",J111,0)</f>
        <v>0</v>
      </c>
      <c r="BI111" s="280">
        <f>IF(N111="nulová",J111,0)</f>
        <v>0</v>
      </c>
      <c r="BJ111" s="102" t="s">
        <v>77</v>
      </c>
      <c r="BK111" s="280">
        <f>ROUND(I111*H111,2)</f>
        <v>0</v>
      </c>
      <c r="BL111" s="102" t="s">
        <v>121</v>
      </c>
      <c r="BM111" s="279" t="s">
        <v>157</v>
      </c>
    </row>
    <row r="112" spans="1:65" s="281" customFormat="1">
      <c r="B112" s="282"/>
      <c r="D112" s="283" t="s">
        <v>123</v>
      </c>
      <c r="F112" s="285" t="s">
        <v>158</v>
      </c>
      <c r="H112" s="286">
        <v>0.39600000000000002</v>
      </c>
      <c r="L112" s="282"/>
      <c r="M112" s="287"/>
      <c r="N112" s="288"/>
      <c r="O112" s="288"/>
      <c r="P112" s="288"/>
      <c r="Q112" s="288"/>
      <c r="R112" s="288"/>
      <c r="S112" s="288"/>
      <c r="T112" s="289"/>
      <c r="AT112" s="284" t="s">
        <v>123</v>
      </c>
      <c r="AU112" s="284" t="s">
        <v>79</v>
      </c>
      <c r="AV112" s="281" t="s">
        <v>79</v>
      </c>
      <c r="AW112" s="281" t="s">
        <v>4</v>
      </c>
      <c r="AX112" s="281" t="s">
        <v>77</v>
      </c>
      <c r="AY112" s="284" t="s">
        <v>114</v>
      </c>
    </row>
    <row r="113" spans="1:65" s="125" customFormat="1" ht="24.2" customHeight="1">
      <c r="A113" s="119"/>
      <c r="B113" s="120"/>
      <c r="C113" s="269" t="s">
        <v>159</v>
      </c>
      <c r="D113" s="269" t="s">
        <v>117</v>
      </c>
      <c r="E113" s="270" t="s">
        <v>160</v>
      </c>
      <c r="F113" s="271" t="s">
        <v>161</v>
      </c>
      <c r="G113" s="272" t="s">
        <v>162</v>
      </c>
      <c r="H113" s="273">
        <v>1</v>
      </c>
      <c r="I113" s="3"/>
      <c r="J113" s="274">
        <f>ROUND(I113*H113,2)</f>
        <v>0</v>
      </c>
      <c r="K113" s="271" t="s">
        <v>3</v>
      </c>
      <c r="L113" s="120"/>
      <c r="M113" s="275" t="s">
        <v>3</v>
      </c>
      <c r="N113" s="276" t="s">
        <v>40</v>
      </c>
      <c r="O113" s="162"/>
      <c r="P113" s="277">
        <f>O113*H113</f>
        <v>0</v>
      </c>
      <c r="Q113" s="277">
        <v>0</v>
      </c>
      <c r="R113" s="277">
        <f>Q113*H113</f>
        <v>0</v>
      </c>
      <c r="S113" s="277">
        <v>0</v>
      </c>
      <c r="T113" s="278">
        <f>S113*H113</f>
        <v>0</v>
      </c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R113" s="279" t="s">
        <v>121</v>
      </c>
      <c r="AT113" s="279" t="s">
        <v>117</v>
      </c>
      <c r="AU113" s="279" t="s">
        <v>79</v>
      </c>
      <c r="AY113" s="102" t="s">
        <v>114</v>
      </c>
      <c r="BE113" s="280">
        <f>IF(N113="základní",J113,0)</f>
        <v>0</v>
      </c>
      <c r="BF113" s="280">
        <f>IF(N113="snížená",J113,0)</f>
        <v>0</v>
      </c>
      <c r="BG113" s="280">
        <f>IF(N113="zákl. přenesená",J113,0)</f>
        <v>0</v>
      </c>
      <c r="BH113" s="280">
        <f>IF(N113="sníž. přenesená",J113,0)</f>
        <v>0</v>
      </c>
      <c r="BI113" s="280">
        <f>IF(N113="nulová",J113,0)</f>
        <v>0</v>
      </c>
      <c r="BJ113" s="102" t="s">
        <v>77</v>
      </c>
      <c r="BK113" s="280">
        <f>ROUND(I113*H113,2)</f>
        <v>0</v>
      </c>
      <c r="BL113" s="102" t="s">
        <v>121</v>
      </c>
      <c r="BM113" s="279" t="s">
        <v>163</v>
      </c>
    </row>
    <row r="114" spans="1:65" s="281" customFormat="1">
      <c r="B114" s="282"/>
      <c r="D114" s="283" t="s">
        <v>123</v>
      </c>
      <c r="E114" s="284" t="s">
        <v>3</v>
      </c>
      <c r="F114" s="285" t="s">
        <v>164</v>
      </c>
      <c r="H114" s="286">
        <v>1</v>
      </c>
      <c r="L114" s="282"/>
      <c r="M114" s="287"/>
      <c r="N114" s="288"/>
      <c r="O114" s="288"/>
      <c r="P114" s="288"/>
      <c r="Q114" s="288"/>
      <c r="R114" s="288"/>
      <c r="S114" s="288"/>
      <c r="T114" s="289"/>
      <c r="AT114" s="284" t="s">
        <v>123</v>
      </c>
      <c r="AU114" s="284" t="s">
        <v>79</v>
      </c>
      <c r="AV114" s="281" t="s">
        <v>79</v>
      </c>
      <c r="AW114" s="281" t="s">
        <v>31</v>
      </c>
      <c r="AX114" s="281" t="s">
        <v>77</v>
      </c>
      <c r="AY114" s="284" t="s">
        <v>114</v>
      </c>
    </row>
    <row r="115" spans="1:65" s="125" customFormat="1" ht="16.5" customHeight="1">
      <c r="A115" s="119"/>
      <c r="B115" s="120"/>
      <c r="C115" s="269" t="s">
        <v>165</v>
      </c>
      <c r="D115" s="269" t="s">
        <v>117</v>
      </c>
      <c r="E115" s="270" t="s">
        <v>166</v>
      </c>
      <c r="F115" s="271" t="s">
        <v>167</v>
      </c>
      <c r="G115" s="272" t="s">
        <v>162</v>
      </c>
      <c r="H115" s="273">
        <v>1</v>
      </c>
      <c r="I115" s="3"/>
      <c r="J115" s="274">
        <f>ROUND(I115*H115,2)</f>
        <v>0</v>
      </c>
      <c r="K115" s="271" t="s">
        <v>147</v>
      </c>
      <c r="L115" s="120"/>
      <c r="M115" s="275" t="s">
        <v>3</v>
      </c>
      <c r="N115" s="276" t="s">
        <v>40</v>
      </c>
      <c r="O115" s="162"/>
      <c r="P115" s="277">
        <f>O115*H115</f>
        <v>0</v>
      </c>
      <c r="Q115" s="277">
        <v>0</v>
      </c>
      <c r="R115" s="277">
        <f>Q115*H115</f>
        <v>0</v>
      </c>
      <c r="S115" s="277">
        <v>0</v>
      </c>
      <c r="T115" s="278">
        <f>S115*H115</f>
        <v>0</v>
      </c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R115" s="279" t="s">
        <v>121</v>
      </c>
      <c r="AT115" s="279" t="s">
        <v>117</v>
      </c>
      <c r="AU115" s="279" t="s">
        <v>79</v>
      </c>
      <c r="AY115" s="102" t="s">
        <v>114</v>
      </c>
      <c r="BE115" s="280">
        <f>IF(N115="základní",J115,0)</f>
        <v>0</v>
      </c>
      <c r="BF115" s="280">
        <f>IF(N115="snížená",J115,0)</f>
        <v>0</v>
      </c>
      <c r="BG115" s="280">
        <f>IF(N115="zákl. přenesená",J115,0)</f>
        <v>0</v>
      </c>
      <c r="BH115" s="280">
        <f>IF(N115="sníž. přenesená",J115,0)</f>
        <v>0</v>
      </c>
      <c r="BI115" s="280">
        <f>IF(N115="nulová",J115,0)</f>
        <v>0</v>
      </c>
      <c r="BJ115" s="102" t="s">
        <v>77</v>
      </c>
      <c r="BK115" s="280">
        <f>ROUND(I115*H115,2)</f>
        <v>0</v>
      </c>
      <c r="BL115" s="102" t="s">
        <v>121</v>
      </c>
      <c r="BM115" s="279" t="s">
        <v>168</v>
      </c>
    </row>
    <row r="116" spans="1:65" s="256" customFormat="1" ht="22.9" customHeight="1">
      <c r="B116" s="257"/>
      <c r="D116" s="258" t="s">
        <v>68</v>
      </c>
      <c r="E116" s="267" t="s">
        <v>79</v>
      </c>
      <c r="F116" s="267" t="s">
        <v>169</v>
      </c>
      <c r="J116" s="268">
        <f>BK116</f>
        <v>0</v>
      </c>
      <c r="L116" s="257"/>
      <c r="M116" s="261"/>
      <c r="N116" s="262"/>
      <c r="O116" s="262"/>
      <c r="P116" s="263">
        <f>SUM(P117:P124)</f>
        <v>0</v>
      </c>
      <c r="Q116" s="262"/>
      <c r="R116" s="263">
        <f>SUM(R117:R124)</f>
        <v>1.42525E-2</v>
      </c>
      <c r="S116" s="262"/>
      <c r="T116" s="264">
        <f>SUM(T117:T124)</f>
        <v>0</v>
      </c>
      <c r="AR116" s="258" t="s">
        <v>77</v>
      </c>
      <c r="AT116" s="265" t="s">
        <v>68</v>
      </c>
      <c r="AU116" s="265" t="s">
        <v>77</v>
      </c>
      <c r="AY116" s="258" t="s">
        <v>114</v>
      </c>
      <c r="BK116" s="266">
        <f>SUM(BK117:BK124)</f>
        <v>0</v>
      </c>
    </row>
    <row r="117" spans="1:65" s="125" customFormat="1" ht="24.2" customHeight="1">
      <c r="A117" s="119"/>
      <c r="B117" s="120"/>
      <c r="C117" s="269" t="s">
        <v>170</v>
      </c>
      <c r="D117" s="269" t="s">
        <v>117</v>
      </c>
      <c r="E117" s="270" t="s">
        <v>171</v>
      </c>
      <c r="F117" s="271" t="s">
        <v>172</v>
      </c>
      <c r="G117" s="272" t="s">
        <v>120</v>
      </c>
      <c r="H117" s="273">
        <v>57.01</v>
      </c>
      <c r="I117" s="3"/>
      <c r="J117" s="274">
        <f>ROUND(I117*H117,2)</f>
        <v>0</v>
      </c>
      <c r="K117" s="271" t="s">
        <v>147</v>
      </c>
      <c r="L117" s="120"/>
      <c r="M117" s="275" t="s">
        <v>3</v>
      </c>
      <c r="N117" s="276" t="s">
        <v>40</v>
      </c>
      <c r="O117" s="162"/>
      <c r="P117" s="277">
        <f>O117*H117</f>
        <v>0</v>
      </c>
      <c r="Q117" s="277">
        <v>1.3999999999999999E-4</v>
      </c>
      <c r="R117" s="277">
        <f>Q117*H117</f>
        <v>7.9813999999999996E-3</v>
      </c>
      <c r="S117" s="277">
        <v>0</v>
      </c>
      <c r="T117" s="278">
        <f>S117*H117</f>
        <v>0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R117" s="279" t="s">
        <v>121</v>
      </c>
      <c r="AT117" s="279" t="s">
        <v>117</v>
      </c>
      <c r="AU117" s="279" t="s">
        <v>79</v>
      </c>
      <c r="AY117" s="102" t="s">
        <v>114</v>
      </c>
      <c r="BE117" s="280">
        <f>IF(N117="základní",J117,0)</f>
        <v>0</v>
      </c>
      <c r="BF117" s="280">
        <f>IF(N117="snížená",J117,0)</f>
        <v>0</v>
      </c>
      <c r="BG117" s="280">
        <f>IF(N117="zákl. přenesená",J117,0)</f>
        <v>0</v>
      </c>
      <c r="BH117" s="280">
        <f>IF(N117="sníž. přenesená",J117,0)</f>
        <v>0</v>
      </c>
      <c r="BI117" s="280">
        <f>IF(N117="nulová",J117,0)</f>
        <v>0</v>
      </c>
      <c r="BJ117" s="102" t="s">
        <v>77</v>
      </c>
      <c r="BK117" s="280">
        <f>ROUND(I117*H117,2)</f>
        <v>0</v>
      </c>
      <c r="BL117" s="102" t="s">
        <v>121</v>
      </c>
      <c r="BM117" s="279" t="s">
        <v>173</v>
      </c>
    </row>
    <row r="118" spans="1:65" s="298" customFormat="1">
      <c r="B118" s="299"/>
      <c r="D118" s="283" t="s">
        <v>123</v>
      </c>
      <c r="E118" s="300" t="s">
        <v>3</v>
      </c>
      <c r="F118" s="301" t="s">
        <v>174</v>
      </c>
      <c r="H118" s="300" t="s">
        <v>3</v>
      </c>
      <c r="L118" s="299"/>
      <c r="M118" s="302"/>
      <c r="N118" s="303"/>
      <c r="O118" s="303"/>
      <c r="P118" s="303"/>
      <c r="Q118" s="303"/>
      <c r="R118" s="303"/>
      <c r="S118" s="303"/>
      <c r="T118" s="304"/>
      <c r="AT118" s="300" t="s">
        <v>123</v>
      </c>
      <c r="AU118" s="300" t="s">
        <v>79</v>
      </c>
      <c r="AV118" s="298" t="s">
        <v>77</v>
      </c>
      <c r="AW118" s="298" t="s">
        <v>31</v>
      </c>
      <c r="AX118" s="298" t="s">
        <v>69</v>
      </c>
      <c r="AY118" s="300" t="s">
        <v>114</v>
      </c>
    </row>
    <row r="119" spans="1:65" s="281" customFormat="1">
      <c r="B119" s="282"/>
      <c r="D119" s="283" t="s">
        <v>123</v>
      </c>
      <c r="E119" s="284" t="s">
        <v>3</v>
      </c>
      <c r="F119" s="285" t="s">
        <v>175</v>
      </c>
      <c r="H119" s="286">
        <v>42.05</v>
      </c>
      <c r="L119" s="282"/>
      <c r="M119" s="287"/>
      <c r="N119" s="288"/>
      <c r="O119" s="288"/>
      <c r="P119" s="288"/>
      <c r="Q119" s="288"/>
      <c r="R119" s="288"/>
      <c r="S119" s="288"/>
      <c r="T119" s="289"/>
      <c r="AT119" s="284" t="s">
        <v>123</v>
      </c>
      <c r="AU119" s="284" t="s">
        <v>79</v>
      </c>
      <c r="AV119" s="281" t="s">
        <v>79</v>
      </c>
      <c r="AW119" s="281" t="s">
        <v>31</v>
      </c>
      <c r="AX119" s="281" t="s">
        <v>69</v>
      </c>
      <c r="AY119" s="284" t="s">
        <v>114</v>
      </c>
    </row>
    <row r="120" spans="1:65" s="281" customFormat="1">
      <c r="B120" s="282"/>
      <c r="D120" s="283" t="s">
        <v>123</v>
      </c>
      <c r="E120" s="284" t="s">
        <v>3</v>
      </c>
      <c r="F120" s="285" t="s">
        <v>176</v>
      </c>
      <c r="H120" s="286">
        <v>14.96</v>
      </c>
      <c r="L120" s="282"/>
      <c r="M120" s="287"/>
      <c r="N120" s="288"/>
      <c r="O120" s="288"/>
      <c r="P120" s="288"/>
      <c r="Q120" s="288"/>
      <c r="R120" s="288"/>
      <c r="S120" s="288"/>
      <c r="T120" s="289"/>
      <c r="AT120" s="284" t="s">
        <v>123</v>
      </c>
      <c r="AU120" s="284" t="s">
        <v>79</v>
      </c>
      <c r="AV120" s="281" t="s">
        <v>79</v>
      </c>
      <c r="AW120" s="281" t="s">
        <v>31</v>
      </c>
      <c r="AX120" s="281" t="s">
        <v>69</v>
      </c>
      <c r="AY120" s="284" t="s">
        <v>114</v>
      </c>
    </row>
    <row r="121" spans="1:65" s="290" customFormat="1">
      <c r="B121" s="291"/>
      <c r="D121" s="283" t="s">
        <v>123</v>
      </c>
      <c r="E121" s="292" t="s">
        <v>3</v>
      </c>
      <c r="F121" s="293" t="s">
        <v>128</v>
      </c>
      <c r="H121" s="294">
        <v>57.01</v>
      </c>
      <c r="L121" s="291"/>
      <c r="M121" s="295"/>
      <c r="N121" s="296"/>
      <c r="O121" s="296"/>
      <c r="P121" s="296"/>
      <c r="Q121" s="296"/>
      <c r="R121" s="296"/>
      <c r="S121" s="296"/>
      <c r="T121" s="297"/>
      <c r="AT121" s="292" t="s">
        <v>123</v>
      </c>
      <c r="AU121" s="292" t="s">
        <v>79</v>
      </c>
      <c r="AV121" s="290" t="s">
        <v>121</v>
      </c>
      <c r="AW121" s="290" t="s">
        <v>31</v>
      </c>
      <c r="AX121" s="290" t="s">
        <v>77</v>
      </c>
      <c r="AY121" s="292" t="s">
        <v>114</v>
      </c>
    </row>
    <row r="122" spans="1:65" s="125" customFormat="1" ht="16.5" customHeight="1">
      <c r="A122" s="119"/>
      <c r="B122" s="120"/>
      <c r="C122" s="305" t="s">
        <v>177</v>
      </c>
      <c r="D122" s="305" t="s">
        <v>153</v>
      </c>
      <c r="E122" s="306" t="s">
        <v>178</v>
      </c>
      <c r="F122" s="307" t="s">
        <v>179</v>
      </c>
      <c r="G122" s="308" t="s">
        <v>120</v>
      </c>
      <c r="H122" s="309">
        <v>62.710999999999999</v>
      </c>
      <c r="I122" s="4"/>
      <c r="J122" s="310">
        <f>ROUND(I122*H122,2)</f>
        <v>0</v>
      </c>
      <c r="K122" s="307" t="s">
        <v>147</v>
      </c>
      <c r="L122" s="311"/>
      <c r="M122" s="312" t="s">
        <v>3</v>
      </c>
      <c r="N122" s="313" t="s">
        <v>40</v>
      </c>
      <c r="O122" s="162"/>
      <c r="P122" s="277">
        <f>O122*H122</f>
        <v>0</v>
      </c>
      <c r="Q122" s="277">
        <v>1E-4</v>
      </c>
      <c r="R122" s="277">
        <f>Q122*H122</f>
        <v>6.2710999999999999E-3</v>
      </c>
      <c r="S122" s="277">
        <v>0</v>
      </c>
      <c r="T122" s="278">
        <f>S122*H122</f>
        <v>0</v>
      </c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R122" s="279" t="s">
        <v>137</v>
      </c>
      <c r="AT122" s="279" t="s">
        <v>153</v>
      </c>
      <c r="AU122" s="279" t="s">
        <v>79</v>
      </c>
      <c r="AY122" s="102" t="s">
        <v>114</v>
      </c>
      <c r="BE122" s="280">
        <f>IF(N122="základní",J122,0)</f>
        <v>0</v>
      </c>
      <c r="BF122" s="280">
        <f>IF(N122="snížená",J122,0)</f>
        <v>0</v>
      </c>
      <c r="BG122" s="280">
        <f>IF(N122="zákl. přenesená",J122,0)</f>
        <v>0</v>
      </c>
      <c r="BH122" s="280">
        <f>IF(N122="sníž. přenesená",J122,0)</f>
        <v>0</v>
      </c>
      <c r="BI122" s="280">
        <f>IF(N122="nulová",J122,0)</f>
        <v>0</v>
      </c>
      <c r="BJ122" s="102" t="s">
        <v>77</v>
      </c>
      <c r="BK122" s="280">
        <f>ROUND(I122*H122,2)</f>
        <v>0</v>
      </c>
      <c r="BL122" s="102" t="s">
        <v>121</v>
      </c>
      <c r="BM122" s="279" t="s">
        <v>180</v>
      </c>
    </row>
    <row r="123" spans="1:65" s="281" customFormat="1">
      <c r="B123" s="282"/>
      <c r="D123" s="283" t="s">
        <v>123</v>
      </c>
      <c r="E123" s="284" t="s">
        <v>3</v>
      </c>
      <c r="F123" s="285" t="s">
        <v>181</v>
      </c>
      <c r="H123" s="286">
        <v>57.01</v>
      </c>
      <c r="L123" s="282"/>
      <c r="M123" s="287"/>
      <c r="N123" s="288"/>
      <c r="O123" s="288"/>
      <c r="P123" s="288"/>
      <c r="Q123" s="288"/>
      <c r="R123" s="288"/>
      <c r="S123" s="288"/>
      <c r="T123" s="289"/>
      <c r="AT123" s="284" t="s">
        <v>123</v>
      </c>
      <c r="AU123" s="284" t="s">
        <v>79</v>
      </c>
      <c r="AV123" s="281" t="s">
        <v>79</v>
      </c>
      <c r="AW123" s="281" t="s">
        <v>31</v>
      </c>
      <c r="AX123" s="281" t="s">
        <v>77</v>
      </c>
      <c r="AY123" s="284" t="s">
        <v>114</v>
      </c>
    </row>
    <row r="124" spans="1:65" s="281" customFormat="1">
      <c r="B124" s="282"/>
      <c r="D124" s="283" t="s">
        <v>123</v>
      </c>
      <c r="F124" s="285" t="s">
        <v>182</v>
      </c>
      <c r="H124" s="286">
        <v>62.710999999999999</v>
      </c>
      <c r="L124" s="282"/>
      <c r="M124" s="287"/>
      <c r="N124" s="288"/>
      <c r="O124" s="288"/>
      <c r="P124" s="288"/>
      <c r="Q124" s="288"/>
      <c r="R124" s="288"/>
      <c r="S124" s="288"/>
      <c r="T124" s="289"/>
      <c r="AT124" s="284" t="s">
        <v>123</v>
      </c>
      <c r="AU124" s="284" t="s">
        <v>79</v>
      </c>
      <c r="AV124" s="281" t="s">
        <v>79</v>
      </c>
      <c r="AW124" s="281" t="s">
        <v>4</v>
      </c>
      <c r="AX124" s="281" t="s">
        <v>77</v>
      </c>
      <c r="AY124" s="284" t="s">
        <v>114</v>
      </c>
    </row>
    <row r="125" spans="1:65" s="256" customFormat="1" ht="22.9" customHeight="1">
      <c r="B125" s="257"/>
      <c r="D125" s="258" t="s">
        <v>68</v>
      </c>
      <c r="E125" s="267" t="s">
        <v>183</v>
      </c>
      <c r="F125" s="267" t="s">
        <v>184</v>
      </c>
      <c r="J125" s="268">
        <f>BK125</f>
        <v>0</v>
      </c>
      <c r="L125" s="257"/>
      <c r="M125" s="261"/>
      <c r="N125" s="262"/>
      <c r="O125" s="262"/>
      <c r="P125" s="263">
        <f>SUM(P126:P130)</f>
        <v>0</v>
      </c>
      <c r="Q125" s="262"/>
      <c r="R125" s="263">
        <f>SUM(R126:R130)</f>
        <v>79.416060000000002</v>
      </c>
      <c r="S125" s="262"/>
      <c r="T125" s="264">
        <f>SUM(T126:T130)</f>
        <v>0</v>
      </c>
      <c r="AR125" s="258" t="s">
        <v>77</v>
      </c>
      <c r="AT125" s="265" t="s">
        <v>68</v>
      </c>
      <c r="AU125" s="265" t="s">
        <v>77</v>
      </c>
      <c r="AY125" s="258" t="s">
        <v>114</v>
      </c>
      <c r="BK125" s="266">
        <f>SUM(BK126:BK130)</f>
        <v>0</v>
      </c>
    </row>
    <row r="126" spans="1:65" s="125" customFormat="1" ht="24.2" customHeight="1">
      <c r="A126" s="119"/>
      <c r="B126" s="120"/>
      <c r="C126" s="269" t="s">
        <v>185</v>
      </c>
      <c r="D126" s="269" t="s">
        <v>117</v>
      </c>
      <c r="E126" s="270" t="s">
        <v>186</v>
      </c>
      <c r="F126" s="271" t="s">
        <v>187</v>
      </c>
      <c r="G126" s="272" t="s">
        <v>120</v>
      </c>
      <c r="H126" s="273">
        <v>111</v>
      </c>
      <c r="I126" s="3"/>
      <c r="J126" s="274">
        <f>ROUND(I126*H126,2)</f>
        <v>0</v>
      </c>
      <c r="K126" s="271" t="s">
        <v>147</v>
      </c>
      <c r="L126" s="120"/>
      <c r="M126" s="275" t="s">
        <v>3</v>
      </c>
      <c r="N126" s="276" t="s">
        <v>40</v>
      </c>
      <c r="O126" s="162"/>
      <c r="P126" s="277">
        <f>O126*H126</f>
        <v>0</v>
      </c>
      <c r="Q126" s="277">
        <v>0.71545999999999998</v>
      </c>
      <c r="R126" s="277">
        <f>Q126*H126</f>
        <v>79.416060000000002</v>
      </c>
      <c r="S126" s="277">
        <v>0</v>
      </c>
      <c r="T126" s="278">
        <f>S126*H126</f>
        <v>0</v>
      </c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R126" s="279" t="s">
        <v>121</v>
      </c>
      <c r="AT126" s="279" t="s">
        <v>117</v>
      </c>
      <c r="AU126" s="279" t="s">
        <v>79</v>
      </c>
      <c r="AY126" s="102" t="s">
        <v>114</v>
      </c>
      <c r="BE126" s="280">
        <f>IF(N126="základní",J126,0)</f>
        <v>0</v>
      </c>
      <c r="BF126" s="280">
        <f>IF(N126="snížená",J126,0)</f>
        <v>0</v>
      </c>
      <c r="BG126" s="280">
        <f>IF(N126="zákl. přenesená",J126,0)</f>
        <v>0</v>
      </c>
      <c r="BH126" s="280">
        <f>IF(N126="sníž. přenesená",J126,0)</f>
        <v>0</v>
      </c>
      <c r="BI126" s="280">
        <f>IF(N126="nulová",J126,0)</f>
        <v>0</v>
      </c>
      <c r="BJ126" s="102" t="s">
        <v>77</v>
      </c>
      <c r="BK126" s="280">
        <f>ROUND(I126*H126,2)</f>
        <v>0</v>
      </c>
      <c r="BL126" s="102" t="s">
        <v>121</v>
      </c>
      <c r="BM126" s="279" t="s">
        <v>188</v>
      </c>
    </row>
    <row r="127" spans="1:65" s="298" customFormat="1">
      <c r="B127" s="299"/>
      <c r="D127" s="283" t="s">
        <v>123</v>
      </c>
      <c r="E127" s="300" t="s">
        <v>3</v>
      </c>
      <c r="F127" s="301" t="s">
        <v>189</v>
      </c>
      <c r="H127" s="300" t="s">
        <v>3</v>
      </c>
      <c r="L127" s="299"/>
      <c r="M127" s="302"/>
      <c r="N127" s="303"/>
      <c r="O127" s="303"/>
      <c r="P127" s="303"/>
      <c r="Q127" s="303"/>
      <c r="R127" s="303"/>
      <c r="S127" s="303"/>
      <c r="T127" s="304"/>
      <c r="AT127" s="300" t="s">
        <v>123</v>
      </c>
      <c r="AU127" s="300" t="s">
        <v>79</v>
      </c>
      <c r="AV127" s="298" t="s">
        <v>77</v>
      </c>
      <c r="AW127" s="298" t="s">
        <v>31</v>
      </c>
      <c r="AX127" s="298" t="s">
        <v>69</v>
      </c>
      <c r="AY127" s="300" t="s">
        <v>114</v>
      </c>
    </row>
    <row r="128" spans="1:65" s="281" customFormat="1">
      <c r="B128" s="282"/>
      <c r="D128" s="283" t="s">
        <v>123</v>
      </c>
      <c r="E128" s="284" t="s">
        <v>3</v>
      </c>
      <c r="F128" s="285" t="s">
        <v>190</v>
      </c>
      <c r="H128" s="286">
        <v>48</v>
      </c>
      <c r="L128" s="282"/>
      <c r="M128" s="287"/>
      <c r="N128" s="288"/>
      <c r="O128" s="288"/>
      <c r="P128" s="288"/>
      <c r="Q128" s="288"/>
      <c r="R128" s="288"/>
      <c r="S128" s="288"/>
      <c r="T128" s="289"/>
      <c r="AT128" s="284" t="s">
        <v>123</v>
      </c>
      <c r="AU128" s="284" t="s">
        <v>79</v>
      </c>
      <c r="AV128" s="281" t="s">
        <v>79</v>
      </c>
      <c r="AW128" s="281" t="s">
        <v>31</v>
      </c>
      <c r="AX128" s="281" t="s">
        <v>69</v>
      </c>
      <c r="AY128" s="284" t="s">
        <v>114</v>
      </c>
    </row>
    <row r="129" spans="1:65" s="281" customFormat="1">
      <c r="B129" s="282"/>
      <c r="D129" s="283" t="s">
        <v>123</v>
      </c>
      <c r="E129" s="284" t="s">
        <v>3</v>
      </c>
      <c r="F129" s="285" t="s">
        <v>191</v>
      </c>
      <c r="H129" s="286">
        <v>63</v>
      </c>
      <c r="L129" s="282"/>
      <c r="M129" s="287"/>
      <c r="N129" s="288"/>
      <c r="O129" s="288"/>
      <c r="P129" s="288"/>
      <c r="Q129" s="288"/>
      <c r="R129" s="288"/>
      <c r="S129" s="288"/>
      <c r="T129" s="289"/>
      <c r="AT129" s="284" t="s">
        <v>123</v>
      </c>
      <c r="AU129" s="284" t="s">
        <v>79</v>
      </c>
      <c r="AV129" s="281" t="s">
        <v>79</v>
      </c>
      <c r="AW129" s="281" t="s">
        <v>31</v>
      </c>
      <c r="AX129" s="281" t="s">
        <v>69</v>
      </c>
      <c r="AY129" s="284" t="s">
        <v>114</v>
      </c>
    </row>
    <row r="130" spans="1:65" s="290" customFormat="1">
      <c r="B130" s="291"/>
      <c r="D130" s="283" t="s">
        <v>123</v>
      </c>
      <c r="E130" s="292" t="s">
        <v>3</v>
      </c>
      <c r="F130" s="293" t="s">
        <v>128</v>
      </c>
      <c r="H130" s="294">
        <v>111</v>
      </c>
      <c r="L130" s="291"/>
      <c r="M130" s="295"/>
      <c r="N130" s="296"/>
      <c r="O130" s="296"/>
      <c r="P130" s="296"/>
      <c r="Q130" s="296"/>
      <c r="R130" s="296"/>
      <c r="S130" s="296"/>
      <c r="T130" s="297"/>
      <c r="AT130" s="292" t="s">
        <v>123</v>
      </c>
      <c r="AU130" s="292" t="s">
        <v>79</v>
      </c>
      <c r="AV130" s="290" t="s">
        <v>121</v>
      </c>
      <c r="AW130" s="290" t="s">
        <v>31</v>
      </c>
      <c r="AX130" s="290" t="s">
        <v>77</v>
      </c>
      <c r="AY130" s="292" t="s">
        <v>114</v>
      </c>
    </row>
    <row r="131" spans="1:65" s="256" customFormat="1" ht="22.9" customHeight="1">
      <c r="B131" s="257"/>
      <c r="D131" s="258" t="s">
        <v>68</v>
      </c>
      <c r="E131" s="267" t="s">
        <v>192</v>
      </c>
      <c r="F131" s="267" t="s">
        <v>193</v>
      </c>
      <c r="J131" s="268">
        <f>BK131</f>
        <v>0</v>
      </c>
      <c r="L131" s="257"/>
      <c r="M131" s="261"/>
      <c r="N131" s="262"/>
      <c r="O131" s="262"/>
      <c r="P131" s="263">
        <f>SUM(P132:P137)</f>
        <v>0</v>
      </c>
      <c r="Q131" s="262"/>
      <c r="R131" s="263">
        <f>SUM(R132:R137)</f>
        <v>14.6136395</v>
      </c>
      <c r="S131" s="262"/>
      <c r="T131" s="264">
        <f>SUM(T132:T137)</f>
        <v>0</v>
      </c>
      <c r="AR131" s="258" t="s">
        <v>77</v>
      </c>
      <c r="AT131" s="265" t="s">
        <v>68</v>
      </c>
      <c r="AU131" s="265" t="s">
        <v>77</v>
      </c>
      <c r="AY131" s="258" t="s">
        <v>114</v>
      </c>
      <c r="BK131" s="266">
        <f>SUM(BK132:BK137)</f>
        <v>0</v>
      </c>
    </row>
    <row r="132" spans="1:65" s="125" customFormat="1" ht="16.5" customHeight="1">
      <c r="A132" s="119"/>
      <c r="B132" s="120"/>
      <c r="C132" s="269" t="s">
        <v>9</v>
      </c>
      <c r="D132" s="269" t="s">
        <v>117</v>
      </c>
      <c r="E132" s="270" t="s">
        <v>194</v>
      </c>
      <c r="F132" s="271" t="s">
        <v>195</v>
      </c>
      <c r="G132" s="272" t="s">
        <v>120</v>
      </c>
      <c r="H132" s="273">
        <v>22.09</v>
      </c>
      <c r="I132" s="3"/>
      <c r="J132" s="274">
        <f>ROUND(I132*H132,2)</f>
        <v>0</v>
      </c>
      <c r="K132" s="271" t="s">
        <v>147</v>
      </c>
      <c r="L132" s="120"/>
      <c r="M132" s="275" t="s">
        <v>3</v>
      </c>
      <c r="N132" s="276" t="s">
        <v>40</v>
      </c>
      <c r="O132" s="162"/>
      <c r="P132" s="277">
        <f>O132*H132</f>
        <v>0</v>
      </c>
      <c r="Q132" s="277">
        <v>0.45300000000000001</v>
      </c>
      <c r="R132" s="277">
        <f>Q132*H132</f>
        <v>10.006769999999999</v>
      </c>
      <c r="S132" s="277">
        <v>0</v>
      </c>
      <c r="T132" s="278">
        <f>S132*H132</f>
        <v>0</v>
      </c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R132" s="279" t="s">
        <v>121</v>
      </c>
      <c r="AT132" s="279" t="s">
        <v>117</v>
      </c>
      <c r="AU132" s="279" t="s">
        <v>79</v>
      </c>
      <c r="AY132" s="102" t="s">
        <v>114</v>
      </c>
      <c r="BE132" s="280">
        <f>IF(N132="základní",J132,0)</f>
        <v>0</v>
      </c>
      <c r="BF132" s="280">
        <f>IF(N132="snížená",J132,0)</f>
        <v>0</v>
      </c>
      <c r="BG132" s="280">
        <f>IF(N132="zákl. přenesená",J132,0)</f>
        <v>0</v>
      </c>
      <c r="BH132" s="280">
        <f>IF(N132="sníž. přenesená",J132,0)</f>
        <v>0</v>
      </c>
      <c r="BI132" s="280">
        <f>IF(N132="nulová",J132,0)</f>
        <v>0</v>
      </c>
      <c r="BJ132" s="102" t="s">
        <v>77</v>
      </c>
      <c r="BK132" s="280">
        <f>ROUND(I132*H132,2)</f>
        <v>0</v>
      </c>
      <c r="BL132" s="102" t="s">
        <v>121</v>
      </c>
      <c r="BM132" s="279" t="s">
        <v>196</v>
      </c>
    </row>
    <row r="133" spans="1:65" s="281" customFormat="1">
      <c r="B133" s="282"/>
      <c r="D133" s="283" t="s">
        <v>123</v>
      </c>
      <c r="E133" s="284" t="s">
        <v>3</v>
      </c>
      <c r="F133" s="285" t="s">
        <v>197</v>
      </c>
      <c r="H133" s="286">
        <v>22.09</v>
      </c>
      <c r="L133" s="282"/>
      <c r="M133" s="287"/>
      <c r="N133" s="288"/>
      <c r="O133" s="288"/>
      <c r="P133" s="288"/>
      <c r="Q133" s="288"/>
      <c r="R133" s="288"/>
      <c r="S133" s="288"/>
      <c r="T133" s="289"/>
      <c r="AT133" s="284" t="s">
        <v>123</v>
      </c>
      <c r="AU133" s="284" t="s">
        <v>79</v>
      </c>
      <c r="AV133" s="281" t="s">
        <v>79</v>
      </c>
      <c r="AW133" s="281" t="s">
        <v>31</v>
      </c>
      <c r="AX133" s="281" t="s">
        <v>77</v>
      </c>
      <c r="AY133" s="284" t="s">
        <v>114</v>
      </c>
    </row>
    <row r="134" spans="1:65" s="125" customFormat="1" ht="37.9" customHeight="1">
      <c r="A134" s="119"/>
      <c r="B134" s="120"/>
      <c r="C134" s="269" t="s">
        <v>198</v>
      </c>
      <c r="D134" s="269" t="s">
        <v>117</v>
      </c>
      <c r="E134" s="270" t="s">
        <v>199</v>
      </c>
      <c r="F134" s="271" t="s">
        <v>200</v>
      </c>
      <c r="G134" s="272" t="s">
        <v>120</v>
      </c>
      <c r="H134" s="273">
        <v>22.09</v>
      </c>
      <c r="I134" s="3"/>
      <c r="J134" s="274">
        <f>ROUND(I134*H134,2)</f>
        <v>0</v>
      </c>
      <c r="K134" s="271" t="s">
        <v>147</v>
      </c>
      <c r="L134" s="120"/>
      <c r="M134" s="275" t="s">
        <v>3</v>
      </c>
      <c r="N134" s="276" t="s">
        <v>40</v>
      </c>
      <c r="O134" s="162"/>
      <c r="P134" s="277">
        <f>O134*H134</f>
        <v>0</v>
      </c>
      <c r="Q134" s="277">
        <v>8.4250000000000005E-2</v>
      </c>
      <c r="R134" s="277">
        <f>Q134*H134</f>
        <v>1.8610825000000002</v>
      </c>
      <c r="S134" s="277">
        <v>0</v>
      </c>
      <c r="T134" s="278">
        <f>S134*H134</f>
        <v>0</v>
      </c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R134" s="279" t="s">
        <v>121</v>
      </c>
      <c r="AT134" s="279" t="s">
        <v>117</v>
      </c>
      <c r="AU134" s="279" t="s">
        <v>79</v>
      </c>
      <c r="AY134" s="102" t="s">
        <v>114</v>
      </c>
      <c r="BE134" s="280">
        <f>IF(N134="základní",J134,0)</f>
        <v>0</v>
      </c>
      <c r="BF134" s="280">
        <f>IF(N134="snížená",J134,0)</f>
        <v>0</v>
      </c>
      <c r="BG134" s="280">
        <f>IF(N134="zákl. přenesená",J134,0)</f>
        <v>0</v>
      </c>
      <c r="BH134" s="280">
        <f>IF(N134="sníž. přenesená",J134,0)</f>
        <v>0</v>
      </c>
      <c r="BI134" s="280">
        <f>IF(N134="nulová",J134,0)</f>
        <v>0</v>
      </c>
      <c r="BJ134" s="102" t="s">
        <v>77</v>
      </c>
      <c r="BK134" s="280">
        <f>ROUND(I134*H134,2)</f>
        <v>0</v>
      </c>
      <c r="BL134" s="102" t="s">
        <v>121</v>
      </c>
      <c r="BM134" s="279" t="s">
        <v>201</v>
      </c>
    </row>
    <row r="135" spans="1:65" s="125" customFormat="1" ht="16.5" customHeight="1">
      <c r="A135" s="119"/>
      <c r="B135" s="120"/>
      <c r="C135" s="305" t="s">
        <v>202</v>
      </c>
      <c r="D135" s="305" t="s">
        <v>153</v>
      </c>
      <c r="E135" s="306" t="s">
        <v>203</v>
      </c>
      <c r="F135" s="307" t="s">
        <v>204</v>
      </c>
      <c r="G135" s="308" t="s">
        <v>120</v>
      </c>
      <c r="H135" s="309">
        <v>24.298999999999999</v>
      </c>
      <c r="I135" s="4"/>
      <c r="J135" s="310">
        <f>ROUND(I135*H135,2)</f>
        <v>0</v>
      </c>
      <c r="K135" s="307" t="s">
        <v>147</v>
      </c>
      <c r="L135" s="311"/>
      <c r="M135" s="312" t="s">
        <v>3</v>
      </c>
      <c r="N135" s="313" t="s">
        <v>40</v>
      </c>
      <c r="O135" s="162"/>
      <c r="P135" s="277">
        <f>O135*H135</f>
        <v>0</v>
      </c>
      <c r="Q135" s="277">
        <v>0.113</v>
      </c>
      <c r="R135" s="277">
        <f>Q135*H135</f>
        <v>2.745787</v>
      </c>
      <c r="S135" s="277">
        <v>0</v>
      </c>
      <c r="T135" s="278">
        <f>S135*H135</f>
        <v>0</v>
      </c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R135" s="279" t="s">
        <v>137</v>
      </c>
      <c r="AT135" s="279" t="s">
        <v>153</v>
      </c>
      <c r="AU135" s="279" t="s">
        <v>79</v>
      </c>
      <c r="AY135" s="102" t="s">
        <v>114</v>
      </c>
      <c r="BE135" s="280">
        <f>IF(N135="základní",J135,0)</f>
        <v>0</v>
      </c>
      <c r="BF135" s="280">
        <f>IF(N135="snížená",J135,0)</f>
        <v>0</v>
      </c>
      <c r="BG135" s="280">
        <f>IF(N135="zákl. přenesená",J135,0)</f>
        <v>0</v>
      </c>
      <c r="BH135" s="280">
        <f>IF(N135="sníž. přenesená",J135,0)</f>
        <v>0</v>
      </c>
      <c r="BI135" s="280">
        <f>IF(N135="nulová",J135,0)</f>
        <v>0</v>
      </c>
      <c r="BJ135" s="102" t="s">
        <v>77</v>
      </c>
      <c r="BK135" s="280">
        <f>ROUND(I135*H135,2)</f>
        <v>0</v>
      </c>
      <c r="BL135" s="102" t="s">
        <v>121</v>
      </c>
      <c r="BM135" s="279" t="s">
        <v>205</v>
      </c>
    </row>
    <row r="136" spans="1:65" s="281" customFormat="1">
      <c r="B136" s="282"/>
      <c r="D136" s="283" t="s">
        <v>123</v>
      </c>
      <c r="E136" s="284" t="s">
        <v>3</v>
      </c>
      <c r="F136" s="285" t="s">
        <v>206</v>
      </c>
      <c r="H136" s="286">
        <v>22.09</v>
      </c>
      <c r="L136" s="282"/>
      <c r="M136" s="287"/>
      <c r="N136" s="288"/>
      <c r="O136" s="288"/>
      <c r="P136" s="288"/>
      <c r="Q136" s="288"/>
      <c r="R136" s="288"/>
      <c r="S136" s="288"/>
      <c r="T136" s="289"/>
      <c r="AT136" s="284" t="s">
        <v>123</v>
      </c>
      <c r="AU136" s="284" t="s">
        <v>79</v>
      </c>
      <c r="AV136" s="281" t="s">
        <v>79</v>
      </c>
      <c r="AW136" s="281" t="s">
        <v>31</v>
      </c>
      <c r="AX136" s="281" t="s">
        <v>77</v>
      </c>
      <c r="AY136" s="284" t="s">
        <v>114</v>
      </c>
    </row>
    <row r="137" spans="1:65" s="281" customFormat="1">
      <c r="B137" s="282"/>
      <c r="D137" s="283" t="s">
        <v>123</v>
      </c>
      <c r="F137" s="285" t="s">
        <v>207</v>
      </c>
      <c r="H137" s="286">
        <v>24.298999999999999</v>
      </c>
      <c r="L137" s="282"/>
      <c r="M137" s="287"/>
      <c r="N137" s="288"/>
      <c r="O137" s="288"/>
      <c r="P137" s="288"/>
      <c r="Q137" s="288"/>
      <c r="R137" s="288"/>
      <c r="S137" s="288"/>
      <c r="T137" s="289"/>
      <c r="AT137" s="284" t="s">
        <v>123</v>
      </c>
      <c r="AU137" s="284" t="s">
        <v>79</v>
      </c>
      <c r="AV137" s="281" t="s">
        <v>79</v>
      </c>
      <c r="AW137" s="281" t="s">
        <v>4</v>
      </c>
      <c r="AX137" s="281" t="s">
        <v>77</v>
      </c>
      <c r="AY137" s="284" t="s">
        <v>114</v>
      </c>
    </row>
    <row r="138" spans="1:65" s="256" customFormat="1" ht="22.9" customHeight="1">
      <c r="B138" s="257"/>
      <c r="D138" s="258" t="s">
        <v>68</v>
      </c>
      <c r="E138" s="267" t="s">
        <v>144</v>
      </c>
      <c r="F138" s="267" t="s">
        <v>208</v>
      </c>
      <c r="J138" s="268">
        <f>BK138</f>
        <v>0</v>
      </c>
      <c r="L138" s="257"/>
      <c r="M138" s="261"/>
      <c r="N138" s="262"/>
      <c r="O138" s="262"/>
      <c r="P138" s="263">
        <f>SUM(P139:P155)</f>
        <v>0</v>
      </c>
      <c r="Q138" s="262"/>
      <c r="R138" s="263">
        <f>SUM(R139:R155)</f>
        <v>6.8814800000000007</v>
      </c>
      <c r="S138" s="262"/>
      <c r="T138" s="264">
        <f>SUM(T139:T155)</f>
        <v>46.332000000000001</v>
      </c>
      <c r="AR138" s="258" t="s">
        <v>77</v>
      </c>
      <c r="AT138" s="265" t="s">
        <v>68</v>
      </c>
      <c r="AU138" s="265" t="s">
        <v>77</v>
      </c>
      <c r="AY138" s="258" t="s">
        <v>114</v>
      </c>
      <c r="BK138" s="266">
        <f>SUM(BK139:BK155)</f>
        <v>0</v>
      </c>
    </row>
    <row r="139" spans="1:65" s="125" customFormat="1" ht="24.2" customHeight="1">
      <c r="A139" s="119"/>
      <c r="B139" s="120"/>
      <c r="C139" s="269" t="s">
        <v>209</v>
      </c>
      <c r="D139" s="269" t="s">
        <v>117</v>
      </c>
      <c r="E139" s="270" t="s">
        <v>210</v>
      </c>
      <c r="F139" s="271" t="s">
        <v>211</v>
      </c>
      <c r="G139" s="272" t="s">
        <v>212</v>
      </c>
      <c r="H139" s="273">
        <v>35.6</v>
      </c>
      <c r="I139" s="3"/>
      <c r="J139" s="274">
        <f>ROUND(I139*H139,2)</f>
        <v>0</v>
      </c>
      <c r="K139" s="271" t="s">
        <v>147</v>
      </c>
      <c r="L139" s="120"/>
      <c r="M139" s="275" t="s">
        <v>3</v>
      </c>
      <c r="N139" s="276" t="s">
        <v>40</v>
      </c>
      <c r="O139" s="162"/>
      <c r="P139" s="277">
        <f>O139*H139</f>
        <v>0</v>
      </c>
      <c r="Q139" s="277">
        <v>0.1295</v>
      </c>
      <c r="R139" s="277">
        <f>Q139*H139</f>
        <v>4.6102000000000007</v>
      </c>
      <c r="S139" s="277">
        <v>0</v>
      </c>
      <c r="T139" s="278">
        <f>S139*H139</f>
        <v>0</v>
      </c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R139" s="279" t="s">
        <v>121</v>
      </c>
      <c r="AT139" s="279" t="s">
        <v>117</v>
      </c>
      <c r="AU139" s="279" t="s">
        <v>79</v>
      </c>
      <c r="AY139" s="102" t="s">
        <v>114</v>
      </c>
      <c r="BE139" s="280">
        <f>IF(N139="základní",J139,0)</f>
        <v>0</v>
      </c>
      <c r="BF139" s="280">
        <f>IF(N139="snížená",J139,0)</f>
        <v>0</v>
      </c>
      <c r="BG139" s="280">
        <f>IF(N139="zákl. přenesená",J139,0)</f>
        <v>0</v>
      </c>
      <c r="BH139" s="280">
        <f>IF(N139="sníž. přenesená",J139,0)</f>
        <v>0</v>
      </c>
      <c r="BI139" s="280">
        <f>IF(N139="nulová",J139,0)</f>
        <v>0</v>
      </c>
      <c r="BJ139" s="102" t="s">
        <v>77</v>
      </c>
      <c r="BK139" s="280">
        <f>ROUND(I139*H139,2)</f>
        <v>0</v>
      </c>
      <c r="BL139" s="102" t="s">
        <v>121</v>
      </c>
      <c r="BM139" s="279" t="s">
        <v>213</v>
      </c>
    </row>
    <row r="140" spans="1:65" s="281" customFormat="1">
      <c r="B140" s="282"/>
      <c r="D140" s="283" t="s">
        <v>123</v>
      </c>
      <c r="E140" s="284" t="s">
        <v>3</v>
      </c>
      <c r="F140" s="285" t="s">
        <v>214</v>
      </c>
      <c r="H140" s="286">
        <v>18.8</v>
      </c>
      <c r="L140" s="282"/>
      <c r="M140" s="287"/>
      <c r="N140" s="288"/>
      <c r="O140" s="288"/>
      <c r="P140" s="288"/>
      <c r="Q140" s="288"/>
      <c r="R140" s="288"/>
      <c r="S140" s="288"/>
      <c r="T140" s="289"/>
      <c r="AT140" s="284" t="s">
        <v>123</v>
      </c>
      <c r="AU140" s="284" t="s">
        <v>79</v>
      </c>
      <c r="AV140" s="281" t="s">
        <v>79</v>
      </c>
      <c r="AW140" s="281" t="s">
        <v>31</v>
      </c>
      <c r="AX140" s="281" t="s">
        <v>69</v>
      </c>
      <c r="AY140" s="284" t="s">
        <v>114</v>
      </c>
    </row>
    <row r="141" spans="1:65" s="281" customFormat="1">
      <c r="B141" s="282"/>
      <c r="D141" s="283" t="s">
        <v>123</v>
      </c>
      <c r="E141" s="284" t="s">
        <v>3</v>
      </c>
      <c r="F141" s="285" t="s">
        <v>215</v>
      </c>
      <c r="H141" s="286">
        <v>16.8</v>
      </c>
      <c r="L141" s="282"/>
      <c r="M141" s="287"/>
      <c r="N141" s="288"/>
      <c r="O141" s="288"/>
      <c r="P141" s="288"/>
      <c r="Q141" s="288"/>
      <c r="R141" s="288"/>
      <c r="S141" s="288"/>
      <c r="T141" s="289"/>
      <c r="AT141" s="284" t="s">
        <v>123</v>
      </c>
      <c r="AU141" s="284" t="s">
        <v>79</v>
      </c>
      <c r="AV141" s="281" t="s">
        <v>79</v>
      </c>
      <c r="AW141" s="281" t="s">
        <v>31</v>
      </c>
      <c r="AX141" s="281" t="s">
        <v>69</v>
      </c>
      <c r="AY141" s="284" t="s">
        <v>114</v>
      </c>
    </row>
    <row r="142" spans="1:65" s="290" customFormat="1">
      <c r="B142" s="291"/>
      <c r="D142" s="283" t="s">
        <v>123</v>
      </c>
      <c r="E142" s="292" t="s">
        <v>3</v>
      </c>
      <c r="F142" s="293" t="s">
        <v>128</v>
      </c>
      <c r="H142" s="294">
        <v>35.6</v>
      </c>
      <c r="L142" s="291"/>
      <c r="M142" s="295"/>
      <c r="N142" s="296"/>
      <c r="O142" s="296"/>
      <c r="P142" s="296"/>
      <c r="Q142" s="296"/>
      <c r="R142" s="296"/>
      <c r="S142" s="296"/>
      <c r="T142" s="297"/>
      <c r="AT142" s="292" t="s">
        <v>123</v>
      </c>
      <c r="AU142" s="292" t="s">
        <v>79</v>
      </c>
      <c r="AV142" s="290" t="s">
        <v>121</v>
      </c>
      <c r="AW142" s="290" t="s">
        <v>31</v>
      </c>
      <c r="AX142" s="290" t="s">
        <v>77</v>
      </c>
      <c r="AY142" s="292" t="s">
        <v>114</v>
      </c>
    </row>
    <row r="143" spans="1:65" s="125" customFormat="1" ht="16.5" customHeight="1">
      <c r="A143" s="119"/>
      <c r="B143" s="120"/>
      <c r="C143" s="305" t="s">
        <v>216</v>
      </c>
      <c r="D143" s="305" t="s">
        <v>153</v>
      </c>
      <c r="E143" s="306" t="s">
        <v>217</v>
      </c>
      <c r="F143" s="307" t="s">
        <v>218</v>
      </c>
      <c r="G143" s="308" t="s">
        <v>212</v>
      </c>
      <c r="H143" s="309">
        <v>39.159999999999997</v>
      </c>
      <c r="I143" s="4"/>
      <c r="J143" s="310">
        <f>ROUND(I143*H143,2)</f>
        <v>0</v>
      </c>
      <c r="K143" s="307" t="s">
        <v>147</v>
      </c>
      <c r="L143" s="311"/>
      <c r="M143" s="312" t="s">
        <v>3</v>
      </c>
      <c r="N143" s="313" t="s">
        <v>40</v>
      </c>
      <c r="O143" s="162"/>
      <c r="P143" s="277">
        <f>O143*H143</f>
        <v>0</v>
      </c>
      <c r="Q143" s="277">
        <v>5.8000000000000003E-2</v>
      </c>
      <c r="R143" s="277">
        <f>Q143*H143</f>
        <v>2.27128</v>
      </c>
      <c r="S143" s="277">
        <v>0</v>
      </c>
      <c r="T143" s="278">
        <f>S143*H143</f>
        <v>0</v>
      </c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R143" s="279" t="s">
        <v>137</v>
      </c>
      <c r="AT143" s="279" t="s">
        <v>153</v>
      </c>
      <c r="AU143" s="279" t="s">
        <v>79</v>
      </c>
      <c r="AY143" s="102" t="s">
        <v>114</v>
      </c>
      <c r="BE143" s="280">
        <f>IF(N143="základní",J143,0)</f>
        <v>0</v>
      </c>
      <c r="BF143" s="280">
        <f>IF(N143="snížená",J143,0)</f>
        <v>0</v>
      </c>
      <c r="BG143" s="280">
        <f>IF(N143="zákl. přenesená",J143,0)</f>
        <v>0</v>
      </c>
      <c r="BH143" s="280">
        <f>IF(N143="sníž. přenesená",J143,0)</f>
        <v>0</v>
      </c>
      <c r="BI143" s="280">
        <f>IF(N143="nulová",J143,0)</f>
        <v>0</v>
      </c>
      <c r="BJ143" s="102" t="s">
        <v>77</v>
      </c>
      <c r="BK143" s="280">
        <f>ROUND(I143*H143,2)</f>
        <v>0</v>
      </c>
      <c r="BL143" s="102" t="s">
        <v>121</v>
      </c>
      <c r="BM143" s="279" t="s">
        <v>219</v>
      </c>
    </row>
    <row r="144" spans="1:65" s="281" customFormat="1">
      <c r="B144" s="282"/>
      <c r="D144" s="283" t="s">
        <v>123</v>
      </c>
      <c r="F144" s="285" t="s">
        <v>220</v>
      </c>
      <c r="H144" s="286">
        <v>39.159999999999997</v>
      </c>
      <c r="L144" s="282"/>
      <c r="M144" s="287"/>
      <c r="N144" s="288"/>
      <c r="O144" s="288"/>
      <c r="P144" s="288"/>
      <c r="Q144" s="288"/>
      <c r="R144" s="288"/>
      <c r="S144" s="288"/>
      <c r="T144" s="289"/>
      <c r="AT144" s="284" t="s">
        <v>123</v>
      </c>
      <c r="AU144" s="284" t="s">
        <v>79</v>
      </c>
      <c r="AV144" s="281" t="s">
        <v>79</v>
      </c>
      <c r="AW144" s="281" t="s">
        <v>4</v>
      </c>
      <c r="AX144" s="281" t="s">
        <v>77</v>
      </c>
      <c r="AY144" s="284" t="s">
        <v>114</v>
      </c>
    </row>
    <row r="145" spans="1:65" s="125" customFormat="1" ht="16.5" customHeight="1">
      <c r="A145" s="119"/>
      <c r="B145" s="120"/>
      <c r="C145" s="269" t="s">
        <v>221</v>
      </c>
      <c r="D145" s="269" t="s">
        <v>117</v>
      </c>
      <c r="E145" s="270" t="s">
        <v>222</v>
      </c>
      <c r="F145" s="271" t="s">
        <v>223</v>
      </c>
      <c r="G145" s="272" t="s">
        <v>162</v>
      </c>
      <c r="H145" s="273">
        <v>1</v>
      </c>
      <c r="I145" s="3"/>
      <c r="J145" s="274">
        <f>ROUND(I145*H145,2)</f>
        <v>0</v>
      </c>
      <c r="K145" s="271" t="s">
        <v>3</v>
      </c>
      <c r="L145" s="120"/>
      <c r="M145" s="275" t="s">
        <v>3</v>
      </c>
      <c r="N145" s="276" t="s">
        <v>40</v>
      </c>
      <c r="O145" s="162"/>
      <c r="P145" s="277">
        <f>O145*H145</f>
        <v>0</v>
      </c>
      <c r="Q145" s="277">
        <v>0</v>
      </c>
      <c r="R145" s="277">
        <f>Q145*H145</f>
        <v>0</v>
      </c>
      <c r="S145" s="277">
        <v>0</v>
      </c>
      <c r="T145" s="278">
        <f>S145*H145</f>
        <v>0</v>
      </c>
      <c r="U145" s="119"/>
      <c r="V145" s="119"/>
      <c r="W145" s="119"/>
      <c r="X145" s="119"/>
      <c r="Y145" s="119"/>
      <c r="Z145" s="119"/>
      <c r="AA145" s="119"/>
      <c r="AB145" s="119"/>
      <c r="AC145" s="119"/>
      <c r="AD145" s="119"/>
      <c r="AE145" s="119"/>
      <c r="AR145" s="279" t="s">
        <v>121</v>
      </c>
      <c r="AT145" s="279" t="s">
        <v>117</v>
      </c>
      <c r="AU145" s="279" t="s">
        <v>79</v>
      </c>
      <c r="AY145" s="102" t="s">
        <v>114</v>
      </c>
      <c r="BE145" s="280">
        <f>IF(N145="základní",J145,0)</f>
        <v>0</v>
      </c>
      <c r="BF145" s="280">
        <f>IF(N145="snížená",J145,0)</f>
        <v>0</v>
      </c>
      <c r="BG145" s="280">
        <f>IF(N145="zákl. přenesená",J145,0)</f>
        <v>0</v>
      </c>
      <c r="BH145" s="280">
        <f>IF(N145="sníž. přenesená",J145,0)</f>
        <v>0</v>
      </c>
      <c r="BI145" s="280">
        <f>IF(N145="nulová",J145,0)</f>
        <v>0</v>
      </c>
      <c r="BJ145" s="102" t="s">
        <v>77</v>
      </c>
      <c r="BK145" s="280">
        <f>ROUND(I145*H145,2)</f>
        <v>0</v>
      </c>
      <c r="BL145" s="102" t="s">
        <v>121</v>
      </c>
      <c r="BM145" s="279" t="s">
        <v>224</v>
      </c>
    </row>
    <row r="146" spans="1:65" s="281" customFormat="1">
      <c r="B146" s="282"/>
      <c r="D146" s="283" t="s">
        <v>123</v>
      </c>
      <c r="E146" s="284" t="s">
        <v>3</v>
      </c>
      <c r="F146" s="285" t="s">
        <v>225</v>
      </c>
      <c r="H146" s="286">
        <v>1</v>
      </c>
      <c r="L146" s="282"/>
      <c r="M146" s="287"/>
      <c r="N146" s="288"/>
      <c r="O146" s="288"/>
      <c r="P146" s="288"/>
      <c r="Q146" s="288"/>
      <c r="R146" s="288"/>
      <c r="S146" s="288"/>
      <c r="T146" s="289"/>
      <c r="AT146" s="284" t="s">
        <v>123</v>
      </c>
      <c r="AU146" s="284" t="s">
        <v>79</v>
      </c>
      <c r="AV146" s="281" t="s">
        <v>79</v>
      </c>
      <c r="AW146" s="281" t="s">
        <v>31</v>
      </c>
      <c r="AX146" s="281" t="s">
        <v>77</v>
      </c>
      <c r="AY146" s="284" t="s">
        <v>114</v>
      </c>
    </row>
    <row r="147" spans="1:65" s="125" customFormat="1" ht="16.5" customHeight="1">
      <c r="A147" s="119"/>
      <c r="B147" s="120"/>
      <c r="C147" s="269" t="s">
        <v>226</v>
      </c>
      <c r="D147" s="269" t="s">
        <v>117</v>
      </c>
      <c r="E147" s="270" t="s">
        <v>227</v>
      </c>
      <c r="F147" s="271" t="s">
        <v>228</v>
      </c>
      <c r="G147" s="272" t="s">
        <v>162</v>
      </c>
      <c r="H147" s="273">
        <v>1</v>
      </c>
      <c r="I147" s="3"/>
      <c r="J147" s="274">
        <f>ROUND(I147*H147,2)</f>
        <v>0</v>
      </c>
      <c r="K147" s="271" t="s">
        <v>3</v>
      </c>
      <c r="L147" s="120"/>
      <c r="M147" s="275" t="s">
        <v>3</v>
      </c>
      <c r="N147" s="276" t="s">
        <v>40</v>
      </c>
      <c r="O147" s="162"/>
      <c r="P147" s="277">
        <f>O147*H147</f>
        <v>0</v>
      </c>
      <c r="Q147" s="277">
        <v>0</v>
      </c>
      <c r="R147" s="277">
        <f>Q147*H147</f>
        <v>0</v>
      </c>
      <c r="S147" s="277">
        <v>0</v>
      </c>
      <c r="T147" s="278">
        <f>S147*H147</f>
        <v>0</v>
      </c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R147" s="279" t="s">
        <v>121</v>
      </c>
      <c r="AT147" s="279" t="s">
        <v>117</v>
      </c>
      <c r="AU147" s="279" t="s">
        <v>79</v>
      </c>
      <c r="AY147" s="102" t="s">
        <v>114</v>
      </c>
      <c r="BE147" s="280">
        <f>IF(N147="základní",J147,0)</f>
        <v>0</v>
      </c>
      <c r="BF147" s="280">
        <f>IF(N147="snížená",J147,0)</f>
        <v>0</v>
      </c>
      <c r="BG147" s="280">
        <f>IF(N147="zákl. přenesená",J147,0)</f>
        <v>0</v>
      </c>
      <c r="BH147" s="280">
        <f>IF(N147="sníž. přenesená",J147,0)</f>
        <v>0</v>
      </c>
      <c r="BI147" s="280">
        <f>IF(N147="nulová",J147,0)</f>
        <v>0</v>
      </c>
      <c r="BJ147" s="102" t="s">
        <v>77</v>
      </c>
      <c r="BK147" s="280">
        <f>ROUND(I147*H147,2)</f>
        <v>0</v>
      </c>
      <c r="BL147" s="102" t="s">
        <v>121</v>
      </c>
      <c r="BM147" s="279" t="s">
        <v>229</v>
      </c>
    </row>
    <row r="148" spans="1:65" s="281" customFormat="1">
      <c r="B148" s="282"/>
      <c r="D148" s="283" t="s">
        <v>123</v>
      </c>
      <c r="E148" s="284" t="s">
        <v>3</v>
      </c>
      <c r="F148" s="285" t="s">
        <v>230</v>
      </c>
      <c r="H148" s="286">
        <v>1</v>
      </c>
      <c r="L148" s="282"/>
      <c r="M148" s="287"/>
      <c r="N148" s="288"/>
      <c r="O148" s="288"/>
      <c r="P148" s="288"/>
      <c r="Q148" s="288"/>
      <c r="R148" s="288"/>
      <c r="S148" s="288"/>
      <c r="T148" s="289"/>
      <c r="AT148" s="284" t="s">
        <v>123</v>
      </c>
      <c r="AU148" s="284" t="s">
        <v>79</v>
      </c>
      <c r="AV148" s="281" t="s">
        <v>79</v>
      </c>
      <c r="AW148" s="281" t="s">
        <v>31</v>
      </c>
      <c r="AX148" s="281" t="s">
        <v>77</v>
      </c>
      <c r="AY148" s="284" t="s">
        <v>114</v>
      </c>
    </row>
    <row r="149" spans="1:65" s="125" customFormat="1" ht="16.5" customHeight="1">
      <c r="A149" s="119"/>
      <c r="B149" s="120"/>
      <c r="C149" s="269" t="s">
        <v>77</v>
      </c>
      <c r="D149" s="269" t="s">
        <v>117</v>
      </c>
      <c r="E149" s="270" t="s">
        <v>231</v>
      </c>
      <c r="F149" s="271" t="s">
        <v>232</v>
      </c>
      <c r="G149" s="272" t="s">
        <v>132</v>
      </c>
      <c r="H149" s="273">
        <v>19.305</v>
      </c>
      <c r="I149" s="3"/>
      <c r="J149" s="274">
        <f>ROUND(I149*H149,2)</f>
        <v>0</v>
      </c>
      <c r="K149" s="271" t="s">
        <v>147</v>
      </c>
      <c r="L149" s="120"/>
      <c r="M149" s="275" t="s">
        <v>3</v>
      </c>
      <c r="N149" s="276" t="s">
        <v>40</v>
      </c>
      <c r="O149" s="162"/>
      <c r="P149" s="277">
        <f>O149*H149</f>
        <v>0</v>
      </c>
      <c r="Q149" s="277">
        <v>0</v>
      </c>
      <c r="R149" s="277">
        <f>Q149*H149</f>
        <v>0</v>
      </c>
      <c r="S149" s="277">
        <v>2.4</v>
      </c>
      <c r="T149" s="278">
        <f>S149*H149</f>
        <v>46.332000000000001</v>
      </c>
      <c r="U149" s="119"/>
      <c r="V149" s="119"/>
      <c r="W149" s="119"/>
      <c r="X149" s="119"/>
      <c r="Y149" s="119"/>
      <c r="Z149" s="119"/>
      <c r="AA149" s="119"/>
      <c r="AB149" s="119"/>
      <c r="AC149" s="119"/>
      <c r="AD149" s="119"/>
      <c r="AE149" s="119"/>
      <c r="AR149" s="279" t="s">
        <v>121</v>
      </c>
      <c r="AT149" s="279" t="s">
        <v>117</v>
      </c>
      <c r="AU149" s="279" t="s">
        <v>79</v>
      </c>
      <c r="AY149" s="102" t="s">
        <v>114</v>
      </c>
      <c r="BE149" s="280">
        <f>IF(N149="základní",J149,0)</f>
        <v>0</v>
      </c>
      <c r="BF149" s="280">
        <f>IF(N149="snížená",J149,0)</f>
        <v>0</v>
      </c>
      <c r="BG149" s="280">
        <f>IF(N149="zákl. přenesená",J149,0)</f>
        <v>0</v>
      </c>
      <c r="BH149" s="280">
        <f>IF(N149="sníž. přenesená",J149,0)</f>
        <v>0</v>
      </c>
      <c r="BI149" s="280">
        <f>IF(N149="nulová",J149,0)</f>
        <v>0</v>
      </c>
      <c r="BJ149" s="102" t="s">
        <v>77</v>
      </c>
      <c r="BK149" s="280">
        <f>ROUND(I149*H149,2)</f>
        <v>0</v>
      </c>
      <c r="BL149" s="102" t="s">
        <v>121</v>
      </c>
      <c r="BM149" s="279" t="s">
        <v>233</v>
      </c>
    </row>
    <row r="150" spans="1:65" s="298" customFormat="1">
      <c r="B150" s="299"/>
      <c r="D150" s="283" t="s">
        <v>123</v>
      </c>
      <c r="E150" s="300" t="s">
        <v>3</v>
      </c>
      <c r="F150" s="301" t="s">
        <v>234</v>
      </c>
      <c r="H150" s="300" t="s">
        <v>3</v>
      </c>
      <c r="L150" s="299"/>
      <c r="M150" s="302"/>
      <c r="N150" s="303"/>
      <c r="O150" s="303"/>
      <c r="P150" s="303"/>
      <c r="Q150" s="303"/>
      <c r="R150" s="303"/>
      <c r="S150" s="303"/>
      <c r="T150" s="304"/>
      <c r="AT150" s="300" t="s">
        <v>123</v>
      </c>
      <c r="AU150" s="300" t="s">
        <v>79</v>
      </c>
      <c r="AV150" s="298" t="s">
        <v>77</v>
      </c>
      <c r="AW150" s="298" t="s">
        <v>31</v>
      </c>
      <c r="AX150" s="298" t="s">
        <v>69</v>
      </c>
      <c r="AY150" s="300" t="s">
        <v>114</v>
      </c>
    </row>
    <row r="151" spans="1:65" s="281" customFormat="1">
      <c r="B151" s="282"/>
      <c r="D151" s="283" t="s">
        <v>123</v>
      </c>
      <c r="E151" s="284" t="s">
        <v>3</v>
      </c>
      <c r="F151" s="285" t="s">
        <v>235</v>
      </c>
      <c r="H151" s="286">
        <v>3.06</v>
      </c>
      <c r="L151" s="282"/>
      <c r="M151" s="287"/>
      <c r="N151" s="288"/>
      <c r="O151" s="288"/>
      <c r="P151" s="288"/>
      <c r="Q151" s="288"/>
      <c r="R151" s="288"/>
      <c r="S151" s="288"/>
      <c r="T151" s="289"/>
      <c r="AT151" s="284" t="s">
        <v>123</v>
      </c>
      <c r="AU151" s="284" t="s">
        <v>79</v>
      </c>
      <c r="AV151" s="281" t="s">
        <v>79</v>
      </c>
      <c r="AW151" s="281" t="s">
        <v>31</v>
      </c>
      <c r="AX151" s="281" t="s">
        <v>69</v>
      </c>
      <c r="AY151" s="284" t="s">
        <v>114</v>
      </c>
    </row>
    <row r="152" spans="1:65" s="281" customFormat="1">
      <c r="B152" s="282"/>
      <c r="D152" s="283" t="s">
        <v>123</v>
      </c>
      <c r="E152" s="284" t="s">
        <v>3</v>
      </c>
      <c r="F152" s="285" t="s">
        <v>236</v>
      </c>
      <c r="H152" s="286">
        <v>9.99</v>
      </c>
      <c r="L152" s="282"/>
      <c r="M152" s="287"/>
      <c r="N152" s="288"/>
      <c r="O152" s="288"/>
      <c r="P152" s="288"/>
      <c r="Q152" s="288"/>
      <c r="R152" s="288"/>
      <c r="S152" s="288"/>
      <c r="T152" s="289"/>
      <c r="AT152" s="284" t="s">
        <v>123</v>
      </c>
      <c r="AU152" s="284" t="s">
        <v>79</v>
      </c>
      <c r="AV152" s="281" t="s">
        <v>79</v>
      </c>
      <c r="AW152" s="281" t="s">
        <v>31</v>
      </c>
      <c r="AX152" s="281" t="s">
        <v>69</v>
      </c>
      <c r="AY152" s="284" t="s">
        <v>114</v>
      </c>
    </row>
    <row r="153" spans="1:65" s="281" customFormat="1">
      <c r="B153" s="282"/>
      <c r="D153" s="283" t="s">
        <v>123</v>
      </c>
      <c r="E153" s="284" t="s">
        <v>3</v>
      </c>
      <c r="F153" s="285" t="s">
        <v>237</v>
      </c>
      <c r="H153" s="286">
        <v>3.24</v>
      </c>
      <c r="L153" s="282"/>
      <c r="M153" s="287"/>
      <c r="N153" s="288"/>
      <c r="O153" s="288"/>
      <c r="P153" s="288"/>
      <c r="Q153" s="288"/>
      <c r="R153" s="288"/>
      <c r="S153" s="288"/>
      <c r="T153" s="289"/>
      <c r="AT153" s="284" t="s">
        <v>123</v>
      </c>
      <c r="AU153" s="284" t="s">
        <v>79</v>
      </c>
      <c r="AV153" s="281" t="s">
        <v>79</v>
      </c>
      <c r="AW153" s="281" t="s">
        <v>31</v>
      </c>
      <c r="AX153" s="281" t="s">
        <v>69</v>
      </c>
      <c r="AY153" s="284" t="s">
        <v>114</v>
      </c>
    </row>
    <row r="154" spans="1:65" s="281" customFormat="1">
      <c r="B154" s="282"/>
      <c r="D154" s="283" t="s">
        <v>123</v>
      </c>
      <c r="E154" s="284" t="s">
        <v>3</v>
      </c>
      <c r="F154" s="285" t="s">
        <v>238</v>
      </c>
      <c r="H154" s="286">
        <v>3.0150000000000001</v>
      </c>
      <c r="L154" s="282"/>
      <c r="M154" s="287"/>
      <c r="N154" s="288"/>
      <c r="O154" s="288"/>
      <c r="P154" s="288"/>
      <c r="Q154" s="288"/>
      <c r="R154" s="288"/>
      <c r="S154" s="288"/>
      <c r="T154" s="289"/>
      <c r="AT154" s="284" t="s">
        <v>123</v>
      </c>
      <c r="AU154" s="284" t="s">
        <v>79</v>
      </c>
      <c r="AV154" s="281" t="s">
        <v>79</v>
      </c>
      <c r="AW154" s="281" t="s">
        <v>31</v>
      </c>
      <c r="AX154" s="281" t="s">
        <v>69</v>
      </c>
      <c r="AY154" s="284" t="s">
        <v>114</v>
      </c>
    </row>
    <row r="155" spans="1:65" s="290" customFormat="1">
      <c r="B155" s="291"/>
      <c r="D155" s="283" t="s">
        <v>123</v>
      </c>
      <c r="E155" s="292" t="s">
        <v>3</v>
      </c>
      <c r="F155" s="293" t="s">
        <v>128</v>
      </c>
      <c r="H155" s="294">
        <v>19.305</v>
      </c>
      <c r="L155" s="291"/>
      <c r="M155" s="295"/>
      <c r="N155" s="296"/>
      <c r="O155" s="296"/>
      <c r="P155" s="296"/>
      <c r="Q155" s="296"/>
      <c r="R155" s="296"/>
      <c r="S155" s="296"/>
      <c r="T155" s="297"/>
      <c r="AT155" s="292" t="s">
        <v>123</v>
      </c>
      <c r="AU155" s="292" t="s">
        <v>79</v>
      </c>
      <c r="AV155" s="290" t="s">
        <v>121</v>
      </c>
      <c r="AW155" s="290" t="s">
        <v>31</v>
      </c>
      <c r="AX155" s="290" t="s">
        <v>77</v>
      </c>
      <c r="AY155" s="292" t="s">
        <v>114</v>
      </c>
    </row>
    <row r="156" spans="1:65" s="256" customFormat="1" ht="22.9" customHeight="1">
      <c r="B156" s="257"/>
      <c r="D156" s="258" t="s">
        <v>68</v>
      </c>
      <c r="E156" s="267" t="s">
        <v>239</v>
      </c>
      <c r="F156" s="267" t="s">
        <v>240</v>
      </c>
      <c r="J156" s="268">
        <f>BK156</f>
        <v>0</v>
      </c>
      <c r="L156" s="257"/>
      <c r="M156" s="261"/>
      <c r="N156" s="262"/>
      <c r="O156" s="262"/>
      <c r="P156" s="263">
        <f>SUM(P157:P162)</f>
        <v>0</v>
      </c>
      <c r="Q156" s="262"/>
      <c r="R156" s="263">
        <f>SUM(R157:R162)</f>
        <v>0</v>
      </c>
      <c r="S156" s="262"/>
      <c r="T156" s="264">
        <f>SUM(T157:T162)</f>
        <v>0</v>
      </c>
      <c r="AR156" s="258" t="s">
        <v>77</v>
      </c>
      <c r="AT156" s="265" t="s">
        <v>68</v>
      </c>
      <c r="AU156" s="265" t="s">
        <v>77</v>
      </c>
      <c r="AY156" s="258" t="s">
        <v>114</v>
      </c>
      <c r="BK156" s="266">
        <f>SUM(BK157:BK162)</f>
        <v>0</v>
      </c>
    </row>
    <row r="157" spans="1:65" s="125" customFormat="1" ht="24.2" customHeight="1">
      <c r="A157" s="119"/>
      <c r="B157" s="120"/>
      <c r="C157" s="269" t="s">
        <v>79</v>
      </c>
      <c r="D157" s="269" t="s">
        <v>117</v>
      </c>
      <c r="E157" s="270" t="s">
        <v>241</v>
      </c>
      <c r="F157" s="271" t="s">
        <v>242</v>
      </c>
      <c r="G157" s="272" t="s">
        <v>243</v>
      </c>
      <c r="H157" s="273">
        <v>64.343000000000004</v>
      </c>
      <c r="I157" s="3"/>
      <c r="J157" s="274">
        <f>ROUND(I157*H157,2)</f>
        <v>0</v>
      </c>
      <c r="K157" s="271" t="s">
        <v>147</v>
      </c>
      <c r="L157" s="120"/>
      <c r="M157" s="275" t="s">
        <v>3</v>
      </c>
      <c r="N157" s="276" t="s">
        <v>40</v>
      </c>
      <c r="O157" s="162"/>
      <c r="P157" s="277">
        <f>O157*H157</f>
        <v>0</v>
      </c>
      <c r="Q157" s="277">
        <v>0</v>
      </c>
      <c r="R157" s="277">
        <f>Q157*H157</f>
        <v>0</v>
      </c>
      <c r="S157" s="277">
        <v>0</v>
      </c>
      <c r="T157" s="278">
        <f>S157*H157</f>
        <v>0</v>
      </c>
      <c r="U157" s="119"/>
      <c r="V157" s="119"/>
      <c r="W157" s="119"/>
      <c r="X157" s="119"/>
      <c r="Y157" s="119"/>
      <c r="Z157" s="119"/>
      <c r="AA157" s="119"/>
      <c r="AB157" s="119"/>
      <c r="AC157" s="119"/>
      <c r="AD157" s="119"/>
      <c r="AE157" s="119"/>
      <c r="AR157" s="279" t="s">
        <v>121</v>
      </c>
      <c r="AT157" s="279" t="s">
        <v>117</v>
      </c>
      <c r="AU157" s="279" t="s">
        <v>79</v>
      </c>
      <c r="AY157" s="102" t="s">
        <v>114</v>
      </c>
      <c r="BE157" s="280">
        <f>IF(N157="základní",J157,0)</f>
        <v>0</v>
      </c>
      <c r="BF157" s="280">
        <f>IF(N157="snížená",J157,0)</f>
        <v>0</v>
      </c>
      <c r="BG157" s="280">
        <f>IF(N157="zákl. přenesená",J157,0)</f>
        <v>0</v>
      </c>
      <c r="BH157" s="280">
        <f>IF(N157="sníž. přenesená",J157,0)</f>
        <v>0</v>
      </c>
      <c r="BI157" s="280">
        <f>IF(N157="nulová",J157,0)</f>
        <v>0</v>
      </c>
      <c r="BJ157" s="102" t="s">
        <v>77</v>
      </c>
      <c r="BK157" s="280">
        <f>ROUND(I157*H157,2)</f>
        <v>0</v>
      </c>
      <c r="BL157" s="102" t="s">
        <v>121</v>
      </c>
      <c r="BM157" s="279" t="s">
        <v>244</v>
      </c>
    </row>
    <row r="158" spans="1:65" s="125" customFormat="1" ht="24.2" customHeight="1">
      <c r="A158" s="119"/>
      <c r="B158" s="120"/>
      <c r="C158" s="269" t="s">
        <v>183</v>
      </c>
      <c r="D158" s="269" t="s">
        <v>117</v>
      </c>
      <c r="E158" s="270" t="s">
        <v>245</v>
      </c>
      <c r="F158" s="271" t="s">
        <v>246</v>
      </c>
      <c r="G158" s="272" t="s">
        <v>243</v>
      </c>
      <c r="H158" s="273">
        <v>699.43</v>
      </c>
      <c r="I158" s="3"/>
      <c r="J158" s="274">
        <f>ROUND(I158*H158,2)</f>
        <v>0</v>
      </c>
      <c r="K158" s="271" t="s">
        <v>147</v>
      </c>
      <c r="L158" s="120"/>
      <c r="M158" s="275" t="s">
        <v>3</v>
      </c>
      <c r="N158" s="276" t="s">
        <v>40</v>
      </c>
      <c r="O158" s="162"/>
      <c r="P158" s="277">
        <f>O158*H158</f>
        <v>0</v>
      </c>
      <c r="Q158" s="277">
        <v>0</v>
      </c>
      <c r="R158" s="277">
        <f>Q158*H158</f>
        <v>0</v>
      </c>
      <c r="S158" s="277">
        <v>0</v>
      </c>
      <c r="T158" s="278">
        <f>S158*H158</f>
        <v>0</v>
      </c>
      <c r="U158" s="119"/>
      <c r="V158" s="119"/>
      <c r="W158" s="119"/>
      <c r="X158" s="119"/>
      <c r="Y158" s="119"/>
      <c r="Z158" s="119"/>
      <c r="AA158" s="119"/>
      <c r="AB158" s="119"/>
      <c r="AC158" s="119"/>
      <c r="AD158" s="119"/>
      <c r="AE158" s="119"/>
      <c r="AR158" s="279" t="s">
        <v>121</v>
      </c>
      <c r="AT158" s="279" t="s">
        <v>117</v>
      </c>
      <c r="AU158" s="279" t="s">
        <v>79</v>
      </c>
      <c r="AY158" s="102" t="s">
        <v>114</v>
      </c>
      <c r="BE158" s="280">
        <f>IF(N158="základní",J158,0)</f>
        <v>0</v>
      </c>
      <c r="BF158" s="280">
        <f>IF(N158="snížená",J158,0)</f>
        <v>0</v>
      </c>
      <c r="BG158" s="280">
        <f>IF(N158="zákl. přenesená",J158,0)</f>
        <v>0</v>
      </c>
      <c r="BH158" s="280">
        <f>IF(N158="sníž. přenesená",J158,0)</f>
        <v>0</v>
      </c>
      <c r="BI158" s="280">
        <f>IF(N158="nulová",J158,0)</f>
        <v>0</v>
      </c>
      <c r="BJ158" s="102" t="s">
        <v>77</v>
      </c>
      <c r="BK158" s="280">
        <f>ROUND(I158*H158,2)</f>
        <v>0</v>
      </c>
      <c r="BL158" s="102" t="s">
        <v>121</v>
      </c>
      <c r="BM158" s="279" t="s">
        <v>247</v>
      </c>
    </row>
    <row r="159" spans="1:65" s="281" customFormat="1">
      <c r="B159" s="282"/>
      <c r="D159" s="283" t="s">
        <v>123</v>
      </c>
      <c r="E159" s="284" t="s">
        <v>3</v>
      </c>
      <c r="F159" s="285" t="s">
        <v>248</v>
      </c>
      <c r="H159" s="286">
        <v>699.43</v>
      </c>
      <c r="L159" s="282"/>
      <c r="M159" s="287"/>
      <c r="N159" s="288"/>
      <c r="O159" s="288"/>
      <c r="P159" s="288"/>
      <c r="Q159" s="288"/>
      <c r="R159" s="288"/>
      <c r="S159" s="288"/>
      <c r="T159" s="289"/>
      <c r="AT159" s="284" t="s">
        <v>123</v>
      </c>
      <c r="AU159" s="284" t="s">
        <v>79</v>
      </c>
      <c r="AV159" s="281" t="s">
        <v>79</v>
      </c>
      <c r="AW159" s="281" t="s">
        <v>31</v>
      </c>
      <c r="AX159" s="281" t="s">
        <v>77</v>
      </c>
      <c r="AY159" s="284" t="s">
        <v>114</v>
      </c>
    </row>
    <row r="160" spans="1:65" s="125" customFormat="1" ht="24.2" customHeight="1">
      <c r="A160" s="119"/>
      <c r="B160" s="120"/>
      <c r="C160" s="269" t="s">
        <v>121</v>
      </c>
      <c r="D160" s="269" t="s">
        <v>117</v>
      </c>
      <c r="E160" s="270" t="s">
        <v>249</v>
      </c>
      <c r="F160" s="271" t="s">
        <v>250</v>
      </c>
      <c r="G160" s="272" t="s">
        <v>243</v>
      </c>
      <c r="H160" s="273">
        <v>69.942999999999998</v>
      </c>
      <c r="I160" s="3"/>
      <c r="J160" s="274">
        <f>ROUND(I160*H160,2)</f>
        <v>0</v>
      </c>
      <c r="K160" s="271" t="s">
        <v>147</v>
      </c>
      <c r="L160" s="120"/>
      <c r="M160" s="275" t="s">
        <v>3</v>
      </c>
      <c r="N160" s="276" t="s">
        <v>40</v>
      </c>
      <c r="O160" s="162"/>
      <c r="P160" s="277">
        <f>O160*H160</f>
        <v>0</v>
      </c>
      <c r="Q160" s="277">
        <v>0</v>
      </c>
      <c r="R160" s="277">
        <f>Q160*H160</f>
        <v>0</v>
      </c>
      <c r="S160" s="277">
        <v>0</v>
      </c>
      <c r="T160" s="278">
        <f>S160*H160</f>
        <v>0</v>
      </c>
      <c r="U160" s="119"/>
      <c r="V160" s="119"/>
      <c r="W160" s="119"/>
      <c r="X160" s="119"/>
      <c r="Y160" s="119"/>
      <c r="Z160" s="119"/>
      <c r="AA160" s="119"/>
      <c r="AB160" s="119"/>
      <c r="AC160" s="119"/>
      <c r="AD160" s="119"/>
      <c r="AE160" s="119"/>
      <c r="AR160" s="279" t="s">
        <v>121</v>
      </c>
      <c r="AT160" s="279" t="s">
        <v>117</v>
      </c>
      <c r="AU160" s="279" t="s">
        <v>79</v>
      </c>
      <c r="AY160" s="102" t="s">
        <v>114</v>
      </c>
      <c r="BE160" s="280">
        <f>IF(N160="základní",J160,0)</f>
        <v>0</v>
      </c>
      <c r="BF160" s="280">
        <f>IF(N160="snížená",J160,0)</f>
        <v>0</v>
      </c>
      <c r="BG160" s="280">
        <f>IF(N160="zákl. přenesená",J160,0)</f>
        <v>0</v>
      </c>
      <c r="BH160" s="280">
        <f>IF(N160="sníž. přenesená",J160,0)</f>
        <v>0</v>
      </c>
      <c r="BI160" s="280">
        <f>IF(N160="nulová",J160,0)</f>
        <v>0</v>
      </c>
      <c r="BJ160" s="102" t="s">
        <v>77</v>
      </c>
      <c r="BK160" s="280">
        <f>ROUND(I160*H160,2)</f>
        <v>0</v>
      </c>
      <c r="BL160" s="102" t="s">
        <v>121</v>
      </c>
      <c r="BM160" s="279" t="s">
        <v>251</v>
      </c>
    </row>
    <row r="161" spans="1:65" s="281" customFormat="1">
      <c r="B161" s="282"/>
      <c r="D161" s="283" t="s">
        <v>123</v>
      </c>
      <c r="E161" s="284" t="s">
        <v>3</v>
      </c>
      <c r="F161" s="285" t="s">
        <v>252</v>
      </c>
      <c r="H161" s="286">
        <v>69.942999999999998</v>
      </c>
      <c r="L161" s="282"/>
      <c r="M161" s="287"/>
      <c r="N161" s="288"/>
      <c r="O161" s="288"/>
      <c r="P161" s="288"/>
      <c r="Q161" s="288"/>
      <c r="R161" s="288"/>
      <c r="S161" s="288"/>
      <c r="T161" s="289"/>
      <c r="AT161" s="284" t="s">
        <v>123</v>
      </c>
      <c r="AU161" s="284" t="s">
        <v>79</v>
      </c>
      <c r="AV161" s="281" t="s">
        <v>79</v>
      </c>
      <c r="AW161" s="281" t="s">
        <v>31</v>
      </c>
      <c r="AX161" s="281" t="s">
        <v>77</v>
      </c>
      <c r="AY161" s="284" t="s">
        <v>114</v>
      </c>
    </row>
    <row r="162" spans="1:65" s="125" customFormat="1" ht="24.2" customHeight="1">
      <c r="A162" s="119"/>
      <c r="B162" s="120"/>
      <c r="C162" s="269" t="s">
        <v>8</v>
      </c>
      <c r="D162" s="269" t="s">
        <v>117</v>
      </c>
      <c r="E162" s="270" t="s">
        <v>253</v>
      </c>
      <c r="F162" s="271" t="s">
        <v>254</v>
      </c>
      <c r="G162" s="272" t="s">
        <v>255</v>
      </c>
      <c r="H162" s="273">
        <v>16</v>
      </c>
      <c r="I162" s="3"/>
      <c r="J162" s="274">
        <f>ROUND(I162*H162,2)</f>
        <v>0</v>
      </c>
      <c r="K162" s="271" t="s">
        <v>3</v>
      </c>
      <c r="L162" s="120"/>
      <c r="M162" s="275" t="s">
        <v>3</v>
      </c>
      <c r="N162" s="276" t="s">
        <v>40</v>
      </c>
      <c r="O162" s="162"/>
      <c r="P162" s="277">
        <f>O162*H162</f>
        <v>0</v>
      </c>
      <c r="Q162" s="277">
        <v>0</v>
      </c>
      <c r="R162" s="277">
        <f>Q162*H162</f>
        <v>0</v>
      </c>
      <c r="S162" s="277">
        <v>0</v>
      </c>
      <c r="T162" s="278">
        <f>S162*H162</f>
        <v>0</v>
      </c>
      <c r="U162" s="119"/>
      <c r="V162" s="119"/>
      <c r="W162" s="119"/>
      <c r="X162" s="119"/>
      <c r="Y162" s="119"/>
      <c r="Z162" s="119"/>
      <c r="AA162" s="119"/>
      <c r="AB162" s="119"/>
      <c r="AC162" s="119"/>
      <c r="AD162" s="119"/>
      <c r="AE162" s="119"/>
      <c r="AR162" s="279" t="s">
        <v>121</v>
      </c>
      <c r="AT162" s="279" t="s">
        <v>117</v>
      </c>
      <c r="AU162" s="279" t="s">
        <v>79</v>
      </c>
      <c r="AY162" s="102" t="s">
        <v>114</v>
      </c>
      <c r="BE162" s="280">
        <f>IF(N162="základní",J162,0)</f>
        <v>0</v>
      </c>
      <c r="BF162" s="280">
        <f>IF(N162="snížená",J162,0)</f>
        <v>0</v>
      </c>
      <c r="BG162" s="280">
        <f>IF(N162="zákl. přenesená",J162,0)</f>
        <v>0</v>
      </c>
      <c r="BH162" s="280">
        <f>IF(N162="sníž. přenesená",J162,0)</f>
        <v>0</v>
      </c>
      <c r="BI162" s="280">
        <f>IF(N162="nulová",J162,0)</f>
        <v>0</v>
      </c>
      <c r="BJ162" s="102" t="s">
        <v>77</v>
      </c>
      <c r="BK162" s="280">
        <f>ROUND(I162*H162,2)</f>
        <v>0</v>
      </c>
      <c r="BL162" s="102" t="s">
        <v>121</v>
      </c>
      <c r="BM162" s="279" t="s">
        <v>256</v>
      </c>
    </row>
    <row r="163" spans="1:65" s="256" customFormat="1" ht="25.9" customHeight="1">
      <c r="B163" s="257"/>
      <c r="D163" s="258" t="s">
        <v>68</v>
      </c>
      <c r="E163" s="259" t="s">
        <v>257</v>
      </c>
      <c r="F163" s="259" t="s">
        <v>258</v>
      </c>
      <c r="J163" s="260">
        <f>BK163</f>
        <v>0</v>
      </c>
      <c r="L163" s="257"/>
      <c r="M163" s="261"/>
      <c r="N163" s="262"/>
      <c r="O163" s="262"/>
      <c r="P163" s="263">
        <f>P164</f>
        <v>0</v>
      </c>
      <c r="Q163" s="262"/>
      <c r="R163" s="263">
        <f>R164</f>
        <v>2.0000000000000001E-4</v>
      </c>
      <c r="S163" s="262"/>
      <c r="T163" s="264">
        <f>T164</f>
        <v>0</v>
      </c>
      <c r="AR163" s="258" t="s">
        <v>79</v>
      </c>
      <c r="AT163" s="265" t="s">
        <v>68</v>
      </c>
      <c r="AU163" s="265" t="s">
        <v>69</v>
      </c>
      <c r="AY163" s="258" t="s">
        <v>114</v>
      </c>
      <c r="BK163" s="266">
        <f>BK164</f>
        <v>0</v>
      </c>
    </row>
    <row r="164" spans="1:65" s="256" customFormat="1" ht="22.9" customHeight="1">
      <c r="B164" s="257"/>
      <c r="D164" s="258" t="s">
        <v>68</v>
      </c>
      <c r="E164" s="267" t="s">
        <v>259</v>
      </c>
      <c r="F164" s="267" t="s">
        <v>260</v>
      </c>
      <c r="J164" s="268">
        <f>BK164</f>
        <v>0</v>
      </c>
      <c r="L164" s="257"/>
      <c r="M164" s="261"/>
      <c r="N164" s="262"/>
      <c r="O164" s="262"/>
      <c r="P164" s="263">
        <f>SUM(P165:P169)</f>
        <v>0</v>
      </c>
      <c r="Q164" s="262"/>
      <c r="R164" s="263">
        <f>SUM(R165:R169)</f>
        <v>2.0000000000000001E-4</v>
      </c>
      <c r="S164" s="262"/>
      <c r="T164" s="264">
        <f>SUM(T165:T169)</f>
        <v>0</v>
      </c>
      <c r="AR164" s="258" t="s">
        <v>79</v>
      </c>
      <c r="AT164" s="265" t="s">
        <v>68</v>
      </c>
      <c r="AU164" s="265" t="s">
        <v>77</v>
      </c>
      <c r="AY164" s="258" t="s">
        <v>114</v>
      </c>
      <c r="BK164" s="266">
        <f>SUM(BK165:BK169)</f>
        <v>0</v>
      </c>
    </row>
    <row r="165" spans="1:65" s="125" customFormat="1" ht="16.5" customHeight="1">
      <c r="A165" s="119"/>
      <c r="B165" s="120"/>
      <c r="C165" s="269" t="s">
        <v>261</v>
      </c>
      <c r="D165" s="269" t="s">
        <v>117</v>
      </c>
      <c r="E165" s="270" t="s">
        <v>262</v>
      </c>
      <c r="F165" s="271" t="s">
        <v>263</v>
      </c>
      <c r="G165" s="272" t="s">
        <v>162</v>
      </c>
      <c r="H165" s="273">
        <v>1</v>
      </c>
      <c r="I165" s="3"/>
      <c r="J165" s="274">
        <f>ROUND(I165*H165,2)</f>
        <v>0</v>
      </c>
      <c r="K165" s="271" t="s">
        <v>3</v>
      </c>
      <c r="L165" s="120"/>
      <c r="M165" s="275" t="s">
        <v>3</v>
      </c>
      <c r="N165" s="276" t="s">
        <v>40</v>
      </c>
      <c r="O165" s="162"/>
      <c r="P165" s="277">
        <f>O165*H165</f>
        <v>0</v>
      </c>
      <c r="Q165" s="277">
        <v>1E-4</v>
      </c>
      <c r="R165" s="277">
        <f>Q165*H165</f>
        <v>1E-4</v>
      </c>
      <c r="S165" s="277">
        <v>0</v>
      </c>
      <c r="T165" s="278">
        <f>S165*H165</f>
        <v>0</v>
      </c>
      <c r="U165" s="119"/>
      <c r="V165" s="119"/>
      <c r="W165" s="119"/>
      <c r="X165" s="119"/>
      <c r="Y165" s="119"/>
      <c r="Z165" s="119"/>
      <c r="AA165" s="119"/>
      <c r="AB165" s="119"/>
      <c r="AC165" s="119"/>
      <c r="AD165" s="119"/>
      <c r="AE165" s="119"/>
      <c r="AR165" s="279" t="s">
        <v>198</v>
      </c>
      <c r="AT165" s="279" t="s">
        <v>117</v>
      </c>
      <c r="AU165" s="279" t="s">
        <v>79</v>
      </c>
      <c r="AY165" s="102" t="s">
        <v>114</v>
      </c>
      <c r="BE165" s="280">
        <f>IF(N165="základní",J165,0)</f>
        <v>0</v>
      </c>
      <c r="BF165" s="280">
        <f>IF(N165="snížená",J165,0)</f>
        <v>0</v>
      </c>
      <c r="BG165" s="280">
        <f>IF(N165="zákl. přenesená",J165,0)</f>
        <v>0</v>
      </c>
      <c r="BH165" s="280">
        <f>IF(N165="sníž. přenesená",J165,0)</f>
        <v>0</v>
      </c>
      <c r="BI165" s="280">
        <f>IF(N165="nulová",J165,0)</f>
        <v>0</v>
      </c>
      <c r="BJ165" s="102" t="s">
        <v>77</v>
      </c>
      <c r="BK165" s="280">
        <f>ROUND(I165*H165,2)</f>
        <v>0</v>
      </c>
      <c r="BL165" s="102" t="s">
        <v>198</v>
      </c>
      <c r="BM165" s="279" t="s">
        <v>264</v>
      </c>
    </row>
    <row r="166" spans="1:65" s="125" customFormat="1" ht="19.5">
      <c r="A166" s="119"/>
      <c r="B166" s="120"/>
      <c r="C166" s="119"/>
      <c r="D166" s="283" t="s">
        <v>265</v>
      </c>
      <c r="E166" s="119"/>
      <c r="F166" s="314" t="s">
        <v>266</v>
      </c>
      <c r="G166" s="119"/>
      <c r="H166" s="119"/>
      <c r="I166" s="119"/>
      <c r="J166" s="119"/>
      <c r="K166" s="119"/>
      <c r="L166" s="120"/>
      <c r="M166" s="315"/>
      <c r="N166" s="316"/>
      <c r="O166" s="162"/>
      <c r="P166" s="162"/>
      <c r="Q166" s="162"/>
      <c r="R166" s="162"/>
      <c r="S166" s="162"/>
      <c r="T166" s="163"/>
      <c r="U166" s="119"/>
      <c r="V166" s="119"/>
      <c r="W166" s="119"/>
      <c r="X166" s="119"/>
      <c r="Y166" s="119"/>
      <c r="Z166" s="119"/>
      <c r="AA166" s="119"/>
      <c r="AB166" s="119"/>
      <c r="AC166" s="119"/>
      <c r="AD166" s="119"/>
      <c r="AE166" s="119"/>
      <c r="AT166" s="102" t="s">
        <v>265</v>
      </c>
      <c r="AU166" s="102" t="s">
        <v>79</v>
      </c>
    </row>
    <row r="167" spans="1:65" s="125" customFormat="1" ht="16.5" customHeight="1">
      <c r="A167" s="119"/>
      <c r="B167" s="120"/>
      <c r="C167" s="269" t="s">
        <v>267</v>
      </c>
      <c r="D167" s="269" t="s">
        <v>117</v>
      </c>
      <c r="E167" s="270" t="s">
        <v>268</v>
      </c>
      <c r="F167" s="271" t="s">
        <v>269</v>
      </c>
      <c r="G167" s="272" t="s">
        <v>162</v>
      </c>
      <c r="H167" s="273">
        <v>1</v>
      </c>
      <c r="I167" s="3"/>
      <c r="J167" s="274">
        <f>ROUND(I167*H167,2)</f>
        <v>0</v>
      </c>
      <c r="K167" s="271" t="s">
        <v>3</v>
      </c>
      <c r="L167" s="120"/>
      <c r="M167" s="275" t="s">
        <v>3</v>
      </c>
      <c r="N167" s="276" t="s">
        <v>40</v>
      </c>
      <c r="O167" s="162"/>
      <c r="P167" s="277">
        <f>O167*H167</f>
        <v>0</v>
      </c>
      <c r="Q167" s="277">
        <v>1E-4</v>
      </c>
      <c r="R167" s="277">
        <f>Q167*H167</f>
        <v>1E-4</v>
      </c>
      <c r="S167" s="277">
        <v>0</v>
      </c>
      <c r="T167" s="278">
        <f>S167*H167</f>
        <v>0</v>
      </c>
      <c r="U167" s="119"/>
      <c r="V167" s="119"/>
      <c r="W167" s="119"/>
      <c r="X167" s="119"/>
      <c r="Y167" s="119"/>
      <c r="Z167" s="119"/>
      <c r="AA167" s="119"/>
      <c r="AB167" s="119"/>
      <c r="AC167" s="119"/>
      <c r="AD167" s="119"/>
      <c r="AE167" s="119"/>
      <c r="AR167" s="279" t="s">
        <v>198</v>
      </c>
      <c r="AT167" s="279" t="s">
        <v>117</v>
      </c>
      <c r="AU167" s="279" t="s">
        <v>79</v>
      </c>
      <c r="AY167" s="102" t="s">
        <v>114</v>
      </c>
      <c r="BE167" s="280">
        <f>IF(N167="základní",J167,0)</f>
        <v>0</v>
      </c>
      <c r="BF167" s="280">
        <f>IF(N167="snížená",J167,0)</f>
        <v>0</v>
      </c>
      <c r="BG167" s="280">
        <f>IF(N167="zákl. přenesená",J167,0)</f>
        <v>0</v>
      </c>
      <c r="BH167" s="280">
        <f>IF(N167="sníž. přenesená",J167,0)</f>
        <v>0</v>
      </c>
      <c r="BI167" s="280">
        <f>IF(N167="nulová",J167,0)</f>
        <v>0</v>
      </c>
      <c r="BJ167" s="102" t="s">
        <v>77</v>
      </c>
      <c r="BK167" s="280">
        <f>ROUND(I167*H167,2)</f>
        <v>0</v>
      </c>
      <c r="BL167" s="102" t="s">
        <v>198</v>
      </c>
      <c r="BM167" s="279" t="s">
        <v>270</v>
      </c>
    </row>
    <row r="168" spans="1:65" s="125" customFormat="1" ht="19.5">
      <c r="A168" s="119"/>
      <c r="B168" s="120"/>
      <c r="C168" s="119"/>
      <c r="D168" s="283" t="s">
        <v>265</v>
      </c>
      <c r="E168" s="119"/>
      <c r="F168" s="314" t="s">
        <v>266</v>
      </c>
      <c r="G168" s="119"/>
      <c r="H168" s="119"/>
      <c r="I168" s="119"/>
      <c r="J168" s="119"/>
      <c r="K168" s="119"/>
      <c r="L168" s="120"/>
      <c r="M168" s="315"/>
      <c r="N168" s="316"/>
      <c r="O168" s="162"/>
      <c r="P168" s="162"/>
      <c r="Q168" s="162"/>
      <c r="R168" s="162"/>
      <c r="S168" s="162"/>
      <c r="T168" s="163"/>
      <c r="U168" s="119"/>
      <c r="V168" s="119"/>
      <c r="W168" s="119"/>
      <c r="X168" s="119"/>
      <c r="Y168" s="119"/>
      <c r="Z168" s="119"/>
      <c r="AA168" s="119"/>
      <c r="AB168" s="119"/>
      <c r="AC168" s="119"/>
      <c r="AD168" s="119"/>
      <c r="AE168" s="119"/>
      <c r="AT168" s="102" t="s">
        <v>265</v>
      </c>
      <c r="AU168" s="102" t="s">
        <v>79</v>
      </c>
    </row>
    <row r="169" spans="1:65" s="281" customFormat="1">
      <c r="B169" s="282"/>
      <c r="D169" s="283" t="s">
        <v>123</v>
      </c>
      <c r="E169" s="284" t="s">
        <v>3</v>
      </c>
      <c r="F169" s="285" t="s">
        <v>230</v>
      </c>
      <c r="H169" s="286">
        <v>1</v>
      </c>
      <c r="L169" s="282"/>
      <c r="M169" s="317"/>
      <c r="N169" s="318"/>
      <c r="O169" s="318"/>
      <c r="P169" s="318"/>
      <c r="Q169" s="318"/>
      <c r="R169" s="318"/>
      <c r="S169" s="318"/>
      <c r="T169" s="319"/>
      <c r="AT169" s="284" t="s">
        <v>123</v>
      </c>
      <c r="AU169" s="284" t="s">
        <v>79</v>
      </c>
      <c r="AV169" s="281" t="s">
        <v>79</v>
      </c>
      <c r="AW169" s="281" t="s">
        <v>31</v>
      </c>
      <c r="AX169" s="281" t="s">
        <v>77</v>
      </c>
      <c r="AY169" s="284" t="s">
        <v>114</v>
      </c>
    </row>
    <row r="170" spans="1:65" s="125" customFormat="1" ht="6.95" customHeight="1">
      <c r="A170" s="119"/>
      <c r="B170" s="141"/>
      <c r="C170" s="142"/>
      <c r="D170" s="142"/>
      <c r="E170" s="142"/>
      <c r="F170" s="142"/>
      <c r="G170" s="142"/>
      <c r="H170" s="142"/>
      <c r="I170" s="142"/>
      <c r="J170" s="142"/>
      <c r="K170" s="142"/>
      <c r="L170" s="120"/>
      <c r="M170" s="119"/>
      <c r="O170" s="119"/>
      <c r="P170" s="119"/>
      <c r="Q170" s="119"/>
      <c r="R170" s="119"/>
      <c r="S170" s="119"/>
      <c r="T170" s="119"/>
      <c r="U170" s="119"/>
      <c r="V170" s="119"/>
      <c r="W170" s="119"/>
      <c r="X170" s="119"/>
      <c r="Y170" s="119"/>
      <c r="Z170" s="119"/>
      <c r="AA170" s="119"/>
      <c r="AB170" s="119"/>
      <c r="AC170" s="119"/>
      <c r="AD170" s="119"/>
      <c r="AE170" s="119"/>
    </row>
  </sheetData>
  <sheetProtection password="CDB8" sheet="1" objects="1" scenarios="1"/>
  <autoFilter ref="C87:K16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abSelected="1" topLeftCell="A50" workbookViewId="0">
      <selection activeCell="H116" sqref="H116"/>
    </sheetView>
  </sheetViews>
  <sheetFormatPr defaultRowHeight="11.25"/>
  <cols>
    <col min="1" max="1" width="8.33203125" style="99" customWidth="1"/>
    <col min="2" max="2" width="1.1640625" style="99" customWidth="1"/>
    <col min="3" max="3" width="4.1640625" style="99" customWidth="1"/>
    <col min="4" max="4" width="4.33203125" style="99" customWidth="1"/>
    <col min="5" max="5" width="17.1640625" style="99" customWidth="1"/>
    <col min="6" max="6" width="100.83203125" style="99" customWidth="1"/>
    <col min="7" max="7" width="7.5" style="99" customWidth="1"/>
    <col min="8" max="8" width="14" style="99" customWidth="1"/>
    <col min="9" max="9" width="15.83203125" style="99" customWidth="1"/>
    <col min="10" max="11" width="22.33203125" style="99" customWidth="1"/>
    <col min="12" max="12" width="9.33203125" style="99" customWidth="1"/>
    <col min="13" max="13" width="10.83203125" style="99" hidden="1" customWidth="1"/>
    <col min="14" max="14" width="9.33203125" style="99" hidden="1"/>
    <col min="15" max="20" width="14.1640625" style="99" hidden="1" customWidth="1"/>
    <col min="21" max="21" width="16.33203125" style="99" hidden="1" customWidth="1"/>
    <col min="22" max="22" width="12.33203125" style="99" customWidth="1"/>
    <col min="23" max="23" width="16.33203125" style="99" customWidth="1"/>
    <col min="24" max="24" width="12.33203125" style="99" customWidth="1"/>
    <col min="25" max="25" width="15" style="99" customWidth="1"/>
    <col min="26" max="26" width="11" style="99" customWidth="1"/>
    <col min="27" max="27" width="15" style="99" customWidth="1"/>
    <col min="28" max="28" width="16.33203125" style="99" customWidth="1"/>
    <col min="29" max="29" width="11" style="99" customWidth="1"/>
    <col min="30" max="30" width="15" style="99" customWidth="1"/>
    <col min="31" max="31" width="16.33203125" style="99" customWidth="1"/>
    <col min="32" max="43" width="9.33203125" style="99"/>
    <col min="44" max="65" width="9.33203125" style="99" hidden="1"/>
    <col min="66" max="16384" width="9.33203125" style="99"/>
  </cols>
  <sheetData>
    <row r="2" spans="1:46" ht="36.950000000000003" customHeight="1">
      <c r="L2" s="100" t="s">
        <v>6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82</v>
      </c>
    </row>
    <row r="3" spans="1:46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79</v>
      </c>
    </row>
    <row r="4" spans="1:46" ht="24.95" customHeight="1">
      <c r="B4" s="105"/>
      <c r="D4" s="106" t="s">
        <v>83</v>
      </c>
      <c r="L4" s="105"/>
      <c r="M4" s="209" t="s">
        <v>11</v>
      </c>
      <c r="AT4" s="102" t="s">
        <v>4</v>
      </c>
    </row>
    <row r="5" spans="1:46" ht="6.95" customHeight="1">
      <c r="B5" s="105"/>
      <c r="L5" s="105"/>
    </row>
    <row r="6" spans="1:46" ht="12" customHeight="1">
      <c r="B6" s="105"/>
      <c r="D6" s="115" t="s">
        <v>17</v>
      </c>
      <c r="L6" s="105"/>
    </row>
    <row r="7" spans="1:46" ht="16.5" customHeight="1">
      <c r="B7" s="105"/>
      <c r="E7" s="210" t="str">
        <f>'Rekapitulace stavby'!K6</f>
        <v>Rekonstrukce dětských hřišť Ostrava-Jih, Hřiště MŠ ul. Dvorského</v>
      </c>
      <c r="F7" s="211"/>
      <c r="G7" s="211"/>
      <c r="H7" s="211"/>
      <c r="L7" s="105"/>
    </row>
    <row r="8" spans="1:46" s="125" customFormat="1" ht="12" customHeight="1">
      <c r="A8" s="119"/>
      <c r="B8" s="120"/>
      <c r="C8" s="119"/>
      <c r="D8" s="115" t="s">
        <v>84</v>
      </c>
      <c r="E8" s="119"/>
      <c r="F8" s="119"/>
      <c r="G8" s="119"/>
      <c r="H8" s="119"/>
      <c r="I8" s="119"/>
      <c r="J8" s="119"/>
      <c r="K8" s="119"/>
      <c r="L8" s="212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</row>
    <row r="9" spans="1:46" s="125" customFormat="1" ht="16.5" customHeight="1">
      <c r="A9" s="119"/>
      <c r="B9" s="120"/>
      <c r="C9" s="119"/>
      <c r="D9" s="119"/>
      <c r="E9" s="150" t="s">
        <v>271</v>
      </c>
      <c r="F9" s="213"/>
      <c r="G9" s="213"/>
      <c r="H9" s="213"/>
      <c r="I9" s="119"/>
      <c r="J9" s="119"/>
      <c r="K9" s="119"/>
      <c r="L9" s="212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</row>
    <row r="10" spans="1:46" s="125" customFormat="1">
      <c r="A10" s="119"/>
      <c r="B10" s="120"/>
      <c r="C10" s="119"/>
      <c r="D10" s="119"/>
      <c r="E10" s="119"/>
      <c r="F10" s="119"/>
      <c r="G10" s="119"/>
      <c r="H10" s="119"/>
      <c r="I10" s="119"/>
      <c r="J10" s="119"/>
      <c r="K10" s="119"/>
      <c r="L10" s="21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</row>
    <row r="11" spans="1:46" s="125" customFormat="1" ht="12" customHeight="1">
      <c r="A11" s="119"/>
      <c r="B11" s="120"/>
      <c r="C11" s="119"/>
      <c r="D11" s="115" t="s">
        <v>19</v>
      </c>
      <c r="E11" s="119"/>
      <c r="F11" s="116" t="s">
        <v>3</v>
      </c>
      <c r="G11" s="119"/>
      <c r="H11" s="119"/>
      <c r="I11" s="115" t="s">
        <v>20</v>
      </c>
      <c r="J11" s="116" t="s">
        <v>3</v>
      </c>
      <c r="K11" s="119"/>
      <c r="L11" s="212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</row>
    <row r="12" spans="1:46" s="125" customFormat="1" ht="12" customHeight="1">
      <c r="A12" s="119"/>
      <c r="B12" s="120"/>
      <c r="C12" s="119"/>
      <c r="D12" s="115" t="s">
        <v>21</v>
      </c>
      <c r="E12" s="119"/>
      <c r="F12" s="116" t="s">
        <v>22</v>
      </c>
      <c r="G12" s="119"/>
      <c r="H12" s="119"/>
      <c r="I12" s="115" t="s">
        <v>23</v>
      </c>
      <c r="J12" s="214" t="str">
        <f>'Rekapitulace stavby'!AN8</f>
        <v>26. 6. 2019</v>
      </c>
      <c r="K12" s="119"/>
      <c r="L12" s="21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</row>
    <row r="13" spans="1:46" s="125" customFormat="1" ht="10.9" customHeight="1">
      <c r="A13" s="119"/>
      <c r="B13" s="120"/>
      <c r="C13" s="119"/>
      <c r="D13" s="119"/>
      <c r="E13" s="119"/>
      <c r="F13" s="119"/>
      <c r="G13" s="119"/>
      <c r="H13" s="119"/>
      <c r="I13" s="119"/>
      <c r="J13" s="119"/>
      <c r="K13" s="119"/>
      <c r="L13" s="212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</row>
    <row r="14" spans="1:46" s="125" customFormat="1" ht="12" customHeight="1">
      <c r="A14" s="119"/>
      <c r="B14" s="120"/>
      <c r="C14" s="119"/>
      <c r="D14" s="115" t="s">
        <v>25</v>
      </c>
      <c r="E14" s="119"/>
      <c r="F14" s="119"/>
      <c r="G14" s="119"/>
      <c r="H14" s="119"/>
      <c r="I14" s="115" t="s">
        <v>26</v>
      </c>
      <c r="J14" s="116" t="str">
        <f>IF('Rekapitulace stavby'!AN10="","",'Rekapitulace stavby'!AN10)</f>
        <v/>
      </c>
      <c r="K14" s="119"/>
      <c r="L14" s="21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</row>
    <row r="15" spans="1:46" s="125" customFormat="1" ht="18" customHeight="1">
      <c r="A15" s="119"/>
      <c r="B15" s="120"/>
      <c r="C15" s="119"/>
      <c r="D15" s="119"/>
      <c r="E15" s="116" t="str">
        <f>IF('Rekapitulace stavby'!E11="","",'Rekapitulace stavby'!E11)</f>
        <v xml:space="preserve"> </v>
      </c>
      <c r="F15" s="119"/>
      <c r="G15" s="119"/>
      <c r="H15" s="119"/>
      <c r="I15" s="115" t="s">
        <v>27</v>
      </c>
      <c r="J15" s="116" t="str">
        <f>IF('Rekapitulace stavby'!AN11="","",'Rekapitulace stavby'!AN11)</f>
        <v/>
      </c>
      <c r="K15" s="119"/>
      <c r="L15" s="212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</row>
    <row r="16" spans="1:46" s="125" customFormat="1" ht="6.95" customHeight="1">
      <c r="A16" s="119"/>
      <c r="B16" s="120"/>
      <c r="C16" s="119"/>
      <c r="D16" s="119"/>
      <c r="E16" s="119"/>
      <c r="F16" s="119"/>
      <c r="G16" s="119"/>
      <c r="H16" s="119"/>
      <c r="I16" s="119"/>
      <c r="J16" s="119"/>
      <c r="K16" s="119"/>
      <c r="L16" s="21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</row>
    <row r="17" spans="1:31" s="125" customFormat="1" ht="12" customHeight="1">
      <c r="A17" s="119"/>
      <c r="B17" s="120"/>
      <c r="C17" s="119"/>
      <c r="D17" s="115" t="s">
        <v>28</v>
      </c>
      <c r="E17" s="119"/>
      <c r="F17" s="119"/>
      <c r="G17" s="119"/>
      <c r="H17" s="119"/>
      <c r="I17" s="115" t="s">
        <v>26</v>
      </c>
      <c r="J17" s="87" t="str">
        <f>'Rekapitulace stavby'!AN13</f>
        <v>Vyplň údaj</v>
      </c>
      <c r="K17" s="119"/>
      <c r="L17" s="212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</row>
    <row r="18" spans="1:31" s="125" customFormat="1" ht="18" customHeight="1">
      <c r="A18" s="119"/>
      <c r="B18" s="120"/>
      <c r="C18" s="119"/>
      <c r="D18" s="119"/>
      <c r="E18" s="89" t="str">
        <f>'Rekapitulace stavby'!E14</f>
        <v>Vyplň údaj</v>
      </c>
      <c r="F18" s="207"/>
      <c r="G18" s="207"/>
      <c r="H18" s="207"/>
      <c r="I18" s="115" t="s">
        <v>27</v>
      </c>
      <c r="J18" s="87" t="str">
        <f>'Rekapitulace stavby'!AN14</f>
        <v>Vyplň údaj</v>
      </c>
      <c r="K18" s="119"/>
      <c r="L18" s="21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</row>
    <row r="19" spans="1:31" s="125" customFormat="1" ht="6.95" customHeight="1">
      <c r="A19" s="119"/>
      <c r="B19" s="120"/>
      <c r="C19" s="119"/>
      <c r="D19" s="119"/>
      <c r="E19" s="119"/>
      <c r="F19" s="119"/>
      <c r="G19" s="119"/>
      <c r="H19" s="119"/>
      <c r="I19" s="119"/>
      <c r="J19" s="119"/>
      <c r="K19" s="119"/>
      <c r="L19" s="212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</row>
    <row r="20" spans="1:31" s="125" customFormat="1" ht="12" customHeight="1">
      <c r="A20" s="119"/>
      <c r="B20" s="120"/>
      <c r="C20" s="119"/>
      <c r="D20" s="115" t="s">
        <v>30</v>
      </c>
      <c r="E20" s="119"/>
      <c r="F20" s="119"/>
      <c r="G20" s="119"/>
      <c r="H20" s="119"/>
      <c r="I20" s="115" t="s">
        <v>26</v>
      </c>
      <c r="J20" s="116" t="str">
        <f>IF('Rekapitulace stavby'!AN16="","",'Rekapitulace stavby'!AN16)</f>
        <v/>
      </c>
      <c r="K20" s="119"/>
      <c r="L20" s="21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</row>
    <row r="21" spans="1:31" s="125" customFormat="1" ht="18" customHeight="1">
      <c r="A21" s="119"/>
      <c r="B21" s="120"/>
      <c r="C21" s="119"/>
      <c r="D21" s="119"/>
      <c r="E21" s="116" t="str">
        <f>IF('Rekapitulace stavby'!E17="","",'Rekapitulace stavby'!E17)</f>
        <v xml:space="preserve"> </v>
      </c>
      <c r="F21" s="119"/>
      <c r="G21" s="119"/>
      <c r="H21" s="119"/>
      <c r="I21" s="115" t="s">
        <v>27</v>
      </c>
      <c r="J21" s="116" t="str">
        <f>IF('Rekapitulace stavby'!AN17="","",'Rekapitulace stavby'!AN17)</f>
        <v/>
      </c>
      <c r="K21" s="119"/>
      <c r="L21" s="212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</row>
    <row r="22" spans="1:31" s="125" customFormat="1" ht="6.95" customHeight="1">
      <c r="A22" s="119"/>
      <c r="B22" s="120"/>
      <c r="C22" s="119"/>
      <c r="D22" s="119"/>
      <c r="E22" s="119"/>
      <c r="F22" s="119"/>
      <c r="G22" s="119"/>
      <c r="H22" s="119"/>
      <c r="I22" s="119"/>
      <c r="J22" s="119"/>
      <c r="K22" s="119"/>
      <c r="L22" s="21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</row>
    <row r="23" spans="1:31" s="125" customFormat="1" ht="12" customHeight="1">
      <c r="A23" s="119"/>
      <c r="B23" s="120"/>
      <c r="C23" s="119"/>
      <c r="D23" s="115" t="s">
        <v>32</v>
      </c>
      <c r="E23" s="119"/>
      <c r="F23" s="119"/>
      <c r="G23" s="119"/>
      <c r="H23" s="119"/>
      <c r="I23" s="115" t="s">
        <v>26</v>
      </c>
      <c r="J23" s="116" t="str">
        <f>IF('Rekapitulace stavby'!AN19="","",'Rekapitulace stavby'!AN19)</f>
        <v/>
      </c>
      <c r="K23" s="119"/>
      <c r="L23" s="212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</row>
    <row r="24" spans="1:31" s="125" customFormat="1" ht="18" customHeight="1">
      <c r="A24" s="119"/>
      <c r="B24" s="120"/>
      <c r="C24" s="119"/>
      <c r="D24" s="119"/>
      <c r="E24" s="116" t="str">
        <f>IF('Rekapitulace stavby'!E20="","",'Rekapitulace stavby'!E20)</f>
        <v xml:space="preserve"> </v>
      </c>
      <c r="F24" s="119"/>
      <c r="G24" s="119"/>
      <c r="H24" s="119"/>
      <c r="I24" s="115" t="s">
        <v>27</v>
      </c>
      <c r="J24" s="116" t="str">
        <f>IF('Rekapitulace stavby'!AN20="","",'Rekapitulace stavby'!AN20)</f>
        <v/>
      </c>
      <c r="K24" s="119"/>
      <c r="L24" s="21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</row>
    <row r="25" spans="1:31" s="125" customFormat="1" ht="6.95" customHeight="1">
      <c r="A25" s="119"/>
      <c r="B25" s="120"/>
      <c r="C25" s="119"/>
      <c r="D25" s="119"/>
      <c r="E25" s="119"/>
      <c r="F25" s="119"/>
      <c r="G25" s="119"/>
      <c r="H25" s="119"/>
      <c r="I25" s="119"/>
      <c r="J25" s="119"/>
      <c r="K25" s="119"/>
      <c r="L25" s="212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pans="1:31" s="125" customFormat="1" ht="12" customHeight="1">
      <c r="A26" s="119"/>
      <c r="B26" s="120"/>
      <c r="C26" s="119"/>
      <c r="D26" s="115" t="s">
        <v>33</v>
      </c>
      <c r="E26" s="119"/>
      <c r="F26" s="119"/>
      <c r="G26" s="119"/>
      <c r="H26" s="119"/>
      <c r="I26" s="119"/>
      <c r="J26" s="119"/>
      <c r="K26" s="119"/>
      <c r="L26" s="21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</row>
    <row r="27" spans="1:31" s="218" customFormat="1" ht="16.5" customHeight="1">
      <c r="A27" s="215"/>
      <c r="B27" s="216"/>
      <c r="C27" s="215"/>
      <c r="D27" s="215"/>
      <c r="E27" s="117" t="s">
        <v>3</v>
      </c>
      <c r="F27" s="117"/>
      <c r="G27" s="117"/>
      <c r="H27" s="117"/>
      <c r="I27" s="215"/>
      <c r="J27" s="215"/>
      <c r="K27" s="215"/>
      <c r="L27" s="217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</row>
    <row r="28" spans="1:31" s="125" customFormat="1" ht="6.95" customHeight="1">
      <c r="A28" s="119"/>
      <c r="B28" s="120"/>
      <c r="C28" s="119"/>
      <c r="D28" s="119"/>
      <c r="E28" s="119"/>
      <c r="F28" s="119"/>
      <c r="G28" s="119"/>
      <c r="H28" s="119"/>
      <c r="I28" s="119"/>
      <c r="J28" s="119"/>
      <c r="K28" s="119"/>
      <c r="L28" s="21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</row>
    <row r="29" spans="1:31" s="125" customFormat="1" ht="6.95" customHeight="1">
      <c r="A29" s="119"/>
      <c r="B29" s="120"/>
      <c r="C29" s="119"/>
      <c r="D29" s="174"/>
      <c r="E29" s="174"/>
      <c r="F29" s="174"/>
      <c r="G29" s="174"/>
      <c r="H29" s="174"/>
      <c r="I29" s="174"/>
      <c r="J29" s="174"/>
      <c r="K29" s="174"/>
      <c r="L29" s="21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125" customFormat="1" ht="25.35" customHeight="1">
      <c r="A30" s="119"/>
      <c r="B30" s="120"/>
      <c r="C30" s="119"/>
      <c r="D30" s="219" t="s">
        <v>35</v>
      </c>
      <c r="E30" s="119"/>
      <c r="F30" s="119"/>
      <c r="G30" s="119"/>
      <c r="H30" s="119"/>
      <c r="I30" s="119"/>
      <c r="J30" s="220">
        <f>ROUND(J88, 2)</f>
        <v>0</v>
      </c>
      <c r="K30" s="119"/>
      <c r="L30" s="21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</row>
    <row r="31" spans="1:31" s="125" customFormat="1" ht="6.95" customHeight="1">
      <c r="A31" s="119"/>
      <c r="B31" s="120"/>
      <c r="C31" s="119"/>
      <c r="D31" s="174"/>
      <c r="E31" s="174"/>
      <c r="F31" s="174"/>
      <c r="G31" s="174"/>
      <c r="H31" s="174"/>
      <c r="I31" s="174"/>
      <c r="J31" s="174"/>
      <c r="K31" s="174"/>
      <c r="L31" s="212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</row>
    <row r="32" spans="1:31" s="125" customFormat="1" ht="14.45" customHeight="1">
      <c r="A32" s="119"/>
      <c r="B32" s="120"/>
      <c r="C32" s="119"/>
      <c r="D32" s="119"/>
      <c r="E32" s="119"/>
      <c r="F32" s="221" t="s">
        <v>37</v>
      </c>
      <c r="G32" s="119"/>
      <c r="H32" s="119"/>
      <c r="I32" s="221" t="s">
        <v>36</v>
      </c>
      <c r="J32" s="221" t="s">
        <v>38</v>
      </c>
      <c r="K32" s="119"/>
      <c r="L32" s="21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</row>
    <row r="33" spans="1:31" s="125" customFormat="1" ht="14.45" customHeight="1">
      <c r="A33" s="119"/>
      <c r="B33" s="120"/>
      <c r="C33" s="119"/>
      <c r="D33" s="222" t="s">
        <v>39</v>
      </c>
      <c r="E33" s="115" t="s">
        <v>40</v>
      </c>
      <c r="F33" s="223">
        <f>ROUND((SUM(BE88:BE130)),  2)</f>
        <v>0</v>
      </c>
      <c r="G33" s="119"/>
      <c r="H33" s="119"/>
      <c r="I33" s="224">
        <v>0.21</v>
      </c>
      <c r="J33" s="223">
        <f>ROUND(((SUM(BE88:BE130))*I33),  2)</f>
        <v>0</v>
      </c>
      <c r="K33" s="119"/>
      <c r="L33" s="212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</row>
    <row r="34" spans="1:31" s="125" customFormat="1" ht="14.45" customHeight="1">
      <c r="A34" s="119"/>
      <c r="B34" s="120"/>
      <c r="C34" s="119"/>
      <c r="D34" s="119"/>
      <c r="E34" s="115" t="s">
        <v>41</v>
      </c>
      <c r="F34" s="223">
        <f>ROUND((SUM(BF88:BF130)),  2)</f>
        <v>0</v>
      </c>
      <c r="G34" s="119"/>
      <c r="H34" s="119"/>
      <c r="I34" s="224">
        <v>0.15</v>
      </c>
      <c r="J34" s="223">
        <f>ROUND(((SUM(BF88:BF130))*I34),  2)</f>
        <v>0</v>
      </c>
      <c r="K34" s="119"/>
      <c r="L34" s="21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</row>
    <row r="35" spans="1:31" s="125" customFormat="1" ht="14.45" hidden="1" customHeight="1">
      <c r="A35" s="119"/>
      <c r="B35" s="120"/>
      <c r="C35" s="119"/>
      <c r="D35" s="119"/>
      <c r="E35" s="115" t="s">
        <v>42</v>
      </c>
      <c r="F35" s="223">
        <f>ROUND((SUM(BG88:BG130)),  2)</f>
        <v>0</v>
      </c>
      <c r="G35" s="119"/>
      <c r="H35" s="119"/>
      <c r="I35" s="224">
        <v>0.21</v>
      </c>
      <c r="J35" s="223">
        <f>0</f>
        <v>0</v>
      </c>
      <c r="K35" s="119"/>
      <c r="L35" s="212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</row>
    <row r="36" spans="1:31" s="125" customFormat="1" ht="14.45" hidden="1" customHeight="1">
      <c r="A36" s="119"/>
      <c r="B36" s="120"/>
      <c r="C36" s="119"/>
      <c r="D36" s="119"/>
      <c r="E36" s="115" t="s">
        <v>43</v>
      </c>
      <c r="F36" s="223">
        <f>ROUND((SUM(BH88:BH130)),  2)</f>
        <v>0</v>
      </c>
      <c r="G36" s="119"/>
      <c r="H36" s="119"/>
      <c r="I36" s="224">
        <v>0.15</v>
      </c>
      <c r="J36" s="223">
        <f>0</f>
        <v>0</v>
      </c>
      <c r="K36" s="119"/>
      <c r="L36" s="21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</row>
    <row r="37" spans="1:31" s="125" customFormat="1" ht="14.45" hidden="1" customHeight="1">
      <c r="A37" s="119"/>
      <c r="B37" s="120"/>
      <c r="C37" s="119"/>
      <c r="D37" s="119"/>
      <c r="E37" s="115" t="s">
        <v>44</v>
      </c>
      <c r="F37" s="223">
        <f>ROUND((SUM(BI88:BI130)),  2)</f>
        <v>0</v>
      </c>
      <c r="G37" s="119"/>
      <c r="H37" s="119"/>
      <c r="I37" s="224">
        <v>0</v>
      </c>
      <c r="J37" s="223">
        <f>0</f>
        <v>0</v>
      </c>
      <c r="K37" s="119"/>
      <c r="L37" s="212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</row>
    <row r="38" spans="1:31" s="125" customFormat="1" ht="6.95" customHeight="1">
      <c r="A38" s="119"/>
      <c r="B38" s="120"/>
      <c r="C38" s="119"/>
      <c r="D38" s="119"/>
      <c r="E38" s="119"/>
      <c r="F38" s="119"/>
      <c r="G38" s="119"/>
      <c r="H38" s="119"/>
      <c r="I38" s="119"/>
      <c r="J38" s="119"/>
      <c r="K38" s="119"/>
      <c r="L38" s="21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</row>
    <row r="39" spans="1:31" s="125" customFormat="1" ht="25.35" customHeight="1">
      <c r="A39" s="119"/>
      <c r="B39" s="120"/>
      <c r="C39" s="225"/>
      <c r="D39" s="226" t="s">
        <v>45</v>
      </c>
      <c r="E39" s="166"/>
      <c r="F39" s="166"/>
      <c r="G39" s="227" t="s">
        <v>46</v>
      </c>
      <c r="H39" s="228" t="s">
        <v>47</v>
      </c>
      <c r="I39" s="166"/>
      <c r="J39" s="229">
        <f>SUM(J30:J37)</f>
        <v>0</v>
      </c>
      <c r="K39" s="230"/>
      <c r="L39" s="212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</row>
    <row r="40" spans="1:31" s="125" customFormat="1" ht="14.45" customHeight="1">
      <c r="A40" s="119"/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21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</row>
    <row r="44" spans="1:31" s="125" customFormat="1" ht="6.95" customHeight="1">
      <c r="A44" s="119"/>
      <c r="B44" s="143"/>
      <c r="C44" s="144"/>
      <c r="D44" s="144"/>
      <c r="E44" s="144"/>
      <c r="F44" s="144"/>
      <c r="G44" s="144"/>
      <c r="H44" s="144"/>
      <c r="I44" s="144"/>
      <c r="J44" s="144"/>
      <c r="K44" s="144"/>
      <c r="L44" s="21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</row>
    <row r="45" spans="1:31" s="125" customFormat="1" ht="24.95" customHeight="1">
      <c r="A45" s="119"/>
      <c r="B45" s="120"/>
      <c r="C45" s="106" t="s">
        <v>86</v>
      </c>
      <c r="D45" s="119"/>
      <c r="E45" s="119"/>
      <c r="F45" s="119"/>
      <c r="G45" s="119"/>
      <c r="H45" s="119"/>
      <c r="I45" s="119"/>
      <c r="J45" s="119"/>
      <c r="K45" s="119"/>
      <c r="L45" s="212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</row>
    <row r="46" spans="1:31" s="125" customFormat="1" ht="6.95" customHeight="1">
      <c r="A46" s="119"/>
      <c r="B46" s="120"/>
      <c r="C46" s="119"/>
      <c r="D46" s="119"/>
      <c r="E46" s="119"/>
      <c r="F46" s="119"/>
      <c r="G46" s="119"/>
      <c r="H46" s="119"/>
      <c r="I46" s="119"/>
      <c r="J46" s="119"/>
      <c r="K46" s="119"/>
      <c r="L46" s="212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</row>
    <row r="47" spans="1:31" s="125" customFormat="1" ht="12" customHeight="1">
      <c r="A47" s="119"/>
      <c r="B47" s="120"/>
      <c r="C47" s="115" t="s">
        <v>17</v>
      </c>
      <c r="D47" s="119"/>
      <c r="E47" s="119"/>
      <c r="F47" s="119"/>
      <c r="G47" s="119"/>
      <c r="H47" s="119"/>
      <c r="I47" s="119"/>
      <c r="J47" s="119"/>
      <c r="K47" s="119"/>
      <c r="L47" s="212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</row>
    <row r="48" spans="1:31" s="125" customFormat="1" ht="16.5" customHeight="1">
      <c r="A48" s="119"/>
      <c r="B48" s="120"/>
      <c r="C48" s="119"/>
      <c r="D48" s="119"/>
      <c r="E48" s="210" t="str">
        <f>E7</f>
        <v>Rekonstrukce dětských hřišť Ostrava-Jih, Hřiště MŠ ul. Dvorského</v>
      </c>
      <c r="F48" s="211"/>
      <c r="G48" s="211"/>
      <c r="H48" s="211"/>
      <c r="I48" s="119"/>
      <c r="J48" s="119"/>
      <c r="K48" s="119"/>
      <c r="L48" s="212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</row>
    <row r="49" spans="1:47" s="125" customFormat="1" ht="12" customHeight="1">
      <c r="A49" s="119"/>
      <c r="B49" s="120"/>
      <c r="C49" s="115" t="s">
        <v>84</v>
      </c>
      <c r="D49" s="119"/>
      <c r="E49" s="119"/>
      <c r="F49" s="119"/>
      <c r="G49" s="119"/>
      <c r="H49" s="119"/>
      <c r="I49" s="119"/>
      <c r="J49" s="119"/>
      <c r="K49" s="119"/>
      <c r="L49" s="212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</row>
    <row r="50" spans="1:47" s="125" customFormat="1" ht="16.5" customHeight="1">
      <c r="A50" s="119"/>
      <c r="B50" s="120"/>
      <c r="C50" s="119"/>
      <c r="D50" s="119"/>
      <c r="E50" s="150" t="str">
        <f>E9</f>
        <v>02 - Neinvestiční část</v>
      </c>
      <c r="F50" s="213"/>
      <c r="G50" s="213"/>
      <c r="H50" s="213"/>
      <c r="I50" s="119"/>
      <c r="J50" s="119"/>
      <c r="K50" s="119"/>
      <c r="L50" s="212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</row>
    <row r="51" spans="1:47" s="125" customFormat="1" ht="6.95" customHeight="1">
      <c r="A51" s="119"/>
      <c r="B51" s="120"/>
      <c r="C51" s="119"/>
      <c r="D51" s="119"/>
      <c r="E51" s="119"/>
      <c r="F51" s="119"/>
      <c r="G51" s="119"/>
      <c r="H51" s="119"/>
      <c r="I51" s="119"/>
      <c r="J51" s="119"/>
      <c r="K51" s="119"/>
      <c r="L51" s="212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</row>
    <row r="52" spans="1:47" s="125" customFormat="1" ht="12" customHeight="1">
      <c r="A52" s="119"/>
      <c r="B52" s="120"/>
      <c r="C52" s="115" t="s">
        <v>21</v>
      </c>
      <c r="D52" s="119"/>
      <c r="E52" s="119"/>
      <c r="F52" s="116" t="str">
        <f>F12</f>
        <v xml:space="preserve"> </v>
      </c>
      <c r="G52" s="119"/>
      <c r="H52" s="119"/>
      <c r="I52" s="115" t="s">
        <v>23</v>
      </c>
      <c r="J52" s="214" t="str">
        <f>IF(J12="","",J12)</f>
        <v>26. 6. 2019</v>
      </c>
      <c r="K52" s="119"/>
      <c r="L52" s="212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</row>
    <row r="53" spans="1:47" s="125" customFormat="1" ht="6.95" customHeight="1">
      <c r="A53" s="119"/>
      <c r="B53" s="120"/>
      <c r="C53" s="119"/>
      <c r="D53" s="119"/>
      <c r="E53" s="119"/>
      <c r="F53" s="119"/>
      <c r="G53" s="119"/>
      <c r="H53" s="119"/>
      <c r="I53" s="119"/>
      <c r="J53" s="119"/>
      <c r="K53" s="119"/>
      <c r="L53" s="212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</row>
    <row r="54" spans="1:47" s="125" customFormat="1" ht="15.2" customHeight="1">
      <c r="A54" s="119"/>
      <c r="B54" s="120"/>
      <c r="C54" s="115" t="s">
        <v>25</v>
      </c>
      <c r="D54" s="119"/>
      <c r="E54" s="119"/>
      <c r="F54" s="116" t="str">
        <f>E15</f>
        <v xml:space="preserve"> </v>
      </c>
      <c r="G54" s="119"/>
      <c r="H54" s="119"/>
      <c r="I54" s="115" t="s">
        <v>30</v>
      </c>
      <c r="J54" s="231" t="str">
        <f>E21</f>
        <v xml:space="preserve"> </v>
      </c>
      <c r="K54" s="119"/>
      <c r="L54" s="212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</row>
    <row r="55" spans="1:47" s="125" customFormat="1" ht="15.2" customHeight="1">
      <c r="A55" s="119"/>
      <c r="B55" s="120"/>
      <c r="C55" s="115" t="s">
        <v>28</v>
      </c>
      <c r="D55" s="119"/>
      <c r="E55" s="119"/>
      <c r="F55" s="116" t="str">
        <f>IF(E18="","",E18)</f>
        <v>Vyplň údaj</v>
      </c>
      <c r="G55" s="119"/>
      <c r="H55" s="119"/>
      <c r="I55" s="115" t="s">
        <v>32</v>
      </c>
      <c r="J55" s="231" t="str">
        <f>E24</f>
        <v xml:space="preserve"> </v>
      </c>
      <c r="K55" s="119"/>
      <c r="L55" s="212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</row>
    <row r="56" spans="1:47" s="125" customFormat="1" ht="10.35" customHeight="1">
      <c r="A56" s="119"/>
      <c r="B56" s="120"/>
      <c r="C56" s="119"/>
      <c r="D56" s="119"/>
      <c r="E56" s="119"/>
      <c r="F56" s="119"/>
      <c r="G56" s="119"/>
      <c r="H56" s="119"/>
      <c r="I56" s="119"/>
      <c r="J56" s="119"/>
      <c r="K56" s="119"/>
      <c r="L56" s="212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</row>
    <row r="57" spans="1:47" s="125" customFormat="1" ht="29.25" customHeight="1">
      <c r="A57" s="119"/>
      <c r="B57" s="120"/>
      <c r="C57" s="232" t="s">
        <v>87</v>
      </c>
      <c r="D57" s="225"/>
      <c r="E57" s="225"/>
      <c r="F57" s="225"/>
      <c r="G57" s="225"/>
      <c r="H57" s="225"/>
      <c r="I57" s="225"/>
      <c r="J57" s="233" t="s">
        <v>88</v>
      </c>
      <c r="K57" s="225"/>
      <c r="L57" s="212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</row>
    <row r="58" spans="1:47" s="125" customFormat="1" ht="10.35" customHeight="1">
      <c r="A58" s="119"/>
      <c r="B58" s="120"/>
      <c r="C58" s="119"/>
      <c r="D58" s="119"/>
      <c r="E58" s="119"/>
      <c r="F58" s="119"/>
      <c r="G58" s="119"/>
      <c r="H58" s="119"/>
      <c r="I58" s="119"/>
      <c r="J58" s="119"/>
      <c r="K58" s="119"/>
      <c r="L58" s="212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</row>
    <row r="59" spans="1:47" s="125" customFormat="1" ht="22.9" customHeight="1">
      <c r="A59" s="119"/>
      <c r="B59" s="120"/>
      <c r="C59" s="234" t="s">
        <v>67</v>
      </c>
      <c r="D59" s="119"/>
      <c r="E59" s="119"/>
      <c r="F59" s="119"/>
      <c r="G59" s="119"/>
      <c r="H59" s="119"/>
      <c r="I59" s="119"/>
      <c r="J59" s="220">
        <f>J88</f>
        <v>0</v>
      </c>
      <c r="K59" s="119"/>
      <c r="L59" s="212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U59" s="102" t="s">
        <v>89</v>
      </c>
    </row>
    <row r="60" spans="1:47" s="235" customFormat="1" ht="24.95" customHeight="1">
      <c r="B60" s="236"/>
      <c r="D60" s="237" t="s">
        <v>90</v>
      </c>
      <c r="E60" s="238"/>
      <c r="F60" s="238"/>
      <c r="G60" s="238"/>
      <c r="H60" s="238"/>
      <c r="I60" s="238"/>
      <c r="J60" s="239">
        <f>J89</f>
        <v>0</v>
      </c>
      <c r="L60" s="236"/>
    </row>
    <row r="61" spans="1:47" s="240" customFormat="1" ht="19.899999999999999" customHeight="1">
      <c r="B61" s="241"/>
      <c r="D61" s="242" t="s">
        <v>95</v>
      </c>
      <c r="E61" s="243"/>
      <c r="F61" s="243"/>
      <c r="G61" s="243"/>
      <c r="H61" s="243"/>
      <c r="I61" s="243"/>
      <c r="J61" s="244">
        <f>J90</f>
        <v>0</v>
      </c>
      <c r="L61" s="241"/>
    </row>
    <row r="62" spans="1:47" s="235" customFormat="1" ht="24.95" customHeight="1">
      <c r="B62" s="236"/>
      <c r="D62" s="237" t="s">
        <v>97</v>
      </c>
      <c r="E62" s="238"/>
      <c r="F62" s="238"/>
      <c r="G62" s="238"/>
      <c r="H62" s="238"/>
      <c r="I62" s="238"/>
      <c r="J62" s="239">
        <f>J109</f>
        <v>0</v>
      </c>
      <c r="L62" s="236"/>
    </row>
    <row r="63" spans="1:47" s="240" customFormat="1" ht="19.899999999999999" customHeight="1">
      <c r="B63" s="241"/>
      <c r="D63" s="242" t="s">
        <v>98</v>
      </c>
      <c r="E63" s="243"/>
      <c r="F63" s="243"/>
      <c r="G63" s="243"/>
      <c r="H63" s="243"/>
      <c r="I63" s="243"/>
      <c r="J63" s="244">
        <f>J110</f>
        <v>0</v>
      </c>
      <c r="L63" s="241"/>
    </row>
    <row r="64" spans="1:47" s="235" customFormat="1" ht="24.95" customHeight="1">
      <c r="B64" s="236"/>
      <c r="D64" s="237" t="s">
        <v>272</v>
      </c>
      <c r="E64" s="238"/>
      <c r="F64" s="238"/>
      <c r="G64" s="238"/>
      <c r="H64" s="238"/>
      <c r="I64" s="238"/>
      <c r="J64" s="239">
        <f>J115</f>
        <v>0</v>
      </c>
      <c r="L64" s="236"/>
    </row>
    <row r="65" spans="1:31" s="235" customFormat="1" ht="24.95" customHeight="1">
      <c r="B65" s="236"/>
      <c r="D65" s="237" t="s">
        <v>273</v>
      </c>
      <c r="E65" s="238"/>
      <c r="F65" s="238"/>
      <c r="G65" s="238"/>
      <c r="H65" s="238"/>
      <c r="I65" s="238"/>
      <c r="J65" s="239">
        <f>J121</f>
        <v>0</v>
      </c>
      <c r="L65" s="236"/>
    </row>
    <row r="66" spans="1:31" s="240" customFormat="1" ht="19.899999999999999" customHeight="1">
      <c r="B66" s="241"/>
      <c r="D66" s="242" t="s">
        <v>274</v>
      </c>
      <c r="E66" s="243"/>
      <c r="F66" s="243"/>
      <c r="G66" s="243"/>
      <c r="H66" s="243"/>
      <c r="I66" s="243"/>
      <c r="J66" s="244">
        <f>J122</f>
        <v>0</v>
      </c>
      <c r="L66" s="241"/>
    </row>
    <row r="67" spans="1:31" s="240" customFormat="1" ht="19.899999999999999" customHeight="1">
      <c r="B67" s="241"/>
      <c r="D67" s="242" t="s">
        <v>275</v>
      </c>
      <c r="E67" s="243"/>
      <c r="F67" s="243"/>
      <c r="G67" s="243"/>
      <c r="H67" s="243"/>
      <c r="I67" s="243"/>
      <c r="J67" s="244">
        <f>J125</f>
        <v>0</v>
      </c>
      <c r="L67" s="241"/>
    </row>
    <row r="68" spans="1:31" s="240" customFormat="1" ht="19.899999999999999" customHeight="1">
      <c r="B68" s="241"/>
      <c r="D68" s="242" t="s">
        <v>276</v>
      </c>
      <c r="E68" s="243"/>
      <c r="F68" s="243"/>
      <c r="G68" s="243"/>
      <c r="H68" s="243"/>
      <c r="I68" s="243"/>
      <c r="J68" s="244">
        <f>J128</f>
        <v>0</v>
      </c>
      <c r="L68" s="241"/>
    </row>
    <row r="69" spans="1:31" s="125" customFormat="1" ht="21.75" customHeight="1">
      <c r="A69" s="119"/>
      <c r="B69" s="120"/>
      <c r="C69" s="119"/>
      <c r="D69" s="119"/>
      <c r="E69" s="119"/>
      <c r="F69" s="119"/>
      <c r="G69" s="119"/>
      <c r="H69" s="119"/>
      <c r="I69" s="119"/>
      <c r="J69" s="119"/>
      <c r="K69" s="119"/>
      <c r="L69" s="212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</row>
    <row r="70" spans="1:31" s="125" customFormat="1" ht="6.95" customHeight="1">
      <c r="A70" s="119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212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</row>
    <row r="74" spans="1:31" s="125" customFormat="1" ht="6.95" customHeight="1">
      <c r="A74" s="119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212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</row>
    <row r="75" spans="1:31" s="125" customFormat="1" ht="24.95" customHeight="1">
      <c r="A75" s="119"/>
      <c r="B75" s="120"/>
      <c r="C75" s="106" t="s">
        <v>99</v>
      </c>
      <c r="D75" s="119"/>
      <c r="E75" s="119"/>
      <c r="F75" s="119"/>
      <c r="G75" s="119"/>
      <c r="H75" s="119"/>
      <c r="I75" s="119"/>
      <c r="J75" s="119"/>
      <c r="K75" s="119"/>
      <c r="L75" s="212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</row>
    <row r="76" spans="1:31" s="125" customFormat="1" ht="6.95" customHeight="1">
      <c r="A76" s="119"/>
      <c r="B76" s="120"/>
      <c r="C76" s="119"/>
      <c r="D76" s="119"/>
      <c r="E76" s="119"/>
      <c r="F76" s="119"/>
      <c r="G76" s="119"/>
      <c r="H76" s="119"/>
      <c r="I76" s="119"/>
      <c r="J76" s="119"/>
      <c r="K76" s="119"/>
      <c r="L76" s="212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</row>
    <row r="77" spans="1:31" s="125" customFormat="1" ht="12" customHeight="1">
      <c r="A77" s="119"/>
      <c r="B77" s="120"/>
      <c r="C77" s="115" t="s">
        <v>17</v>
      </c>
      <c r="D77" s="119"/>
      <c r="E77" s="119"/>
      <c r="F77" s="119"/>
      <c r="G77" s="119"/>
      <c r="H77" s="119"/>
      <c r="I77" s="119"/>
      <c r="J77" s="119"/>
      <c r="K77" s="119"/>
      <c r="L77" s="212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</row>
    <row r="78" spans="1:31" s="125" customFormat="1" ht="16.5" customHeight="1">
      <c r="A78" s="119"/>
      <c r="B78" s="120"/>
      <c r="C78" s="119"/>
      <c r="D78" s="119"/>
      <c r="E78" s="210" t="str">
        <f>E7</f>
        <v>Rekonstrukce dětských hřišť Ostrava-Jih, Hřiště MŠ ul. Dvorského</v>
      </c>
      <c r="F78" s="211"/>
      <c r="G78" s="211"/>
      <c r="H78" s="211"/>
      <c r="I78" s="119"/>
      <c r="J78" s="119"/>
      <c r="K78" s="119"/>
      <c r="L78" s="212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</row>
    <row r="79" spans="1:31" s="125" customFormat="1" ht="12" customHeight="1">
      <c r="A79" s="119"/>
      <c r="B79" s="120"/>
      <c r="C79" s="115" t="s">
        <v>84</v>
      </c>
      <c r="D79" s="119"/>
      <c r="E79" s="119"/>
      <c r="F79" s="119"/>
      <c r="G79" s="119"/>
      <c r="H79" s="119"/>
      <c r="I79" s="119"/>
      <c r="J79" s="119"/>
      <c r="K79" s="119"/>
      <c r="L79" s="212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</row>
    <row r="80" spans="1:31" s="125" customFormat="1" ht="16.5" customHeight="1">
      <c r="A80" s="119"/>
      <c r="B80" s="120"/>
      <c r="C80" s="119"/>
      <c r="D80" s="119"/>
      <c r="E80" s="150" t="str">
        <f>E9</f>
        <v>02 - Neinvestiční část</v>
      </c>
      <c r="F80" s="213"/>
      <c r="G80" s="213"/>
      <c r="H80" s="213"/>
      <c r="I80" s="119"/>
      <c r="J80" s="119"/>
      <c r="K80" s="119"/>
      <c r="L80" s="212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</row>
    <row r="81" spans="1:65" s="125" customFormat="1" ht="6.95" customHeight="1">
      <c r="A81" s="119"/>
      <c r="B81" s="120"/>
      <c r="C81" s="119"/>
      <c r="D81" s="119"/>
      <c r="E81" s="119"/>
      <c r="F81" s="119"/>
      <c r="G81" s="119"/>
      <c r="H81" s="119"/>
      <c r="I81" s="119"/>
      <c r="J81" s="119"/>
      <c r="K81" s="119"/>
      <c r="L81" s="212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</row>
    <row r="82" spans="1:65" s="125" customFormat="1" ht="12" customHeight="1">
      <c r="A82" s="119"/>
      <c r="B82" s="120"/>
      <c r="C82" s="115" t="s">
        <v>21</v>
      </c>
      <c r="D82" s="119"/>
      <c r="E82" s="119"/>
      <c r="F82" s="116" t="str">
        <f>F12</f>
        <v xml:space="preserve"> </v>
      </c>
      <c r="G82" s="119"/>
      <c r="H82" s="119"/>
      <c r="I82" s="115" t="s">
        <v>23</v>
      </c>
      <c r="J82" s="214" t="str">
        <f>IF(J12="","",J12)</f>
        <v>26. 6. 2019</v>
      </c>
      <c r="K82" s="119"/>
      <c r="L82" s="212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</row>
    <row r="83" spans="1:65" s="125" customFormat="1" ht="6.95" customHeight="1">
      <c r="A83" s="119"/>
      <c r="B83" s="120"/>
      <c r="C83" s="119"/>
      <c r="D83" s="119"/>
      <c r="E83" s="119"/>
      <c r="F83" s="119"/>
      <c r="G83" s="119"/>
      <c r="H83" s="119"/>
      <c r="I83" s="119"/>
      <c r="J83" s="119"/>
      <c r="K83" s="119"/>
      <c r="L83" s="212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</row>
    <row r="84" spans="1:65" s="125" customFormat="1" ht="15.2" customHeight="1">
      <c r="A84" s="119"/>
      <c r="B84" s="120"/>
      <c r="C84" s="115" t="s">
        <v>25</v>
      </c>
      <c r="D84" s="119"/>
      <c r="E84" s="119"/>
      <c r="F84" s="116" t="str">
        <f>E15</f>
        <v xml:space="preserve"> </v>
      </c>
      <c r="G84" s="119"/>
      <c r="H84" s="119"/>
      <c r="I84" s="115" t="s">
        <v>30</v>
      </c>
      <c r="J84" s="231" t="str">
        <f>E21</f>
        <v xml:space="preserve"> </v>
      </c>
      <c r="K84" s="119"/>
      <c r="L84" s="212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</row>
    <row r="85" spans="1:65" s="125" customFormat="1" ht="15.2" customHeight="1">
      <c r="A85" s="119"/>
      <c r="B85" s="120"/>
      <c r="C85" s="115" t="s">
        <v>28</v>
      </c>
      <c r="D85" s="119"/>
      <c r="E85" s="119"/>
      <c r="F85" s="116" t="str">
        <f>IF(E18="","",E18)</f>
        <v>Vyplň údaj</v>
      </c>
      <c r="G85" s="119"/>
      <c r="H85" s="119"/>
      <c r="I85" s="115" t="s">
        <v>32</v>
      </c>
      <c r="J85" s="231" t="str">
        <f>E24</f>
        <v xml:space="preserve"> </v>
      </c>
      <c r="K85" s="119"/>
      <c r="L85" s="212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125" customFormat="1" ht="10.35" customHeight="1">
      <c r="A86" s="119"/>
      <c r="B86" s="120"/>
      <c r="C86" s="119"/>
      <c r="D86" s="119"/>
      <c r="E86" s="119"/>
      <c r="F86" s="119"/>
      <c r="G86" s="119"/>
      <c r="H86" s="119"/>
      <c r="I86" s="119"/>
      <c r="J86" s="119"/>
      <c r="K86" s="119"/>
      <c r="L86" s="212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51" customFormat="1" ht="29.25" customHeight="1">
      <c r="A87" s="245"/>
      <c r="B87" s="246"/>
      <c r="C87" s="247" t="s">
        <v>100</v>
      </c>
      <c r="D87" s="248" t="s">
        <v>54</v>
      </c>
      <c r="E87" s="248" t="s">
        <v>50</v>
      </c>
      <c r="F87" s="248" t="s">
        <v>51</v>
      </c>
      <c r="G87" s="248" t="s">
        <v>101</v>
      </c>
      <c r="H87" s="248" t="s">
        <v>102</v>
      </c>
      <c r="I87" s="248" t="s">
        <v>103</v>
      </c>
      <c r="J87" s="248" t="s">
        <v>88</v>
      </c>
      <c r="K87" s="249" t="s">
        <v>104</v>
      </c>
      <c r="L87" s="250"/>
      <c r="M87" s="170" t="s">
        <v>3</v>
      </c>
      <c r="N87" s="171" t="s">
        <v>39</v>
      </c>
      <c r="O87" s="171" t="s">
        <v>105</v>
      </c>
      <c r="P87" s="171" t="s">
        <v>106</v>
      </c>
      <c r="Q87" s="171" t="s">
        <v>107</v>
      </c>
      <c r="R87" s="171" t="s">
        <v>108</v>
      </c>
      <c r="S87" s="171" t="s">
        <v>109</v>
      </c>
      <c r="T87" s="172" t="s">
        <v>110</v>
      </c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</row>
    <row r="88" spans="1:65" s="125" customFormat="1" ht="22.9" customHeight="1">
      <c r="A88" s="119"/>
      <c r="B88" s="120"/>
      <c r="C88" s="178" t="s">
        <v>111</v>
      </c>
      <c r="D88" s="119"/>
      <c r="E88" s="119"/>
      <c r="F88" s="119"/>
      <c r="G88" s="119"/>
      <c r="H88" s="119"/>
      <c r="I88" s="119"/>
      <c r="J88" s="252">
        <f>BK88</f>
        <v>0</v>
      </c>
      <c r="K88" s="119"/>
      <c r="L88" s="120"/>
      <c r="M88" s="173"/>
      <c r="N88" s="158"/>
      <c r="O88" s="174"/>
      <c r="P88" s="253">
        <f>P89+P109+P115+P121</f>
        <v>0</v>
      </c>
      <c r="Q88" s="174"/>
      <c r="R88" s="253">
        <f>R89+R109+R115+R121</f>
        <v>38.083279999999995</v>
      </c>
      <c r="S88" s="174"/>
      <c r="T88" s="254">
        <f>T89+T109+T115+T121</f>
        <v>5.6000000000000005</v>
      </c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T88" s="102" t="s">
        <v>68</v>
      </c>
      <c r="AU88" s="102" t="s">
        <v>89</v>
      </c>
      <c r="BK88" s="255">
        <f>BK89+BK109+BK115+BK121</f>
        <v>0</v>
      </c>
    </row>
    <row r="89" spans="1:65" s="256" customFormat="1" ht="25.9" customHeight="1">
      <c r="B89" s="257"/>
      <c r="D89" s="258" t="s">
        <v>68</v>
      </c>
      <c r="E89" s="259" t="s">
        <v>112</v>
      </c>
      <c r="F89" s="259" t="s">
        <v>113</v>
      </c>
      <c r="J89" s="260">
        <f>BK89</f>
        <v>0</v>
      </c>
      <c r="L89" s="257"/>
      <c r="M89" s="261"/>
      <c r="N89" s="262"/>
      <c r="O89" s="262"/>
      <c r="P89" s="263">
        <f>P90</f>
        <v>0</v>
      </c>
      <c r="Q89" s="262"/>
      <c r="R89" s="263">
        <f>R90</f>
        <v>38.082679999999996</v>
      </c>
      <c r="S89" s="262"/>
      <c r="T89" s="264">
        <f>T90</f>
        <v>5.6000000000000005</v>
      </c>
      <c r="AR89" s="258" t="s">
        <v>77</v>
      </c>
      <c r="AT89" s="265" t="s">
        <v>68</v>
      </c>
      <c r="AU89" s="265" t="s">
        <v>69</v>
      </c>
      <c r="AY89" s="258" t="s">
        <v>114</v>
      </c>
      <c r="BK89" s="266">
        <f>BK90</f>
        <v>0</v>
      </c>
    </row>
    <row r="90" spans="1:65" s="256" customFormat="1" ht="22.9" customHeight="1">
      <c r="B90" s="257"/>
      <c r="D90" s="258" t="s">
        <v>68</v>
      </c>
      <c r="E90" s="267" t="s">
        <v>144</v>
      </c>
      <c r="F90" s="267" t="s">
        <v>208</v>
      </c>
      <c r="J90" s="268">
        <f>BK90</f>
        <v>0</v>
      </c>
      <c r="L90" s="257"/>
      <c r="M90" s="261"/>
      <c r="N90" s="262"/>
      <c r="O90" s="262"/>
      <c r="P90" s="263">
        <f>SUM(P91:P108)</f>
        <v>0</v>
      </c>
      <c r="Q90" s="262"/>
      <c r="R90" s="263">
        <f>SUM(R91:R108)</f>
        <v>38.082679999999996</v>
      </c>
      <c r="S90" s="262"/>
      <c r="T90" s="264">
        <f>SUM(T91:T108)</f>
        <v>5.6000000000000005</v>
      </c>
      <c r="AR90" s="258" t="s">
        <v>77</v>
      </c>
      <c r="AT90" s="265" t="s">
        <v>68</v>
      </c>
      <c r="AU90" s="265" t="s">
        <v>77</v>
      </c>
      <c r="AY90" s="258" t="s">
        <v>114</v>
      </c>
      <c r="BK90" s="266">
        <f>SUM(BK91:BK108)</f>
        <v>0</v>
      </c>
    </row>
    <row r="91" spans="1:65" s="125" customFormat="1" ht="16.5" customHeight="1">
      <c r="A91" s="119"/>
      <c r="B91" s="120"/>
      <c r="C91" s="269" t="s">
        <v>77</v>
      </c>
      <c r="D91" s="269" t="s">
        <v>117</v>
      </c>
      <c r="E91" s="270" t="s">
        <v>277</v>
      </c>
      <c r="F91" s="271" t="s">
        <v>278</v>
      </c>
      <c r="G91" s="272" t="s">
        <v>162</v>
      </c>
      <c r="H91" s="273">
        <v>1</v>
      </c>
      <c r="I91" s="3"/>
      <c r="J91" s="274">
        <f>ROUND(I91*H91,2)</f>
        <v>0</v>
      </c>
      <c r="K91" s="271" t="s">
        <v>3</v>
      </c>
      <c r="L91" s="120"/>
      <c r="M91" s="275" t="s">
        <v>3</v>
      </c>
      <c r="N91" s="276" t="s">
        <v>40</v>
      </c>
      <c r="O91" s="162"/>
      <c r="P91" s="277">
        <f>O91*H91</f>
        <v>0</v>
      </c>
      <c r="Q91" s="277">
        <v>0</v>
      </c>
      <c r="R91" s="277">
        <f>Q91*H91</f>
        <v>0</v>
      </c>
      <c r="S91" s="277">
        <v>0</v>
      </c>
      <c r="T91" s="278">
        <f>S91*H91</f>
        <v>0</v>
      </c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R91" s="279" t="s">
        <v>121</v>
      </c>
      <c r="AT91" s="279" t="s">
        <v>117</v>
      </c>
      <c r="AU91" s="279" t="s">
        <v>79</v>
      </c>
      <c r="AY91" s="102" t="s">
        <v>114</v>
      </c>
      <c r="BE91" s="280">
        <f>IF(N91="základní",J91,0)</f>
        <v>0</v>
      </c>
      <c r="BF91" s="280">
        <f>IF(N91="snížená",J91,0)</f>
        <v>0</v>
      </c>
      <c r="BG91" s="280">
        <f>IF(N91="zákl. přenesená",J91,0)</f>
        <v>0</v>
      </c>
      <c r="BH91" s="280">
        <f>IF(N91="sníž. přenesená",J91,0)</f>
        <v>0</v>
      </c>
      <c r="BI91" s="280">
        <f>IF(N91="nulová",J91,0)</f>
        <v>0</v>
      </c>
      <c r="BJ91" s="102" t="s">
        <v>77</v>
      </c>
      <c r="BK91" s="280">
        <f>ROUND(I91*H91,2)</f>
        <v>0</v>
      </c>
      <c r="BL91" s="102" t="s">
        <v>121</v>
      </c>
      <c r="BM91" s="279" t="s">
        <v>279</v>
      </c>
    </row>
    <row r="92" spans="1:65" s="125" customFormat="1" ht="19.5">
      <c r="A92" s="119"/>
      <c r="B92" s="120"/>
      <c r="C92" s="119"/>
      <c r="D92" s="283" t="s">
        <v>265</v>
      </c>
      <c r="E92" s="119"/>
      <c r="F92" s="314" t="s">
        <v>266</v>
      </c>
      <c r="G92" s="119"/>
      <c r="H92" s="119"/>
      <c r="I92" s="119"/>
      <c r="J92" s="119"/>
      <c r="K92" s="119"/>
      <c r="L92" s="120"/>
      <c r="M92" s="315"/>
      <c r="N92" s="316"/>
      <c r="O92" s="162"/>
      <c r="P92" s="162"/>
      <c r="Q92" s="162"/>
      <c r="R92" s="162"/>
      <c r="S92" s="162"/>
      <c r="T92" s="163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T92" s="102" t="s">
        <v>265</v>
      </c>
      <c r="AU92" s="102" t="s">
        <v>79</v>
      </c>
    </row>
    <row r="93" spans="1:65" s="281" customFormat="1">
      <c r="B93" s="282"/>
      <c r="D93" s="283" t="s">
        <v>123</v>
      </c>
      <c r="E93" s="284" t="s">
        <v>3</v>
      </c>
      <c r="F93" s="285" t="s">
        <v>280</v>
      </c>
      <c r="H93" s="286">
        <v>1</v>
      </c>
      <c r="L93" s="282"/>
      <c r="M93" s="287"/>
      <c r="N93" s="288"/>
      <c r="O93" s="288"/>
      <c r="P93" s="288"/>
      <c r="Q93" s="288"/>
      <c r="R93" s="288"/>
      <c r="S93" s="288"/>
      <c r="T93" s="289"/>
      <c r="AT93" s="284" t="s">
        <v>123</v>
      </c>
      <c r="AU93" s="284" t="s">
        <v>79</v>
      </c>
      <c r="AV93" s="281" t="s">
        <v>79</v>
      </c>
      <c r="AW93" s="281" t="s">
        <v>31</v>
      </c>
      <c r="AX93" s="281" t="s">
        <v>77</v>
      </c>
      <c r="AY93" s="284" t="s">
        <v>114</v>
      </c>
    </row>
    <row r="94" spans="1:65" s="125" customFormat="1" ht="21.75" customHeight="1">
      <c r="A94" s="119"/>
      <c r="B94" s="120"/>
      <c r="C94" s="269" t="s">
        <v>79</v>
      </c>
      <c r="D94" s="269" t="s">
        <v>117</v>
      </c>
      <c r="E94" s="270" t="s">
        <v>281</v>
      </c>
      <c r="F94" s="271" t="s">
        <v>282</v>
      </c>
      <c r="G94" s="272" t="s">
        <v>162</v>
      </c>
      <c r="H94" s="273">
        <v>28</v>
      </c>
      <c r="I94" s="3"/>
      <c r="J94" s="274">
        <f>ROUND(I94*H94,2)</f>
        <v>0</v>
      </c>
      <c r="K94" s="271" t="s">
        <v>3</v>
      </c>
      <c r="L94" s="120"/>
      <c r="M94" s="275" t="s">
        <v>3</v>
      </c>
      <c r="N94" s="276" t="s">
        <v>40</v>
      </c>
      <c r="O94" s="162"/>
      <c r="P94" s="277">
        <f>O94*H94</f>
        <v>0</v>
      </c>
      <c r="Q94" s="277">
        <v>0</v>
      </c>
      <c r="R94" s="277">
        <f>Q94*H94</f>
        <v>0</v>
      </c>
      <c r="S94" s="277">
        <v>0</v>
      </c>
      <c r="T94" s="278">
        <f>S94*H94</f>
        <v>0</v>
      </c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R94" s="279" t="s">
        <v>121</v>
      </c>
      <c r="AT94" s="279" t="s">
        <v>117</v>
      </c>
      <c r="AU94" s="279" t="s">
        <v>79</v>
      </c>
      <c r="AY94" s="102" t="s">
        <v>114</v>
      </c>
      <c r="BE94" s="280">
        <f>IF(N94="základní",J94,0)</f>
        <v>0</v>
      </c>
      <c r="BF94" s="280">
        <f>IF(N94="snížená",J94,0)</f>
        <v>0</v>
      </c>
      <c r="BG94" s="280">
        <f>IF(N94="zákl. přenesená",J94,0)</f>
        <v>0</v>
      </c>
      <c r="BH94" s="280">
        <f>IF(N94="sníž. přenesená",J94,0)</f>
        <v>0</v>
      </c>
      <c r="BI94" s="280">
        <f>IF(N94="nulová",J94,0)</f>
        <v>0</v>
      </c>
      <c r="BJ94" s="102" t="s">
        <v>77</v>
      </c>
      <c r="BK94" s="280">
        <f>ROUND(I94*H94,2)</f>
        <v>0</v>
      </c>
      <c r="BL94" s="102" t="s">
        <v>121</v>
      </c>
      <c r="BM94" s="279" t="s">
        <v>283</v>
      </c>
    </row>
    <row r="95" spans="1:65" s="281" customFormat="1">
      <c r="B95" s="282"/>
      <c r="D95" s="283" t="s">
        <v>123</v>
      </c>
      <c r="E95" s="284" t="s">
        <v>3</v>
      </c>
      <c r="F95" s="285" t="s">
        <v>284</v>
      </c>
      <c r="H95" s="286">
        <v>28</v>
      </c>
      <c r="L95" s="282"/>
      <c r="M95" s="287"/>
      <c r="N95" s="288"/>
      <c r="O95" s="288"/>
      <c r="P95" s="288"/>
      <c r="Q95" s="288"/>
      <c r="R95" s="288"/>
      <c r="S95" s="288"/>
      <c r="T95" s="289"/>
      <c r="AT95" s="284" t="s">
        <v>123</v>
      </c>
      <c r="AU95" s="284" t="s">
        <v>79</v>
      </c>
      <c r="AV95" s="281" t="s">
        <v>79</v>
      </c>
      <c r="AW95" s="281" t="s">
        <v>31</v>
      </c>
      <c r="AX95" s="281" t="s">
        <v>77</v>
      </c>
      <c r="AY95" s="284" t="s">
        <v>114</v>
      </c>
    </row>
    <row r="96" spans="1:65" s="125" customFormat="1" ht="16.5" customHeight="1">
      <c r="A96" s="119"/>
      <c r="B96" s="120"/>
      <c r="C96" s="269" t="s">
        <v>183</v>
      </c>
      <c r="D96" s="269" t="s">
        <v>117</v>
      </c>
      <c r="E96" s="270" t="s">
        <v>285</v>
      </c>
      <c r="F96" s="271" t="s">
        <v>286</v>
      </c>
      <c r="G96" s="272" t="s">
        <v>212</v>
      </c>
      <c r="H96" s="273">
        <v>10</v>
      </c>
      <c r="I96" s="3"/>
      <c r="J96" s="274">
        <f>ROUND(I96*H96,2)</f>
        <v>0</v>
      </c>
      <c r="K96" s="271" t="s">
        <v>3</v>
      </c>
      <c r="L96" s="120"/>
      <c r="M96" s="275" t="s">
        <v>3</v>
      </c>
      <c r="N96" s="276" t="s">
        <v>40</v>
      </c>
      <c r="O96" s="162"/>
      <c r="P96" s="277">
        <f>O96*H96</f>
        <v>0</v>
      </c>
      <c r="Q96" s="277">
        <v>0</v>
      </c>
      <c r="R96" s="277">
        <f>Q96*H96</f>
        <v>0</v>
      </c>
      <c r="S96" s="277">
        <v>0</v>
      </c>
      <c r="T96" s="278">
        <f>S96*H96</f>
        <v>0</v>
      </c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R96" s="279" t="s">
        <v>121</v>
      </c>
      <c r="AT96" s="279" t="s">
        <v>117</v>
      </c>
      <c r="AU96" s="279" t="s">
        <v>79</v>
      </c>
      <c r="AY96" s="102" t="s">
        <v>114</v>
      </c>
      <c r="BE96" s="280">
        <f>IF(N96="základní",J96,0)</f>
        <v>0</v>
      </c>
      <c r="BF96" s="280">
        <f>IF(N96="snížená",J96,0)</f>
        <v>0</v>
      </c>
      <c r="BG96" s="280">
        <f>IF(N96="zákl. přenesená",J96,0)</f>
        <v>0</v>
      </c>
      <c r="BH96" s="280">
        <f>IF(N96="sníž. přenesená",J96,0)</f>
        <v>0</v>
      </c>
      <c r="BI96" s="280">
        <f>IF(N96="nulová",J96,0)</f>
        <v>0</v>
      </c>
      <c r="BJ96" s="102" t="s">
        <v>77</v>
      </c>
      <c r="BK96" s="280">
        <f>ROUND(I96*H96,2)</f>
        <v>0</v>
      </c>
      <c r="BL96" s="102" t="s">
        <v>121</v>
      </c>
      <c r="BM96" s="279" t="s">
        <v>287</v>
      </c>
    </row>
    <row r="97" spans="1:65" s="125" customFormat="1" ht="19.5">
      <c r="A97" s="119"/>
      <c r="B97" s="120"/>
      <c r="C97" s="119"/>
      <c r="D97" s="283" t="s">
        <v>265</v>
      </c>
      <c r="E97" s="119"/>
      <c r="F97" s="314" t="s">
        <v>266</v>
      </c>
      <c r="G97" s="119"/>
      <c r="H97" s="119"/>
      <c r="I97" s="119"/>
      <c r="J97" s="119"/>
      <c r="K97" s="119"/>
      <c r="L97" s="120"/>
      <c r="M97" s="315"/>
      <c r="N97" s="316"/>
      <c r="O97" s="162"/>
      <c r="P97" s="162"/>
      <c r="Q97" s="162"/>
      <c r="R97" s="162"/>
      <c r="S97" s="162"/>
      <c r="T97" s="163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T97" s="102" t="s">
        <v>265</v>
      </c>
      <c r="AU97" s="102" t="s">
        <v>79</v>
      </c>
    </row>
    <row r="98" spans="1:65" s="281" customFormat="1">
      <c r="B98" s="282"/>
      <c r="D98" s="283" t="s">
        <v>123</v>
      </c>
      <c r="E98" s="284" t="s">
        <v>3</v>
      </c>
      <c r="F98" s="285" t="s">
        <v>288</v>
      </c>
      <c r="H98" s="286">
        <v>10</v>
      </c>
      <c r="L98" s="282"/>
      <c r="M98" s="287"/>
      <c r="N98" s="288"/>
      <c r="O98" s="288"/>
      <c r="P98" s="288"/>
      <c r="Q98" s="288"/>
      <c r="R98" s="288"/>
      <c r="S98" s="288"/>
      <c r="T98" s="289"/>
      <c r="AT98" s="284" t="s">
        <v>123</v>
      </c>
      <c r="AU98" s="284" t="s">
        <v>79</v>
      </c>
      <c r="AV98" s="281" t="s">
        <v>79</v>
      </c>
      <c r="AW98" s="281" t="s">
        <v>31</v>
      </c>
      <c r="AX98" s="281" t="s">
        <v>77</v>
      </c>
      <c r="AY98" s="284" t="s">
        <v>114</v>
      </c>
    </row>
    <row r="99" spans="1:65" s="125" customFormat="1" ht="16.5" customHeight="1">
      <c r="A99" s="119"/>
      <c r="B99" s="120"/>
      <c r="C99" s="269" t="s">
        <v>121</v>
      </c>
      <c r="D99" s="269" t="s">
        <v>117</v>
      </c>
      <c r="E99" s="270" t="s">
        <v>289</v>
      </c>
      <c r="F99" s="271" t="s">
        <v>290</v>
      </c>
      <c r="G99" s="272" t="s">
        <v>162</v>
      </c>
      <c r="H99" s="273">
        <v>2</v>
      </c>
      <c r="I99" s="3"/>
      <c r="J99" s="274">
        <f>ROUND(I99*H99,2)</f>
        <v>0</v>
      </c>
      <c r="K99" s="271" t="s">
        <v>3</v>
      </c>
      <c r="L99" s="120"/>
      <c r="M99" s="275" t="s">
        <v>3</v>
      </c>
      <c r="N99" s="276" t="s">
        <v>40</v>
      </c>
      <c r="O99" s="162"/>
      <c r="P99" s="277">
        <f>O99*H99</f>
        <v>0</v>
      </c>
      <c r="Q99" s="277">
        <v>0</v>
      </c>
      <c r="R99" s="277">
        <f>Q99*H99</f>
        <v>0</v>
      </c>
      <c r="S99" s="277">
        <v>0</v>
      </c>
      <c r="T99" s="278">
        <f>S99*H99</f>
        <v>0</v>
      </c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R99" s="279" t="s">
        <v>121</v>
      </c>
      <c r="AT99" s="279" t="s">
        <v>117</v>
      </c>
      <c r="AU99" s="279" t="s">
        <v>79</v>
      </c>
      <c r="AY99" s="102" t="s">
        <v>114</v>
      </c>
      <c r="BE99" s="280">
        <f>IF(N99="základní",J99,0)</f>
        <v>0</v>
      </c>
      <c r="BF99" s="280">
        <f>IF(N99="snížená",J99,0)</f>
        <v>0</v>
      </c>
      <c r="BG99" s="280">
        <f>IF(N99="zákl. přenesená",J99,0)</f>
        <v>0</v>
      </c>
      <c r="BH99" s="280">
        <f>IF(N99="sníž. přenesená",J99,0)</f>
        <v>0</v>
      </c>
      <c r="BI99" s="280">
        <f>IF(N99="nulová",J99,0)</f>
        <v>0</v>
      </c>
      <c r="BJ99" s="102" t="s">
        <v>77</v>
      </c>
      <c r="BK99" s="280">
        <f>ROUND(I99*H99,2)</f>
        <v>0</v>
      </c>
      <c r="BL99" s="102" t="s">
        <v>121</v>
      </c>
      <c r="BM99" s="279" t="s">
        <v>291</v>
      </c>
    </row>
    <row r="100" spans="1:65" s="125" customFormat="1" ht="19.5">
      <c r="A100" s="119"/>
      <c r="B100" s="120"/>
      <c r="C100" s="119"/>
      <c r="D100" s="283" t="s">
        <v>265</v>
      </c>
      <c r="E100" s="119"/>
      <c r="F100" s="314" t="s">
        <v>266</v>
      </c>
      <c r="G100" s="119"/>
      <c r="H100" s="119"/>
      <c r="I100" s="119"/>
      <c r="J100" s="119"/>
      <c r="K100" s="119"/>
      <c r="L100" s="120"/>
      <c r="M100" s="315"/>
      <c r="N100" s="316"/>
      <c r="O100" s="162"/>
      <c r="P100" s="162"/>
      <c r="Q100" s="162"/>
      <c r="R100" s="162"/>
      <c r="S100" s="162"/>
      <c r="T100" s="163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T100" s="102" t="s">
        <v>265</v>
      </c>
      <c r="AU100" s="102" t="s">
        <v>79</v>
      </c>
    </row>
    <row r="101" spans="1:65" s="281" customFormat="1">
      <c r="B101" s="282"/>
      <c r="D101" s="283" t="s">
        <v>123</v>
      </c>
      <c r="E101" s="284" t="s">
        <v>3</v>
      </c>
      <c r="F101" s="285" t="s">
        <v>292</v>
      </c>
      <c r="H101" s="286">
        <v>2</v>
      </c>
      <c r="L101" s="282"/>
      <c r="M101" s="287"/>
      <c r="N101" s="288"/>
      <c r="O101" s="288"/>
      <c r="P101" s="288"/>
      <c r="Q101" s="288"/>
      <c r="R101" s="288"/>
      <c r="S101" s="288"/>
      <c r="T101" s="289"/>
      <c r="AT101" s="284" t="s">
        <v>123</v>
      </c>
      <c r="AU101" s="284" t="s">
        <v>79</v>
      </c>
      <c r="AV101" s="281" t="s">
        <v>79</v>
      </c>
      <c r="AW101" s="281" t="s">
        <v>31</v>
      </c>
      <c r="AX101" s="281" t="s">
        <v>77</v>
      </c>
      <c r="AY101" s="284" t="s">
        <v>114</v>
      </c>
    </row>
    <row r="102" spans="1:65" s="125" customFormat="1" ht="16.5" customHeight="1">
      <c r="A102" s="119"/>
      <c r="B102" s="120"/>
      <c r="C102" s="269" t="s">
        <v>192</v>
      </c>
      <c r="D102" s="269" t="s">
        <v>117</v>
      </c>
      <c r="E102" s="270" t="s">
        <v>293</v>
      </c>
      <c r="F102" s="271" t="s">
        <v>294</v>
      </c>
      <c r="G102" s="272" t="s">
        <v>120</v>
      </c>
      <c r="H102" s="273">
        <v>7</v>
      </c>
      <c r="I102" s="3"/>
      <c r="J102" s="274">
        <f>ROUND(I102*H102,2)</f>
        <v>0</v>
      </c>
      <c r="K102" s="271" t="s">
        <v>3</v>
      </c>
      <c r="L102" s="120"/>
      <c r="M102" s="275" t="s">
        <v>3</v>
      </c>
      <c r="N102" s="276" t="s">
        <v>40</v>
      </c>
      <c r="O102" s="162"/>
      <c r="P102" s="277">
        <f>O102*H102</f>
        <v>0</v>
      </c>
      <c r="Q102" s="277">
        <v>0</v>
      </c>
      <c r="R102" s="277">
        <f>Q102*H102</f>
        <v>0</v>
      </c>
      <c r="S102" s="277">
        <v>0</v>
      </c>
      <c r="T102" s="278">
        <f>S102*H102</f>
        <v>0</v>
      </c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R102" s="279" t="s">
        <v>121</v>
      </c>
      <c r="AT102" s="279" t="s">
        <v>117</v>
      </c>
      <c r="AU102" s="279" t="s">
        <v>79</v>
      </c>
      <c r="AY102" s="102" t="s">
        <v>114</v>
      </c>
      <c r="BE102" s="280">
        <f>IF(N102="základní",J102,0)</f>
        <v>0</v>
      </c>
      <c r="BF102" s="280">
        <f>IF(N102="snížená",J102,0)</f>
        <v>0</v>
      </c>
      <c r="BG102" s="280">
        <f>IF(N102="zákl. přenesená",J102,0)</f>
        <v>0</v>
      </c>
      <c r="BH102" s="280">
        <f>IF(N102="sníž. přenesená",J102,0)</f>
        <v>0</v>
      </c>
      <c r="BI102" s="280">
        <f>IF(N102="nulová",J102,0)</f>
        <v>0</v>
      </c>
      <c r="BJ102" s="102" t="s">
        <v>77</v>
      </c>
      <c r="BK102" s="280">
        <f>ROUND(I102*H102,2)</f>
        <v>0</v>
      </c>
      <c r="BL102" s="102" t="s">
        <v>121</v>
      </c>
      <c r="BM102" s="279" t="s">
        <v>295</v>
      </c>
    </row>
    <row r="103" spans="1:65" s="281" customFormat="1">
      <c r="B103" s="282"/>
      <c r="D103" s="283" t="s">
        <v>123</v>
      </c>
      <c r="E103" s="284" t="s">
        <v>3</v>
      </c>
      <c r="F103" s="285" t="s">
        <v>296</v>
      </c>
      <c r="H103" s="286">
        <v>7</v>
      </c>
      <c r="L103" s="282"/>
      <c r="M103" s="287"/>
      <c r="N103" s="288"/>
      <c r="O103" s="288"/>
      <c r="P103" s="288"/>
      <c r="Q103" s="288"/>
      <c r="R103" s="288"/>
      <c r="S103" s="288"/>
      <c r="T103" s="289"/>
      <c r="AT103" s="284" t="s">
        <v>123</v>
      </c>
      <c r="AU103" s="284" t="s">
        <v>79</v>
      </c>
      <c r="AV103" s="281" t="s">
        <v>79</v>
      </c>
      <c r="AW103" s="281" t="s">
        <v>31</v>
      </c>
      <c r="AX103" s="281" t="s">
        <v>77</v>
      </c>
      <c r="AY103" s="284" t="s">
        <v>114</v>
      </c>
    </row>
    <row r="104" spans="1:65" s="125" customFormat="1" ht="16.5" customHeight="1">
      <c r="A104" s="119"/>
      <c r="B104" s="120"/>
      <c r="C104" s="269" t="s">
        <v>297</v>
      </c>
      <c r="D104" s="269" t="s">
        <v>117</v>
      </c>
      <c r="E104" s="270" t="s">
        <v>298</v>
      </c>
      <c r="F104" s="271" t="s">
        <v>299</v>
      </c>
      <c r="G104" s="272" t="s">
        <v>132</v>
      </c>
      <c r="H104" s="273">
        <v>22.803999999999998</v>
      </c>
      <c r="I104" s="3"/>
      <c r="J104" s="274">
        <f>ROUND(I104*H104,2)</f>
        <v>0</v>
      </c>
      <c r="K104" s="271" t="s">
        <v>147</v>
      </c>
      <c r="L104" s="120"/>
      <c r="M104" s="275" t="s">
        <v>3</v>
      </c>
      <c r="N104" s="276" t="s">
        <v>40</v>
      </c>
      <c r="O104" s="162"/>
      <c r="P104" s="277">
        <f>O104*H104</f>
        <v>0</v>
      </c>
      <c r="Q104" s="277">
        <v>1.67</v>
      </c>
      <c r="R104" s="277">
        <f>Q104*H104</f>
        <v>38.082679999999996</v>
      </c>
      <c r="S104" s="277">
        <v>0</v>
      </c>
      <c r="T104" s="278">
        <f>S104*H104</f>
        <v>0</v>
      </c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R104" s="279" t="s">
        <v>121</v>
      </c>
      <c r="AT104" s="279" t="s">
        <v>117</v>
      </c>
      <c r="AU104" s="279" t="s">
        <v>79</v>
      </c>
      <c r="AY104" s="102" t="s">
        <v>114</v>
      </c>
      <c r="BE104" s="280">
        <f>IF(N104="základní",J104,0)</f>
        <v>0</v>
      </c>
      <c r="BF104" s="280">
        <f>IF(N104="snížená",J104,0)</f>
        <v>0</v>
      </c>
      <c r="BG104" s="280">
        <f>IF(N104="zákl. přenesená",J104,0)</f>
        <v>0</v>
      </c>
      <c r="BH104" s="280">
        <f>IF(N104="sníž. přenesená",J104,0)</f>
        <v>0</v>
      </c>
      <c r="BI104" s="280">
        <f>IF(N104="nulová",J104,0)</f>
        <v>0</v>
      </c>
      <c r="BJ104" s="102" t="s">
        <v>77</v>
      </c>
      <c r="BK104" s="280">
        <f>ROUND(I104*H104,2)</f>
        <v>0</v>
      </c>
      <c r="BL104" s="102" t="s">
        <v>121</v>
      </c>
      <c r="BM104" s="279" t="s">
        <v>300</v>
      </c>
    </row>
    <row r="105" spans="1:65" s="281" customFormat="1">
      <c r="B105" s="282"/>
      <c r="D105" s="283" t="s">
        <v>123</v>
      </c>
      <c r="E105" s="284" t="s">
        <v>3</v>
      </c>
      <c r="F105" s="285" t="s">
        <v>301</v>
      </c>
      <c r="H105" s="286">
        <v>16.82</v>
      </c>
      <c r="L105" s="282"/>
      <c r="M105" s="287"/>
      <c r="N105" s="288"/>
      <c r="O105" s="288"/>
      <c r="P105" s="288"/>
      <c r="Q105" s="288"/>
      <c r="R105" s="288"/>
      <c r="S105" s="288"/>
      <c r="T105" s="289"/>
      <c r="AT105" s="284" t="s">
        <v>123</v>
      </c>
      <c r="AU105" s="284" t="s">
        <v>79</v>
      </c>
      <c r="AV105" s="281" t="s">
        <v>79</v>
      </c>
      <c r="AW105" s="281" t="s">
        <v>31</v>
      </c>
      <c r="AX105" s="281" t="s">
        <v>69</v>
      </c>
      <c r="AY105" s="284" t="s">
        <v>114</v>
      </c>
    </row>
    <row r="106" spans="1:65" s="281" customFormat="1">
      <c r="B106" s="282"/>
      <c r="D106" s="283" t="s">
        <v>123</v>
      </c>
      <c r="E106" s="284" t="s">
        <v>3</v>
      </c>
      <c r="F106" s="285" t="s">
        <v>302</v>
      </c>
      <c r="H106" s="286">
        <v>5.984</v>
      </c>
      <c r="L106" s="282"/>
      <c r="M106" s="287"/>
      <c r="N106" s="288"/>
      <c r="O106" s="288"/>
      <c r="P106" s="288"/>
      <c r="Q106" s="288"/>
      <c r="R106" s="288"/>
      <c r="S106" s="288"/>
      <c r="T106" s="289"/>
      <c r="AT106" s="284" t="s">
        <v>123</v>
      </c>
      <c r="AU106" s="284" t="s">
        <v>79</v>
      </c>
      <c r="AV106" s="281" t="s">
        <v>79</v>
      </c>
      <c r="AW106" s="281" t="s">
        <v>31</v>
      </c>
      <c r="AX106" s="281" t="s">
        <v>69</v>
      </c>
      <c r="AY106" s="284" t="s">
        <v>114</v>
      </c>
    </row>
    <row r="107" spans="1:65" s="290" customFormat="1">
      <c r="B107" s="291"/>
      <c r="D107" s="283" t="s">
        <v>123</v>
      </c>
      <c r="E107" s="292" t="s">
        <v>3</v>
      </c>
      <c r="F107" s="293" t="s">
        <v>128</v>
      </c>
      <c r="H107" s="294">
        <v>22.803999999999998</v>
      </c>
      <c r="L107" s="291"/>
      <c r="M107" s="295"/>
      <c r="N107" s="296"/>
      <c r="O107" s="296"/>
      <c r="P107" s="296"/>
      <c r="Q107" s="296"/>
      <c r="R107" s="296"/>
      <c r="S107" s="296"/>
      <c r="T107" s="297"/>
      <c r="AT107" s="292" t="s">
        <v>123</v>
      </c>
      <c r="AU107" s="292" t="s">
        <v>79</v>
      </c>
      <c r="AV107" s="290" t="s">
        <v>121</v>
      </c>
      <c r="AW107" s="290" t="s">
        <v>31</v>
      </c>
      <c r="AX107" s="290" t="s">
        <v>77</v>
      </c>
      <c r="AY107" s="292" t="s">
        <v>114</v>
      </c>
    </row>
    <row r="108" spans="1:65" s="125" customFormat="1" ht="16.5" customHeight="1">
      <c r="A108" s="119"/>
      <c r="B108" s="120"/>
      <c r="C108" s="269" t="s">
        <v>116</v>
      </c>
      <c r="D108" s="269" t="s">
        <v>117</v>
      </c>
      <c r="E108" s="270" t="s">
        <v>303</v>
      </c>
      <c r="F108" s="271" t="s">
        <v>304</v>
      </c>
      <c r="G108" s="272" t="s">
        <v>255</v>
      </c>
      <c r="H108" s="273">
        <v>14</v>
      </c>
      <c r="I108" s="3"/>
      <c r="J108" s="274">
        <f>ROUND(I108*H108,2)</f>
        <v>0</v>
      </c>
      <c r="K108" s="271" t="s">
        <v>3</v>
      </c>
      <c r="L108" s="120"/>
      <c r="M108" s="275" t="s">
        <v>3</v>
      </c>
      <c r="N108" s="276" t="s">
        <v>40</v>
      </c>
      <c r="O108" s="162"/>
      <c r="P108" s="277">
        <f>O108*H108</f>
        <v>0</v>
      </c>
      <c r="Q108" s="277">
        <v>0</v>
      </c>
      <c r="R108" s="277">
        <f>Q108*H108</f>
        <v>0</v>
      </c>
      <c r="S108" s="277">
        <v>0.4</v>
      </c>
      <c r="T108" s="278">
        <f>S108*H108</f>
        <v>5.6000000000000005</v>
      </c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R108" s="279" t="s">
        <v>121</v>
      </c>
      <c r="AT108" s="279" t="s">
        <v>117</v>
      </c>
      <c r="AU108" s="279" t="s">
        <v>79</v>
      </c>
      <c r="AY108" s="102" t="s">
        <v>114</v>
      </c>
      <c r="BE108" s="280">
        <f>IF(N108="základní",J108,0)</f>
        <v>0</v>
      </c>
      <c r="BF108" s="280">
        <f>IF(N108="snížená",J108,0)</f>
        <v>0</v>
      </c>
      <c r="BG108" s="280">
        <f>IF(N108="zákl. přenesená",J108,0)</f>
        <v>0</v>
      </c>
      <c r="BH108" s="280">
        <f>IF(N108="sníž. přenesená",J108,0)</f>
        <v>0</v>
      </c>
      <c r="BI108" s="280">
        <f>IF(N108="nulová",J108,0)</f>
        <v>0</v>
      </c>
      <c r="BJ108" s="102" t="s">
        <v>77</v>
      </c>
      <c r="BK108" s="280">
        <f>ROUND(I108*H108,2)</f>
        <v>0</v>
      </c>
      <c r="BL108" s="102" t="s">
        <v>121</v>
      </c>
      <c r="BM108" s="279" t="s">
        <v>305</v>
      </c>
    </row>
    <row r="109" spans="1:65" s="256" customFormat="1" ht="25.9" customHeight="1">
      <c r="B109" s="257"/>
      <c r="D109" s="258" t="s">
        <v>68</v>
      </c>
      <c r="E109" s="259" t="s">
        <v>257</v>
      </c>
      <c r="F109" s="259" t="s">
        <v>258</v>
      </c>
      <c r="J109" s="260">
        <f>BK109</f>
        <v>0</v>
      </c>
      <c r="L109" s="257"/>
      <c r="M109" s="261"/>
      <c r="N109" s="262"/>
      <c r="O109" s="262"/>
      <c r="P109" s="263">
        <f>P110</f>
        <v>0</v>
      </c>
      <c r="Q109" s="262"/>
      <c r="R109" s="263">
        <f>R110</f>
        <v>6.0000000000000006E-4</v>
      </c>
      <c r="S109" s="262"/>
      <c r="T109" s="264">
        <f>T110</f>
        <v>0</v>
      </c>
      <c r="AR109" s="258" t="s">
        <v>79</v>
      </c>
      <c r="AT109" s="265" t="s">
        <v>68</v>
      </c>
      <c r="AU109" s="265" t="s">
        <v>69</v>
      </c>
      <c r="AY109" s="258" t="s">
        <v>114</v>
      </c>
      <c r="BK109" s="266">
        <f>BK110</f>
        <v>0</v>
      </c>
    </row>
    <row r="110" spans="1:65" s="256" customFormat="1" ht="22.9" customHeight="1">
      <c r="B110" s="257"/>
      <c r="D110" s="258" t="s">
        <v>68</v>
      </c>
      <c r="E110" s="267" t="s">
        <v>259</v>
      </c>
      <c r="F110" s="267" t="s">
        <v>260</v>
      </c>
      <c r="J110" s="268">
        <f>BK110</f>
        <v>0</v>
      </c>
      <c r="L110" s="257"/>
      <c r="M110" s="261"/>
      <c r="N110" s="262"/>
      <c r="O110" s="262"/>
      <c r="P110" s="263">
        <f>SUM(P111:P114)</f>
        <v>0</v>
      </c>
      <c r="Q110" s="262"/>
      <c r="R110" s="263">
        <f>SUM(R111:R114)</f>
        <v>6.0000000000000006E-4</v>
      </c>
      <c r="S110" s="262"/>
      <c r="T110" s="264">
        <f>SUM(T111:T114)</f>
        <v>0</v>
      </c>
      <c r="AR110" s="258" t="s">
        <v>79</v>
      </c>
      <c r="AT110" s="265" t="s">
        <v>68</v>
      </c>
      <c r="AU110" s="265" t="s">
        <v>77</v>
      </c>
      <c r="AY110" s="258" t="s">
        <v>114</v>
      </c>
      <c r="BK110" s="266">
        <f>SUM(BK111:BK114)</f>
        <v>0</v>
      </c>
    </row>
    <row r="111" spans="1:65" s="125" customFormat="1" ht="16.5" customHeight="1">
      <c r="A111" s="119"/>
      <c r="B111" s="120"/>
      <c r="C111" s="269" t="s">
        <v>137</v>
      </c>
      <c r="D111" s="269" t="s">
        <v>117</v>
      </c>
      <c r="E111" s="270" t="s">
        <v>306</v>
      </c>
      <c r="F111" s="271" t="s">
        <v>307</v>
      </c>
      <c r="G111" s="272" t="s">
        <v>162</v>
      </c>
      <c r="H111" s="273">
        <v>5</v>
      </c>
      <c r="I111" s="3"/>
      <c r="J111" s="274">
        <f>ROUND(I111*H111,2)</f>
        <v>0</v>
      </c>
      <c r="K111" s="271" t="s">
        <v>3</v>
      </c>
      <c r="L111" s="120"/>
      <c r="M111" s="275" t="s">
        <v>3</v>
      </c>
      <c r="N111" s="276" t="s">
        <v>40</v>
      </c>
      <c r="O111" s="162"/>
      <c r="P111" s="277">
        <f>O111*H111</f>
        <v>0</v>
      </c>
      <c r="Q111" s="277">
        <v>1E-4</v>
      </c>
      <c r="R111" s="277">
        <f>Q111*H111</f>
        <v>5.0000000000000001E-4</v>
      </c>
      <c r="S111" s="277">
        <v>0</v>
      </c>
      <c r="T111" s="278">
        <f>S111*H111</f>
        <v>0</v>
      </c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R111" s="279" t="s">
        <v>198</v>
      </c>
      <c r="AT111" s="279" t="s">
        <v>117</v>
      </c>
      <c r="AU111" s="279" t="s">
        <v>79</v>
      </c>
      <c r="AY111" s="102" t="s">
        <v>114</v>
      </c>
      <c r="BE111" s="280">
        <f>IF(N111="základní",J111,0)</f>
        <v>0</v>
      </c>
      <c r="BF111" s="280">
        <f>IF(N111="snížená",J111,0)</f>
        <v>0</v>
      </c>
      <c r="BG111" s="280">
        <f>IF(N111="zákl. přenesená",J111,0)</f>
        <v>0</v>
      </c>
      <c r="BH111" s="280">
        <f>IF(N111="sníž. přenesená",J111,0)</f>
        <v>0</v>
      </c>
      <c r="BI111" s="280">
        <f>IF(N111="nulová",J111,0)</f>
        <v>0</v>
      </c>
      <c r="BJ111" s="102" t="s">
        <v>77</v>
      </c>
      <c r="BK111" s="280">
        <f>ROUND(I111*H111,2)</f>
        <v>0</v>
      </c>
      <c r="BL111" s="102" t="s">
        <v>198</v>
      </c>
      <c r="BM111" s="279" t="s">
        <v>308</v>
      </c>
    </row>
    <row r="112" spans="1:65" s="125" customFormat="1" ht="19.5">
      <c r="A112" s="119"/>
      <c r="B112" s="120"/>
      <c r="C112" s="119"/>
      <c r="D112" s="283" t="s">
        <v>265</v>
      </c>
      <c r="E112" s="119"/>
      <c r="F112" s="314" t="s">
        <v>266</v>
      </c>
      <c r="G112" s="119"/>
      <c r="H112" s="119"/>
      <c r="I112" s="119"/>
      <c r="J112" s="119"/>
      <c r="K112" s="119"/>
      <c r="L112" s="120"/>
      <c r="M112" s="315"/>
      <c r="N112" s="316"/>
      <c r="O112" s="162"/>
      <c r="P112" s="162"/>
      <c r="Q112" s="162"/>
      <c r="R112" s="162"/>
      <c r="S112" s="162"/>
      <c r="T112" s="163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T112" s="102" t="s">
        <v>265</v>
      </c>
      <c r="AU112" s="102" t="s">
        <v>79</v>
      </c>
    </row>
    <row r="113" spans="1:65" s="125" customFormat="1" ht="16.5" customHeight="1">
      <c r="A113" s="119"/>
      <c r="B113" s="120"/>
      <c r="C113" s="269" t="s">
        <v>144</v>
      </c>
      <c r="D113" s="269" t="s">
        <v>117</v>
      </c>
      <c r="E113" s="270" t="s">
        <v>309</v>
      </c>
      <c r="F113" s="271" t="s">
        <v>310</v>
      </c>
      <c r="G113" s="272" t="s">
        <v>162</v>
      </c>
      <c r="H113" s="273">
        <v>1</v>
      </c>
      <c r="I113" s="3"/>
      <c r="J113" s="274">
        <f>ROUND(I113*H113,2)</f>
        <v>0</v>
      </c>
      <c r="K113" s="271" t="s">
        <v>3</v>
      </c>
      <c r="L113" s="120"/>
      <c r="M113" s="275" t="s">
        <v>3</v>
      </c>
      <c r="N113" s="276" t="s">
        <v>40</v>
      </c>
      <c r="O113" s="162"/>
      <c r="P113" s="277">
        <f>O113*H113</f>
        <v>0</v>
      </c>
      <c r="Q113" s="277">
        <v>1E-4</v>
      </c>
      <c r="R113" s="277">
        <f>Q113*H113</f>
        <v>1E-4</v>
      </c>
      <c r="S113" s="277">
        <v>0</v>
      </c>
      <c r="T113" s="278">
        <f>S113*H113</f>
        <v>0</v>
      </c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R113" s="279" t="s">
        <v>198</v>
      </c>
      <c r="AT113" s="279" t="s">
        <v>117</v>
      </c>
      <c r="AU113" s="279" t="s">
        <v>79</v>
      </c>
      <c r="AY113" s="102" t="s">
        <v>114</v>
      </c>
      <c r="BE113" s="280">
        <f>IF(N113="základní",J113,0)</f>
        <v>0</v>
      </c>
      <c r="BF113" s="280">
        <f>IF(N113="snížená",J113,0)</f>
        <v>0</v>
      </c>
      <c r="BG113" s="280">
        <f>IF(N113="zákl. přenesená",J113,0)</f>
        <v>0</v>
      </c>
      <c r="BH113" s="280">
        <f>IF(N113="sníž. přenesená",J113,0)</f>
        <v>0</v>
      </c>
      <c r="BI113" s="280">
        <f>IF(N113="nulová",J113,0)</f>
        <v>0</v>
      </c>
      <c r="BJ113" s="102" t="s">
        <v>77</v>
      </c>
      <c r="BK113" s="280">
        <f>ROUND(I113*H113,2)</f>
        <v>0</v>
      </c>
      <c r="BL113" s="102" t="s">
        <v>198</v>
      </c>
      <c r="BM113" s="279" t="s">
        <v>311</v>
      </c>
    </row>
    <row r="114" spans="1:65" s="125" customFormat="1" ht="19.5">
      <c r="A114" s="119"/>
      <c r="B114" s="120"/>
      <c r="C114" s="119"/>
      <c r="D114" s="283" t="s">
        <v>265</v>
      </c>
      <c r="E114" s="119"/>
      <c r="F114" s="314" t="s">
        <v>266</v>
      </c>
      <c r="G114" s="119"/>
      <c r="H114" s="119"/>
      <c r="I114" s="119"/>
      <c r="J114" s="119"/>
      <c r="K114" s="119"/>
      <c r="L114" s="120"/>
      <c r="M114" s="315"/>
      <c r="N114" s="316"/>
      <c r="O114" s="162"/>
      <c r="P114" s="162"/>
      <c r="Q114" s="162"/>
      <c r="R114" s="162"/>
      <c r="S114" s="162"/>
      <c r="T114" s="163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T114" s="102" t="s">
        <v>265</v>
      </c>
      <c r="AU114" s="102" t="s">
        <v>79</v>
      </c>
    </row>
    <row r="115" spans="1:65" s="256" customFormat="1" ht="25.9" customHeight="1">
      <c r="B115" s="257"/>
      <c r="D115" s="258" t="s">
        <v>68</v>
      </c>
      <c r="E115" s="259" t="s">
        <v>312</v>
      </c>
      <c r="F115" s="259" t="s">
        <v>313</v>
      </c>
      <c r="J115" s="260">
        <f>BK115</f>
        <v>0</v>
      </c>
      <c r="L115" s="257"/>
      <c r="M115" s="261"/>
      <c r="N115" s="262"/>
      <c r="O115" s="262"/>
      <c r="P115" s="263">
        <f>SUM(P116:P120)</f>
        <v>0</v>
      </c>
      <c r="Q115" s="262"/>
      <c r="R115" s="263">
        <f>SUM(R116:R120)</f>
        <v>0</v>
      </c>
      <c r="S115" s="262"/>
      <c r="T115" s="264">
        <f>SUM(T116:T120)</f>
        <v>0</v>
      </c>
      <c r="AR115" s="258" t="s">
        <v>121</v>
      </c>
      <c r="AT115" s="265" t="s">
        <v>68</v>
      </c>
      <c r="AU115" s="265" t="s">
        <v>69</v>
      </c>
      <c r="AY115" s="258" t="s">
        <v>114</v>
      </c>
      <c r="BK115" s="266">
        <f>SUM(BK116:BK120)</f>
        <v>0</v>
      </c>
    </row>
    <row r="116" spans="1:65" s="125" customFormat="1" ht="16.5" customHeight="1">
      <c r="A116" s="119"/>
      <c r="B116" s="120"/>
      <c r="C116" s="269" t="s">
        <v>152</v>
      </c>
      <c r="D116" s="269" t="s">
        <v>117</v>
      </c>
      <c r="E116" s="270" t="s">
        <v>314</v>
      </c>
      <c r="F116" s="271" t="s">
        <v>531</v>
      </c>
      <c r="G116" s="272" t="s">
        <v>318</v>
      </c>
      <c r="H116" s="273">
        <v>1</v>
      </c>
      <c r="I116" s="3"/>
      <c r="J116" s="274">
        <f>ROUND(I116*H116,2)</f>
        <v>0</v>
      </c>
      <c r="K116" s="271" t="s">
        <v>3</v>
      </c>
      <c r="L116" s="120"/>
      <c r="M116" s="275" t="s">
        <v>3</v>
      </c>
      <c r="N116" s="276" t="s">
        <v>40</v>
      </c>
      <c r="O116" s="162"/>
      <c r="P116" s="277">
        <f>O116*H116</f>
        <v>0</v>
      </c>
      <c r="Q116" s="277">
        <v>0</v>
      </c>
      <c r="R116" s="277">
        <f>Q116*H116</f>
        <v>0</v>
      </c>
      <c r="S116" s="277">
        <v>0</v>
      </c>
      <c r="T116" s="278">
        <f>S116*H116</f>
        <v>0</v>
      </c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R116" s="279" t="s">
        <v>315</v>
      </c>
      <c r="AT116" s="279" t="s">
        <v>117</v>
      </c>
      <c r="AU116" s="279" t="s">
        <v>77</v>
      </c>
      <c r="AY116" s="102" t="s">
        <v>114</v>
      </c>
      <c r="BE116" s="280">
        <f>IF(N116="základní",J116,0)</f>
        <v>0</v>
      </c>
      <c r="BF116" s="280">
        <f>IF(N116="snížená",J116,0)</f>
        <v>0</v>
      </c>
      <c r="BG116" s="280">
        <f>IF(N116="zákl. přenesená",J116,0)</f>
        <v>0</v>
      </c>
      <c r="BH116" s="280">
        <f>IF(N116="sníž. přenesená",J116,0)</f>
        <v>0</v>
      </c>
      <c r="BI116" s="280">
        <f>IF(N116="nulová",J116,0)</f>
        <v>0</v>
      </c>
      <c r="BJ116" s="102" t="s">
        <v>77</v>
      </c>
      <c r="BK116" s="280">
        <f>ROUND(I116*H116,2)</f>
        <v>0</v>
      </c>
      <c r="BL116" s="102" t="s">
        <v>315</v>
      </c>
      <c r="BM116" s="279" t="s">
        <v>316</v>
      </c>
    </row>
    <row r="117" spans="1:65" s="125" customFormat="1" ht="16.5" customHeight="1">
      <c r="A117" s="119"/>
      <c r="B117" s="120"/>
      <c r="C117" s="269" t="s">
        <v>185</v>
      </c>
      <c r="D117" s="269" t="s">
        <v>117</v>
      </c>
      <c r="E117" s="270" t="s">
        <v>317</v>
      </c>
      <c r="F117" s="271" t="s">
        <v>532</v>
      </c>
      <c r="G117" s="272" t="s">
        <v>318</v>
      </c>
      <c r="H117" s="273">
        <v>1</v>
      </c>
      <c r="I117" s="3"/>
      <c r="J117" s="274">
        <f>ROUND(I117*H117,2)</f>
        <v>0</v>
      </c>
      <c r="K117" s="271" t="s">
        <v>3</v>
      </c>
      <c r="L117" s="120"/>
      <c r="M117" s="275" t="s">
        <v>3</v>
      </c>
      <c r="N117" s="276" t="s">
        <v>40</v>
      </c>
      <c r="O117" s="162"/>
      <c r="P117" s="277">
        <f>O117*H117</f>
        <v>0</v>
      </c>
      <c r="Q117" s="277">
        <v>0</v>
      </c>
      <c r="R117" s="277">
        <f>Q117*H117</f>
        <v>0</v>
      </c>
      <c r="S117" s="277">
        <v>0</v>
      </c>
      <c r="T117" s="278">
        <f>S117*H117</f>
        <v>0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R117" s="279" t="s">
        <v>315</v>
      </c>
      <c r="AT117" s="279" t="s">
        <v>117</v>
      </c>
      <c r="AU117" s="279" t="s">
        <v>77</v>
      </c>
      <c r="AY117" s="102" t="s">
        <v>114</v>
      </c>
      <c r="BE117" s="280">
        <f>IF(N117="základní",J117,0)</f>
        <v>0</v>
      </c>
      <c r="BF117" s="280">
        <f>IF(N117="snížená",J117,0)</f>
        <v>0</v>
      </c>
      <c r="BG117" s="280">
        <f>IF(N117="zákl. přenesená",J117,0)</f>
        <v>0</v>
      </c>
      <c r="BH117" s="280">
        <f>IF(N117="sníž. přenesená",J117,0)</f>
        <v>0</v>
      </c>
      <c r="BI117" s="280">
        <f>IF(N117="nulová",J117,0)</f>
        <v>0</v>
      </c>
      <c r="BJ117" s="102" t="s">
        <v>77</v>
      </c>
      <c r="BK117" s="280">
        <f>ROUND(I117*H117,2)</f>
        <v>0</v>
      </c>
      <c r="BL117" s="102" t="s">
        <v>315</v>
      </c>
      <c r="BM117" s="279" t="s">
        <v>319</v>
      </c>
    </row>
    <row r="118" spans="1:65" s="125" customFormat="1" ht="16.5" customHeight="1">
      <c r="A118" s="119"/>
      <c r="B118" s="120"/>
      <c r="C118" s="269" t="s">
        <v>170</v>
      </c>
      <c r="D118" s="269" t="s">
        <v>117</v>
      </c>
      <c r="E118" s="270" t="s">
        <v>320</v>
      </c>
      <c r="F118" s="271" t="s">
        <v>533</v>
      </c>
      <c r="G118" s="272" t="s">
        <v>318</v>
      </c>
      <c r="H118" s="273">
        <v>1</v>
      </c>
      <c r="I118" s="3"/>
      <c r="J118" s="274">
        <f>ROUND(I118*H118,2)</f>
        <v>0</v>
      </c>
      <c r="K118" s="271" t="s">
        <v>3</v>
      </c>
      <c r="L118" s="120"/>
      <c r="M118" s="275" t="s">
        <v>3</v>
      </c>
      <c r="N118" s="276" t="s">
        <v>40</v>
      </c>
      <c r="O118" s="162"/>
      <c r="P118" s="277">
        <f>O118*H118</f>
        <v>0</v>
      </c>
      <c r="Q118" s="277">
        <v>0</v>
      </c>
      <c r="R118" s="277">
        <f>Q118*H118</f>
        <v>0</v>
      </c>
      <c r="S118" s="277">
        <v>0</v>
      </c>
      <c r="T118" s="278">
        <f>S118*H118</f>
        <v>0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R118" s="279" t="s">
        <v>315</v>
      </c>
      <c r="AT118" s="279" t="s">
        <v>117</v>
      </c>
      <c r="AU118" s="279" t="s">
        <v>77</v>
      </c>
      <c r="AY118" s="102" t="s">
        <v>114</v>
      </c>
      <c r="BE118" s="280">
        <f>IF(N118="základní",J118,0)</f>
        <v>0</v>
      </c>
      <c r="BF118" s="280">
        <f>IF(N118="snížená",J118,0)</f>
        <v>0</v>
      </c>
      <c r="BG118" s="280">
        <f>IF(N118="zákl. přenesená",J118,0)</f>
        <v>0</v>
      </c>
      <c r="BH118" s="280">
        <f>IF(N118="sníž. přenesená",J118,0)</f>
        <v>0</v>
      </c>
      <c r="BI118" s="280">
        <f>IF(N118="nulová",J118,0)</f>
        <v>0</v>
      </c>
      <c r="BJ118" s="102" t="s">
        <v>77</v>
      </c>
      <c r="BK118" s="280">
        <f>ROUND(I118*H118,2)</f>
        <v>0</v>
      </c>
      <c r="BL118" s="102" t="s">
        <v>315</v>
      </c>
      <c r="BM118" s="279" t="s">
        <v>321</v>
      </c>
    </row>
    <row r="119" spans="1:65" s="125" customFormat="1" ht="16.5" customHeight="1">
      <c r="A119" s="119"/>
      <c r="B119" s="120"/>
      <c r="C119" s="269" t="s">
        <v>177</v>
      </c>
      <c r="D119" s="269" t="s">
        <v>117</v>
      </c>
      <c r="E119" s="270" t="s">
        <v>322</v>
      </c>
      <c r="F119" s="271" t="s">
        <v>323</v>
      </c>
      <c r="G119" s="272" t="s">
        <v>162</v>
      </c>
      <c r="H119" s="273">
        <v>1</v>
      </c>
      <c r="I119" s="3"/>
      <c r="J119" s="274">
        <f>ROUND(I119*H119,2)</f>
        <v>0</v>
      </c>
      <c r="K119" s="271" t="s">
        <v>3</v>
      </c>
      <c r="L119" s="120"/>
      <c r="M119" s="275" t="s">
        <v>3</v>
      </c>
      <c r="N119" s="276" t="s">
        <v>40</v>
      </c>
      <c r="O119" s="162"/>
      <c r="P119" s="277">
        <f>O119*H119</f>
        <v>0</v>
      </c>
      <c r="Q119" s="277">
        <v>0</v>
      </c>
      <c r="R119" s="277">
        <f>Q119*H119</f>
        <v>0</v>
      </c>
      <c r="S119" s="277">
        <v>0</v>
      </c>
      <c r="T119" s="278">
        <f>S119*H119</f>
        <v>0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R119" s="279" t="s">
        <v>315</v>
      </c>
      <c r="AT119" s="279" t="s">
        <v>117</v>
      </c>
      <c r="AU119" s="279" t="s">
        <v>77</v>
      </c>
      <c r="AY119" s="102" t="s">
        <v>114</v>
      </c>
      <c r="BE119" s="280">
        <f>IF(N119="základní",J119,0)</f>
        <v>0</v>
      </c>
      <c r="BF119" s="280">
        <f>IF(N119="snížená",J119,0)</f>
        <v>0</v>
      </c>
      <c r="BG119" s="280">
        <f>IF(N119="zákl. přenesená",J119,0)</f>
        <v>0</v>
      </c>
      <c r="BH119" s="280">
        <f>IF(N119="sníž. přenesená",J119,0)</f>
        <v>0</v>
      </c>
      <c r="BI119" s="280">
        <f>IF(N119="nulová",J119,0)</f>
        <v>0</v>
      </c>
      <c r="BJ119" s="102" t="s">
        <v>77</v>
      </c>
      <c r="BK119" s="280">
        <f>ROUND(I119*H119,2)</f>
        <v>0</v>
      </c>
      <c r="BL119" s="102" t="s">
        <v>315</v>
      </c>
      <c r="BM119" s="279" t="s">
        <v>324</v>
      </c>
    </row>
    <row r="120" spans="1:65" s="125" customFormat="1" ht="16.5" customHeight="1">
      <c r="A120" s="119"/>
      <c r="B120" s="120"/>
      <c r="C120" s="269" t="s">
        <v>325</v>
      </c>
      <c r="D120" s="269" t="s">
        <v>117</v>
      </c>
      <c r="E120" s="270" t="s">
        <v>326</v>
      </c>
      <c r="F120" s="271" t="s">
        <v>327</v>
      </c>
      <c r="G120" s="272" t="s">
        <v>318</v>
      </c>
      <c r="H120" s="273">
        <v>1</v>
      </c>
      <c r="I120" s="3"/>
      <c r="J120" s="274">
        <f>ROUND(I120*H120,2)</f>
        <v>0</v>
      </c>
      <c r="K120" s="271" t="s">
        <v>3</v>
      </c>
      <c r="L120" s="120"/>
      <c r="M120" s="275" t="s">
        <v>3</v>
      </c>
      <c r="N120" s="276" t="s">
        <v>40</v>
      </c>
      <c r="O120" s="162"/>
      <c r="P120" s="277">
        <f>O120*H120</f>
        <v>0</v>
      </c>
      <c r="Q120" s="277">
        <v>0</v>
      </c>
      <c r="R120" s="277">
        <f>Q120*H120</f>
        <v>0</v>
      </c>
      <c r="S120" s="277">
        <v>0</v>
      </c>
      <c r="T120" s="278">
        <f>S120*H120</f>
        <v>0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R120" s="279" t="s">
        <v>315</v>
      </c>
      <c r="AT120" s="279" t="s">
        <v>117</v>
      </c>
      <c r="AU120" s="279" t="s">
        <v>77</v>
      </c>
      <c r="AY120" s="102" t="s">
        <v>114</v>
      </c>
      <c r="BE120" s="280">
        <f>IF(N120="základní",J120,0)</f>
        <v>0</v>
      </c>
      <c r="BF120" s="280">
        <f>IF(N120="snížená",J120,0)</f>
        <v>0</v>
      </c>
      <c r="BG120" s="280">
        <f>IF(N120="zákl. přenesená",J120,0)</f>
        <v>0</v>
      </c>
      <c r="BH120" s="280">
        <f>IF(N120="sníž. přenesená",J120,0)</f>
        <v>0</v>
      </c>
      <c r="BI120" s="280">
        <f>IF(N120="nulová",J120,0)</f>
        <v>0</v>
      </c>
      <c r="BJ120" s="102" t="s">
        <v>77</v>
      </c>
      <c r="BK120" s="280">
        <f>ROUND(I120*H120,2)</f>
        <v>0</v>
      </c>
      <c r="BL120" s="102" t="s">
        <v>315</v>
      </c>
      <c r="BM120" s="279" t="s">
        <v>328</v>
      </c>
    </row>
    <row r="121" spans="1:65" s="256" customFormat="1" ht="25.9" customHeight="1">
      <c r="B121" s="257"/>
      <c r="D121" s="258" t="s">
        <v>68</v>
      </c>
      <c r="E121" s="259" t="s">
        <v>329</v>
      </c>
      <c r="F121" s="259" t="s">
        <v>330</v>
      </c>
      <c r="J121" s="260">
        <f>BK121</f>
        <v>0</v>
      </c>
      <c r="L121" s="257"/>
      <c r="M121" s="261"/>
      <c r="N121" s="262"/>
      <c r="O121" s="262"/>
      <c r="P121" s="263">
        <f>P122+P125+P128</f>
        <v>0</v>
      </c>
      <c r="Q121" s="262"/>
      <c r="R121" s="263">
        <f>R122+R125+R128</f>
        <v>0</v>
      </c>
      <c r="S121" s="262"/>
      <c r="T121" s="264">
        <f>T122+T125+T128</f>
        <v>0</v>
      </c>
      <c r="AR121" s="258" t="s">
        <v>192</v>
      </c>
      <c r="AT121" s="265" t="s">
        <v>68</v>
      </c>
      <c r="AU121" s="265" t="s">
        <v>69</v>
      </c>
      <c r="AY121" s="258" t="s">
        <v>114</v>
      </c>
      <c r="BK121" s="266">
        <f>BK122+BK125+BK128</f>
        <v>0</v>
      </c>
    </row>
    <row r="122" spans="1:65" s="256" customFormat="1" ht="22.9" customHeight="1">
      <c r="B122" s="257"/>
      <c r="D122" s="258" t="s">
        <v>68</v>
      </c>
      <c r="E122" s="267" t="s">
        <v>331</v>
      </c>
      <c r="F122" s="267" t="s">
        <v>332</v>
      </c>
      <c r="J122" s="268">
        <f>BK122</f>
        <v>0</v>
      </c>
      <c r="L122" s="257"/>
      <c r="M122" s="261"/>
      <c r="N122" s="262"/>
      <c r="O122" s="262"/>
      <c r="P122" s="263">
        <f>SUM(P123:P124)</f>
        <v>0</v>
      </c>
      <c r="Q122" s="262"/>
      <c r="R122" s="263">
        <f>SUM(R123:R124)</f>
        <v>0</v>
      </c>
      <c r="S122" s="262"/>
      <c r="T122" s="264">
        <f>SUM(T123:T124)</f>
        <v>0</v>
      </c>
      <c r="AR122" s="258" t="s">
        <v>192</v>
      </c>
      <c r="AT122" s="265" t="s">
        <v>68</v>
      </c>
      <c r="AU122" s="265" t="s">
        <v>77</v>
      </c>
      <c r="AY122" s="258" t="s">
        <v>114</v>
      </c>
      <c r="BK122" s="266">
        <f>SUM(BK123:BK124)</f>
        <v>0</v>
      </c>
    </row>
    <row r="123" spans="1:65" s="125" customFormat="1" ht="16.5" customHeight="1">
      <c r="A123" s="119"/>
      <c r="B123" s="120"/>
      <c r="C123" s="269" t="s">
        <v>9</v>
      </c>
      <c r="D123" s="269" t="s">
        <v>117</v>
      </c>
      <c r="E123" s="270" t="s">
        <v>333</v>
      </c>
      <c r="F123" s="271" t="s">
        <v>332</v>
      </c>
      <c r="G123" s="272" t="s">
        <v>334</v>
      </c>
      <c r="H123" s="273">
        <v>1</v>
      </c>
      <c r="I123" s="3"/>
      <c r="J123" s="274">
        <f>ROUND(I123*H123,2)</f>
        <v>0</v>
      </c>
      <c r="K123" s="271" t="s">
        <v>147</v>
      </c>
      <c r="L123" s="120"/>
      <c r="M123" s="275" t="s">
        <v>3</v>
      </c>
      <c r="N123" s="276" t="s">
        <v>40</v>
      </c>
      <c r="O123" s="162"/>
      <c r="P123" s="277">
        <f>O123*H123</f>
        <v>0</v>
      </c>
      <c r="Q123" s="277">
        <v>0</v>
      </c>
      <c r="R123" s="277">
        <f>Q123*H123</f>
        <v>0</v>
      </c>
      <c r="S123" s="277">
        <v>0</v>
      </c>
      <c r="T123" s="278">
        <f>S123*H123</f>
        <v>0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R123" s="279" t="s">
        <v>335</v>
      </c>
      <c r="AT123" s="279" t="s">
        <v>117</v>
      </c>
      <c r="AU123" s="279" t="s">
        <v>79</v>
      </c>
      <c r="AY123" s="102" t="s">
        <v>114</v>
      </c>
      <c r="BE123" s="280">
        <f>IF(N123="základní",J123,0)</f>
        <v>0</v>
      </c>
      <c r="BF123" s="280">
        <f>IF(N123="snížená",J123,0)</f>
        <v>0</v>
      </c>
      <c r="BG123" s="280">
        <f>IF(N123="zákl. přenesená",J123,0)</f>
        <v>0</v>
      </c>
      <c r="BH123" s="280">
        <f>IF(N123="sníž. přenesená",J123,0)</f>
        <v>0</v>
      </c>
      <c r="BI123" s="280">
        <f>IF(N123="nulová",J123,0)</f>
        <v>0</v>
      </c>
      <c r="BJ123" s="102" t="s">
        <v>77</v>
      </c>
      <c r="BK123" s="280">
        <f>ROUND(I123*H123,2)</f>
        <v>0</v>
      </c>
      <c r="BL123" s="102" t="s">
        <v>335</v>
      </c>
      <c r="BM123" s="279" t="s">
        <v>336</v>
      </c>
    </row>
    <row r="124" spans="1:65" s="281" customFormat="1">
      <c r="B124" s="282"/>
      <c r="D124" s="283" t="s">
        <v>123</v>
      </c>
      <c r="E124" s="284" t="s">
        <v>3</v>
      </c>
      <c r="F124" s="285" t="s">
        <v>337</v>
      </c>
      <c r="H124" s="286">
        <v>1</v>
      </c>
      <c r="L124" s="282"/>
      <c r="M124" s="287"/>
      <c r="N124" s="288"/>
      <c r="O124" s="288"/>
      <c r="P124" s="288"/>
      <c r="Q124" s="288"/>
      <c r="R124" s="288"/>
      <c r="S124" s="288"/>
      <c r="T124" s="289"/>
      <c r="AT124" s="284" t="s">
        <v>123</v>
      </c>
      <c r="AU124" s="284" t="s">
        <v>79</v>
      </c>
      <c r="AV124" s="281" t="s">
        <v>79</v>
      </c>
      <c r="AW124" s="281" t="s">
        <v>31</v>
      </c>
      <c r="AX124" s="281" t="s">
        <v>77</v>
      </c>
      <c r="AY124" s="284" t="s">
        <v>114</v>
      </c>
    </row>
    <row r="125" spans="1:65" s="256" customFormat="1" ht="22.9" customHeight="1">
      <c r="B125" s="257"/>
      <c r="D125" s="258" t="s">
        <v>68</v>
      </c>
      <c r="E125" s="267" t="s">
        <v>338</v>
      </c>
      <c r="F125" s="267" t="s">
        <v>339</v>
      </c>
      <c r="J125" s="268">
        <f>BK125</f>
        <v>0</v>
      </c>
      <c r="L125" s="257"/>
      <c r="M125" s="261"/>
      <c r="N125" s="262"/>
      <c r="O125" s="262"/>
      <c r="P125" s="263">
        <f>SUM(P126:P127)</f>
        <v>0</v>
      </c>
      <c r="Q125" s="262"/>
      <c r="R125" s="263">
        <f>SUM(R126:R127)</f>
        <v>0</v>
      </c>
      <c r="S125" s="262"/>
      <c r="T125" s="264">
        <f>SUM(T126:T127)</f>
        <v>0</v>
      </c>
      <c r="AR125" s="258" t="s">
        <v>192</v>
      </c>
      <c r="AT125" s="265" t="s">
        <v>68</v>
      </c>
      <c r="AU125" s="265" t="s">
        <v>77</v>
      </c>
      <c r="AY125" s="258" t="s">
        <v>114</v>
      </c>
      <c r="BK125" s="266">
        <f>SUM(BK126:BK127)</f>
        <v>0</v>
      </c>
    </row>
    <row r="126" spans="1:65" s="125" customFormat="1" ht="16.5" customHeight="1">
      <c r="A126" s="119"/>
      <c r="B126" s="120"/>
      <c r="C126" s="269" t="s">
        <v>198</v>
      </c>
      <c r="D126" s="269" t="s">
        <v>117</v>
      </c>
      <c r="E126" s="270" t="s">
        <v>340</v>
      </c>
      <c r="F126" s="271" t="s">
        <v>339</v>
      </c>
      <c r="G126" s="272" t="s">
        <v>334</v>
      </c>
      <c r="H126" s="273">
        <v>1</v>
      </c>
      <c r="I126" s="3"/>
      <c r="J126" s="274">
        <f>ROUND(I126*H126,2)</f>
        <v>0</v>
      </c>
      <c r="K126" s="271" t="s">
        <v>147</v>
      </c>
      <c r="L126" s="120"/>
      <c r="M126" s="275" t="s">
        <v>3</v>
      </c>
      <c r="N126" s="276" t="s">
        <v>40</v>
      </c>
      <c r="O126" s="162"/>
      <c r="P126" s="277">
        <f>O126*H126</f>
        <v>0</v>
      </c>
      <c r="Q126" s="277">
        <v>0</v>
      </c>
      <c r="R126" s="277">
        <f>Q126*H126</f>
        <v>0</v>
      </c>
      <c r="S126" s="277">
        <v>0</v>
      </c>
      <c r="T126" s="278">
        <f>S126*H126</f>
        <v>0</v>
      </c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R126" s="279" t="s">
        <v>335</v>
      </c>
      <c r="AT126" s="279" t="s">
        <v>117</v>
      </c>
      <c r="AU126" s="279" t="s">
        <v>79</v>
      </c>
      <c r="AY126" s="102" t="s">
        <v>114</v>
      </c>
      <c r="BE126" s="280">
        <f>IF(N126="základní",J126,0)</f>
        <v>0</v>
      </c>
      <c r="BF126" s="280">
        <f>IF(N126="snížená",J126,0)</f>
        <v>0</v>
      </c>
      <c r="BG126" s="280">
        <f>IF(N126="zákl. přenesená",J126,0)</f>
        <v>0</v>
      </c>
      <c r="BH126" s="280">
        <f>IF(N126="sníž. přenesená",J126,0)</f>
        <v>0</v>
      </c>
      <c r="BI126" s="280">
        <f>IF(N126="nulová",J126,0)</f>
        <v>0</v>
      </c>
      <c r="BJ126" s="102" t="s">
        <v>77</v>
      </c>
      <c r="BK126" s="280">
        <f>ROUND(I126*H126,2)</f>
        <v>0</v>
      </c>
      <c r="BL126" s="102" t="s">
        <v>335</v>
      </c>
      <c r="BM126" s="279" t="s">
        <v>341</v>
      </c>
    </row>
    <row r="127" spans="1:65" s="281" customFormat="1">
      <c r="B127" s="282"/>
      <c r="D127" s="283" t="s">
        <v>123</v>
      </c>
      <c r="E127" s="284" t="s">
        <v>3</v>
      </c>
      <c r="F127" s="285" t="s">
        <v>342</v>
      </c>
      <c r="H127" s="286">
        <v>1</v>
      </c>
      <c r="L127" s="282"/>
      <c r="M127" s="287"/>
      <c r="N127" s="288"/>
      <c r="O127" s="288"/>
      <c r="P127" s="288"/>
      <c r="Q127" s="288"/>
      <c r="R127" s="288"/>
      <c r="S127" s="288"/>
      <c r="T127" s="289"/>
      <c r="AT127" s="284" t="s">
        <v>123</v>
      </c>
      <c r="AU127" s="284" t="s">
        <v>79</v>
      </c>
      <c r="AV127" s="281" t="s">
        <v>79</v>
      </c>
      <c r="AW127" s="281" t="s">
        <v>31</v>
      </c>
      <c r="AX127" s="281" t="s">
        <v>77</v>
      </c>
      <c r="AY127" s="284" t="s">
        <v>114</v>
      </c>
    </row>
    <row r="128" spans="1:65" s="256" customFormat="1" ht="22.9" customHeight="1">
      <c r="B128" s="257"/>
      <c r="D128" s="258" t="s">
        <v>68</v>
      </c>
      <c r="E128" s="267" t="s">
        <v>343</v>
      </c>
      <c r="F128" s="267" t="s">
        <v>344</v>
      </c>
      <c r="J128" s="268">
        <f>BK128</f>
        <v>0</v>
      </c>
      <c r="L128" s="257"/>
      <c r="M128" s="261"/>
      <c r="N128" s="262"/>
      <c r="O128" s="262"/>
      <c r="P128" s="263">
        <f>SUM(P129:P130)</f>
        <v>0</v>
      </c>
      <c r="Q128" s="262"/>
      <c r="R128" s="263">
        <f>SUM(R129:R130)</f>
        <v>0</v>
      </c>
      <c r="S128" s="262"/>
      <c r="T128" s="264">
        <f>SUM(T129:T130)</f>
        <v>0</v>
      </c>
      <c r="AR128" s="258" t="s">
        <v>192</v>
      </c>
      <c r="AT128" s="265" t="s">
        <v>68</v>
      </c>
      <c r="AU128" s="265" t="s">
        <v>77</v>
      </c>
      <c r="AY128" s="258" t="s">
        <v>114</v>
      </c>
      <c r="BK128" s="266">
        <f>SUM(BK129:BK130)</f>
        <v>0</v>
      </c>
    </row>
    <row r="129" spans="1:65" s="125" customFormat="1" ht="16.5" customHeight="1">
      <c r="A129" s="119"/>
      <c r="B129" s="120"/>
      <c r="C129" s="269" t="s">
        <v>202</v>
      </c>
      <c r="D129" s="269" t="s">
        <v>117</v>
      </c>
      <c r="E129" s="270" t="s">
        <v>345</v>
      </c>
      <c r="F129" s="271" t="s">
        <v>344</v>
      </c>
      <c r="G129" s="272" t="s">
        <v>334</v>
      </c>
      <c r="H129" s="273">
        <v>1</v>
      </c>
      <c r="I129" s="3"/>
      <c r="J129" s="274">
        <f>ROUND(I129*H129,2)</f>
        <v>0</v>
      </c>
      <c r="K129" s="271" t="s">
        <v>147</v>
      </c>
      <c r="L129" s="120"/>
      <c r="M129" s="275" t="s">
        <v>3</v>
      </c>
      <c r="N129" s="276" t="s">
        <v>40</v>
      </c>
      <c r="O129" s="162"/>
      <c r="P129" s="277">
        <f>O129*H129</f>
        <v>0</v>
      </c>
      <c r="Q129" s="277">
        <v>0</v>
      </c>
      <c r="R129" s="277">
        <f>Q129*H129</f>
        <v>0</v>
      </c>
      <c r="S129" s="277">
        <v>0</v>
      </c>
      <c r="T129" s="278">
        <f>S129*H129</f>
        <v>0</v>
      </c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R129" s="279" t="s">
        <v>335</v>
      </c>
      <c r="AT129" s="279" t="s">
        <v>117</v>
      </c>
      <c r="AU129" s="279" t="s">
        <v>79</v>
      </c>
      <c r="AY129" s="102" t="s">
        <v>114</v>
      </c>
      <c r="BE129" s="280">
        <f>IF(N129="základní",J129,0)</f>
        <v>0</v>
      </c>
      <c r="BF129" s="280">
        <f>IF(N129="snížená",J129,0)</f>
        <v>0</v>
      </c>
      <c r="BG129" s="280">
        <f>IF(N129="zákl. přenesená",J129,0)</f>
        <v>0</v>
      </c>
      <c r="BH129" s="280">
        <f>IF(N129="sníž. přenesená",J129,0)</f>
        <v>0</v>
      </c>
      <c r="BI129" s="280">
        <f>IF(N129="nulová",J129,0)</f>
        <v>0</v>
      </c>
      <c r="BJ129" s="102" t="s">
        <v>77</v>
      </c>
      <c r="BK129" s="280">
        <f>ROUND(I129*H129,2)</f>
        <v>0</v>
      </c>
      <c r="BL129" s="102" t="s">
        <v>335</v>
      </c>
      <c r="BM129" s="279" t="s">
        <v>346</v>
      </c>
    </row>
    <row r="130" spans="1:65" s="281" customFormat="1">
      <c r="B130" s="282"/>
      <c r="D130" s="283" t="s">
        <v>123</v>
      </c>
      <c r="E130" s="284" t="s">
        <v>3</v>
      </c>
      <c r="F130" s="285" t="s">
        <v>342</v>
      </c>
      <c r="H130" s="286">
        <v>1</v>
      </c>
      <c r="L130" s="282"/>
      <c r="M130" s="317"/>
      <c r="N130" s="318"/>
      <c r="O130" s="318"/>
      <c r="P130" s="318"/>
      <c r="Q130" s="318"/>
      <c r="R130" s="318"/>
      <c r="S130" s="318"/>
      <c r="T130" s="319"/>
      <c r="AT130" s="284" t="s">
        <v>123</v>
      </c>
      <c r="AU130" s="284" t="s">
        <v>79</v>
      </c>
      <c r="AV130" s="281" t="s">
        <v>79</v>
      </c>
      <c r="AW130" s="281" t="s">
        <v>31</v>
      </c>
      <c r="AX130" s="281" t="s">
        <v>77</v>
      </c>
      <c r="AY130" s="284" t="s">
        <v>114</v>
      </c>
    </row>
    <row r="131" spans="1:65" s="125" customFormat="1" ht="6.95" customHeight="1">
      <c r="A131" s="119"/>
      <c r="B131" s="141"/>
      <c r="C131" s="142"/>
      <c r="D131" s="142"/>
      <c r="E131" s="142"/>
      <c r="F131" s="142"/>
      <c r="G131" s="142"/>
      <c r="H131" s="142"/>
      <c r="I131" s="142"/>
      <c r="J131" s="142"/>
      <c r="K131" s="142"/>
      <c r="L131" s="120"/>
      <c r="M131" s="119"/>
      <c r="O131" s="119"/>
      <c r="P131" s="119"/>
      <c r="Q131" s="119"/>
      <c r="R131" s="119"/>
      <c r="S131" s="119"/>
      <c r="T131" s="119"/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</row>
  </sheetData>
  <sheetProtection password="CDB8" sheet="1" objects="1" scenarios="1"/>
  <autoFilter ref="C87:K130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5" customWidth="1"/>
    <col min="2" max="2" width="1.6640625" style="5" customWidth="1"/>
    <col min="3" max="4" width="5" style="5" customWidth="1"/>
    <col min="5" max="5" width="11.6640625" style="5" customWidth="1"/>
    <col min="6" max="6" width="9.1640625" style="5" customWidth="1"/>
    <col min="7" max="7" width="5" style="5" customWidth="1"/>
    <col min="8" max="8" width="77.83203125" style="5" customWidth="1"/>
    <col min="9" max="10" width="20" style="5" customWidth="1"/>
    <col min="11" max="11" width="1.6640625" style="5" customWidth="1"/>
  </cols>
  <sheetData>
    <row r="1" spans="2:11" s="1" customFormat="1" ht="37.5" customHeight="1"/>
    <row r="2" spans="2:11" s="1" customFormat="1" ht="7.5" customHeight="1">
      <c r="B2" s="6"/>
      <c r="C2" s="7"/>
      <c r="D2" s="7"/>
      <c r="E2" s="7"/>
      <c r="F2" s="7"/>
      <c r="G2" s="7"/>
      <c r="H2" s="7"/>
      <c r="I2" s="7"/>
      <c r="J2" s="7"/>
      <c r="K2" s="8"/>
    </row>
    <row r="3" spans="2:11" s="2" customFormat="1" ht="45" customHeight="1">
      <c r="B3" s="9"/>
      <c r="C3" s="91" t="s">
        <v>347</v>
      </c>
      <c r="D3" s="91"/>
      <c r="E3" s="91"/>
      <c r="F3" s="91"/>
      <c r="G3" s="91"/>
      <c r="H3" s="91"/>
      <c r="I3" s="91"/>
      <c r="J3" s="91"/>
      <c r="K3" s="10"/>
    </row>
    <row r="4" spans="2:11" s="1" customFormat="1" ht="25.5" customHeight="1">
      <c r="B4" s="11"/>
      <c r="C4" s="92" t="s">
        <v>348</v>
      </c>
      <c r="D4" s="92"/>
      <c r="E4" s="92"/>
      <c r="F4" s="92"/>
      <c r="G4" s="92"/>
      <c r="H4" s="92"/>
      <c r="I4" s="92"/>
      <c r="J4" s="92"/>
      <c r="K4" s="12"/>
    </row>
    <row r="5" spans="2:11" s="1" customFormat="1" ht="5.25" customHeight="1">
      <c r="B5" s="11"/>
      <c r="C5" s="13"/>
      <c r="D5" s="13"/>
      <c r="E5" s="13"/>
      <c r="F5" s="13"/>
      <c r="G5" s="13"/>
      <c r="H5" s="13"/>
      <c r="I5" s="13"/>
      <c r="J5" s="13"/>
      <c r="K5" s="12"/>
    </row>
    <row r="6" spans="2:11" s="1" customFormat="1" ht="15" customHeight="1">
      <c r="B6" s="11"/>
      <c r="C6" s="90" t="s">
        <v>349</v>
      </c>
      <c r="D6" s="90"/>
      <c r="E6" s="90"/>
      <c r="F6" s="90"/>
      <c r="G6" s="90"/>
      <c r="H6" s="90"/>
      <c r="I6" s="90"/>
      <c r="J6" s="90"/>
      <c r="K6" s="12"/>
    </row>
    <row r="7" spans="2:11" s="1" customFormat="1" ht="15" customHeight="1">
      <c r="B7" s="15"/>
      <c r="C7" s="90" t="s">
        <v>350</v>
      </c>
      <c r="D7" s="90"/>
      <c r="E7" s="90"/>
      <c r="F7" s="90"/>
      <c r="G7" s="90"/>
      <c r="H7" s="90"/>
      <c r="I7" s="90"/>
      <c r="J7" s="90"/>
      <c r="K7" s="12"/>
    </row>
    <row r="8" spans="2:11" s="1" customFormat="1" ht="12.75" customHeight="1">
      <c r="B8" s="15"/>
      <c r="C8" s="14"/>
      <c r="D8" s="14"/>
      <c r="E8" s="14"/>
      <c r="F8" s="14"/>
      <c r="G8" s="14"/>
      <c r="H8" s="14"/>
      <c r="I8" s="14"/>
      <c r="J8" s="14"/>
      <c r="K8" s="12"/>
    </row>
    <row r="9" spans="2:11" s="1" customFormat="1" ht="15" customHeight="1">
      <c r="B9" s="15"/>
      <c r="C9" s="90" t="s">
        <v>351</v>
      </c>
      <c r="D9" s="90"/>
      <c r="E9" s="90"/>
      <c r="F9" s="90"/>
      <c r="G9" s="90"/>
      <c r="H9" s="90"/>
      <c r="I9" s="90"/>
      <c r="J9" s="90"/>
      <c r="K9" s="12"/>
    </row>
    <row r="10" spans="2:11" s="1" customFormat="1" ht="15" customHeight="1">
      <c r="B10" s="15"/>
      <c r="C10" s="14"/>
      <c r="D10" s="90" t="s">
        <v>352</v>
      </c>
      <c r="E10" s="90"/>
      <c r="F10" s="90"/>
      <c r="G10" s="90"/>
      <c r="H10" s="90"/>
      <c r="I10" s="90"/>
      <c r="J10" s="90"/>
      <c r="K10" s="12"/>
    </row>
    <row r="11" spans="2:11" s="1" customFormat="1" ht="15" customHeight="1">
      <c r="B11" s="15"/>
      <c r="C11" s="16"/>
      <c r="D11" s="90" t="s">
        <v>353</v>
      </c>
      <c r="E11" s="90"/>
      <c r="F11" s="90"/>
      <c r="G11" s="90"/>
      <c r="H11" s="90"/>
      <c r="I11" s="90"/>
      <c r="J11" s="90"/>
      <c r="K11" s="12"/>
    </row>
    <row r="12" spans="2:11" s="1" customFormat="1" ht="15" customHeight="1">
      <c r="B12" s="15"/>
      <c r="C12" s="16"/>
      <c r="D12" s="14"/>
      <c r="E12" s="14"/>
      <c r="F12" s="14"/>
      <c r="G12" s="14"/>
      <c r="H12" s="14"/>
      <c r="I12" s="14"/>
      <c r="J12" s="14"/>
      <c r="K12" s="12"/>
    </row>
    <row r="13" spans="2:11" s="1" customFormat="1" ht="15" customHeight="1">
      <c r="B13" s="15"/>
      <c r="C13" s="16"/>
      <c r="D13" s="17" t="s">
        <v>354</v>
      </c>
      <c r="E13" s="14"/>
      <c r="F13" s="14"/>
      <c r="G13" s="14"/>
      <c r="H13" s="14"/>
      <c r="I13" s="14"/>
      <c r="J13" s="14"/>
      <c r="K13" s="12"/>
    </row>
    <row r="14" spans="2:11" s="1" customFormat="1" ht="12.75" customHeight="1">
      <c r="B14" s="15"/>
      <c r="C14" s="16"/>
      <c r="D14" s="16"/>
      <c r="E14" s="16"/>
      <c r="F14" s="16"/>
      <c r="G14" s="16"/>
      <c r="H14" s="16"/>
      <c r="I14" s="16"/>
      <c r="J14" s="16"/>
      <c r="K14" s="12"/>
    </row>
    <row r="15" spans="2:11" s="1" customFormat="1" ht="15" customHeight="1">
      <c r="B15" s="15"/>
      <c r="C15" s="16"/>
      <c r="D15" s="90" t="s">
        <v>355</v>
      </c>
      <c r="E15" s="90"/>
      <c r="F15" s="90"/>
      <c r="G15" s="90"/>
      <c r="H15" s="90"/>
      <c r="I15" s="90"/>
      <c r="J15" s="90"/>
      <c r="K15" s="12"/>
    </row>
    <row r="16" spans="2:11" s="1" customFormat="1" ht="15" customHeight="1">
      <c r="B16" s="15"/>
      <c r="C16" s="16"/>
      <c r="D16" s="90" t="s">
        <v>356</v>
      </c>
      <c r="E16" s="90"/>
      <c r="F16" s="90"/>
      <c r="G16" s="90"/>
      <c r="H16" s="90"/>
      <c r="I16" s="90"/>
      <c r="J16" s="90"/>
      <c r="K16" s="12"/>
    </row>
    <row r="17" spans="2:11" s="1" customFormat="1" ht="15" customHeight="1">
      <c r="B17" s="15"/>
      <c r="C17" s="16"/>
      <c r="D17" s="90" t="s">
        <v>357</v>
      </c>
      <c r="E17" s="90"/>
      <c r="F17" s="90"/>
      <c r="G17" s="90"/>
      <c r="H17" s="90"/>
      <c r="I17" s="90"/>
      <c r="J17" s="90"/>
      <c r="K17" s="12"/>
    </row>
    <row r="18" spans="2:11" s="1" customFormat="1" ht="15" customHeight="1">
      <c r="B18" s="15"/>
      <c r="C18" s="16"/>
      <c r="D18" s="16"/>
      <c r="E18" s="18" t="s">
        <v>76</v>
      </c>
      <c r="F18" s="90" t="s">
        <v>358</v>
      </c>
      <c r="G18" s="90"/>
      <c r="H18" s="90"/>
      <c r="I18" s="90"/>
      <c r="J18" s="90"/>
      <c r="K18" s="12"/>
    </row>
    <row r="19" spans="2:11" s="1" customFormat="1" ht="15" customHeight="1">
      <c r="B19" s="15"/>
      <c r="C19" s="16"/>
      <c r="D19" s="16"/>
      <c r="E19" s="18" t="s">
        <v>359</v>
      </c>
      <c r="F19" s="90" t="s">
        <v>360</v>
      </c>
      <c r="G19" s="90"/>
      <c r="H19" s="90"/>
      <c r="I19" s="90"/>
      <c r="J19" s="90"/>
      <c r="K19" s="12"/>
    </row>
    <row r="20" spans="2:11" s="1" customFormat="1" ht="15" customHeight="1">
      <c r="B20" s="15"/>
      <c r="C20" s="16"/>
      <c r="D20" s="16"/>
      <c r="E20" s="18" t="s">
        <v>361</v>
      </c>
      <c r="F20" s="90" t="s">
        <v>362</v>
      </c>
      <c r="G20" s="90"/>
      <c r="H20" s="90"/>
      <c r="I20" s="90"/>
      <c r="J20" s="90"/>
      <c r="K20" s="12"/>
    </row>
    <row r="21" spans="2:11" s="1" customFormat="1" ht="15" customHeight="1">
      <c r="B21" s="15"/>
      <c r="C21" s="16"/>
      <c r="D21" s="16"/>
      <c r="E21" s="18" t="s">
        <v>363</v>
      </c>
      <c r="F21" s="90" t="s">
        <v>364</v>
      </c>
      <c r="G21" s="90"/>
      <c r="H21" s="90"/>
      <c r="I21" s="90"/>
      <c r="J21" s="90"/>
      <c r="K21" s="12"/>
    </row>
    <row r="22" spans="2:11" s="1" customFormat="1" ht="15" customHeight="1">
      <c r="B22" s="15"/>
      <c r="C22" s="16"/>
      <c r="D22" s="16"/>
      <c r="E22" s="18" t="s">
        <v>312</v>
      </c>
      <c r="F22" s="90" t="s">
        <v>313</v>
      </c>
      <c r="G22" s="90"/>
      <c r="H22" s="90"/>
      <c r="I22" s="90"/>
      <c r="J22" s="90"/>
      <c r="K22" s="12"/>
    </row>
    <row r="23" spans="2:11" s="1" customFormat="1" ht="15" customHeight="1">
      <c r="B23" s="15"/>
      <c r="C23" s="16"/>
      <c r="D23" s="16"/>
      <c r="E23" s="18" t="s">
        <v>365</v>
      </c>
      <c r="F23" s="90" t="s">
        <v>366</v>
      </c>
      <c r="G23" s="90"/>
      <c r="H23" s="90"/>
      <c r="I23" s="90"/>
      <c r="J23" s="90"/>
      <c r="K23" s="12"/>
    </row>
    <row r="24" spans="2:11" s="1" customFormat="1" ht="12.75" customHeight="1">
      <c r="B24" s="15"/>
      <c r="C24" s="16"/>
      <c r="D24" s="16"/>
      <c r="E24" s="16"/>
      <c r="F24" s="16"/>
      <c r="G24" s="16"/>
      <c r="H24" s="16"/>
      <c r="I24" s="16"/>
      <c r="J24" s="16"/>
      <c r="K24" s="12"/>
    </row>
    <row r="25" spans="2:11" s="1" customFormat="1" ht="15" customHeight="1">
      <c r="B25" s="15"/>
      <c r="C25" s="90" t="s">
        <v>367</v>
      </c>
      <c r="D25" s="90"/>
      <c r="E25" s="90"/>
      <c r="F25" s="90"/>
      <c r="G25" s="90"/>
      <c r="H25" s="90"/>
      <c r="I25" s="90"/>
      <c r="J25" s="90"/>
      <c r="K25" s="12"/>
    </row>
    <row r="26" spans="2:11" s="1" customFormat="1" ht="15" customHeight="1">
      <c r="B26" s="15"/>
      <c r="C26" s="90" t="s">
        <v>368</v>
      </c>
      <c r="D26" s="90"/>
      <c r="E26" s="90"/>
      <c r="F26" s="90"/>
      <c r="G26" s="90"/>
      <c r="H26" s="90"/>
      <c r="I26" s="90"/>
      <c r="J26" s="90"/>
      <c r="K26" s="12"/>
    </row>
    <row r="27" spans="2:11" s="1" customFormat="1" ht="15" customHeight="1">
      <c r="B27" s="15"/>
      <c r="C27" s="14"/>
      <c r="D27" s="90" t="s">
        <v>369</v>
      </c>
      <c r="E27" s="90"/>
      <c r="F27" s="90"/>
      <c r="G27" s="90"/>
      <c r="H27" s="90"/>
      <c r="I27" s="90"/>
      <c r="J27" s="90"/>
      <c r="K27" s="12"/>
    </row>
    <row r="28" spans="2:11" s="1" customFormat="1" ht="15" customHeight="1">
      <c r="B28" s="15"/>
      <c r="C28" s="16"/>
      <c r="D28" s="90" t="s">
        <v>370</v>
      </c>
      <c r="E28" s="90"/>
      <c r="F28" s="90"/>
      <c r="G28" s="90"/>
      <c r="H28" s="90"/>
      <c r="I28" s="90"/>
      <c r="J28" s="90"/>
      <c r="K28" s="12"/>
    </row>
    <row r="29" spans="2:11" s="1" customFormat="1" ht="12.75" customHeight="1">
      <c r="B29" s="15"/>
      <c r="C29" s="16"/>
      <c r="D29" s="16"/>
      <c r="E29" s="16"/>
      <c r="F29" s="16"/>
      <c r="G29" s="16"/>
      <c r="H29" s="16"/>
      <c r="I29" s="16"/>
      <c r="J29" s="16"/>
      <c r="K29" s="12"/>
    </row>
    <row r="30" spans="2:11" s="1" customFormat="1" ht="15" customHeight="1">
      <c r="B30" s="15"/>
      <c r="C30" s="16"/>
      <c r="D30" s="90" t="s">
        <v>371</v>
      </c>
      <c r="E30" s="90"/>
      <c r="F30" s="90"/>
      <c r="G30" s="90"/>
      <c r="H30" s="90"/>
      <c r="I30" s="90"/>
      <c r="J30" s="90"/>
      <c r="K30" s="12"/>
    </row>
    <row r="31" spans="2:11" s="1" customFormat="1" ht="15" customHeight="1">
      <c r="B31" s="15"/>
      <c r="C31" s="16"/>
      <c r="D31" s="90" t="s">
        <v>372</v>
      </c>
      <c r="E31" s="90"/>
      <c r="F31" s="90"/>
      <c r="G31" s="90"/>
      <c r="H31" s="90"/>
      <c r="I31" s="90"/>
      <c r="J31" s="90"/>
      <c r="K31" s="12"/>
    </row>
    <row r="32" spans="2:11" s="1" customFormat="1" ht="12.75" customHeight="1">
      <c r="B32" s="15"/>
      <c r="C32" s="16"/>
      <c r="D32" s="16"/>
      <c r="E32" s="16"/>
      <c r="F32" s="16"/>
      <c r="G32" s="16"/>
      <c r="H32" s="16"/>
      <c r="I32" s="16"/>
      <c r="J32" s="16"/>
      <c r="K32" s="12"/>
    </row>
    <row r="33" spans="2:11" s="1" customFormat="1" ht="15" customHeight="1">
      <c r="B33" s="15"/>
      <c r="C33" s="16"/>
      <c r="D33" s="90" t="s">
        <v>373</v>
      </c>
      <c r="E33" s="90"/>
      <c r="F33" s="90"/>
      <c r="G33" s="90"/>
      <c r="H33" s="90"/>
      <c r="I33" s="90"/>
      <c r="J33" s="90"/>
      <c r="K33" s="12"/>
    </row>
    <row r="34" spans="2:11" s="1" customFormat="1" ht="15" customHeight="1">
      <c r="B34" s="15"/>
      <c r="C34" s="16"/>
      <c r="D34" s="90" t="s">
        <v>374</v>
      </c>
      <c r="E34" s="90"/>
      <c r="F34" s="90"/>
      <c r="G34" s="90"/>
      <c r="H34" s="90"/>
      <c r="I34" s="90"/>
      <c r="J34" s="90"/>
      <c r="K34" s="12"/>
    </row>
    <row r="35" spans="2:11" s="1" customFormat="1" ht="15" customHeight="1">
      <c r="B35" s="15"/>
      <c r="C35" s="16"/>
      <c r="D35" s="90" t="s">
        <v>375</v>
      </c>
      <c r="E35" s="90"/>
      <c r="F35" s="90"/>
      <c r="G35" s="90"/>
      <c r="H35" s="90"/>
      <c r="I35" s="90"/>
      <c r="J35" s="90"/>
      <c r="K35" s="12"/>
    </row>
    <row r="36" spans="2:11" s="1" customFormat="1" ht="15" customHeight="1">
      <c r="B36" s="15"/>
      <c r="C36" s="16"/>
      <c r="D36" s="14"/>
      <c r="E36" s="17" t="s">
        <v>100</v>
      </c>
      <c r="F36" s="14"/>
      <c r="G36" s="90" t="s">
        <v>376</v>
      </c>
      <c r="H36" s="90"/>
      <c r="I36" s="90"/>
      <c r="J36" s="90"/>
      <c r="K36" s="12"/>
    </row>
    <row r="37" spans="2:11" s="1" customFormat="1" ht="30.75" customHeight="1">
      <c r="B37" s="15"/>
      <c r="C37" s="16"/>
      <c r="D37" s="14"/>
      <c r="E37" s="17" t="s">
        <v>377</v>
      </c>
      <c r="F37" s="14"/>
      <c r="G37" s="90" t="s">
        <v>378</v>
      </c>
      <c r="H37" s="90"/>
      <c r="I37" s="90"/>
      <c r="J37" s="90"/>
      <c r="K37" s="12"/>
    </row>
    <row r="38" spans="2:11" s="1" customFormat="1" ht="15" customHeight="1">
      <c r="B38" s="15"/>
      <c r="C38" s="16"/>
      <c r="D38" s="14"/>
      <c r="E38" s="17" t="s">
        <v>50</v>
      </c>
      <c r="F38" s="14"/>
      <c r="G38" s="90" t="s">
        <v>379</v>
      </c>
      <c r="H38" s="90"/>
      <c r="I38" s="90"/>
      <c r="J38" s="90"/>
      <c r="K38" s="12"/>
    </row>
    <row r="39" spans="2:11" s="1" customFormat="1" ht="15" customHeight="1">
      <c r="B39" s="15"/>
      <c r="C39" s="16"/>
      <c r="D39" s="14"/>
      <c r="E39" s="17" t="s">
        <v>51</v>
      </c>
      <c r="F39" s="14"/>
      <c r="G39" s="90" t="s">
        <v>380</v>
      </c>
      <c r="H39" s="90"/>
      <c r="I39" s="90"/>
      <c r="J39" s="90"/>
      <c r="K39" s="12"/>
    </row>
    <row r="40" spans="2:11" s="1" customFormat="1" ht="15" customHeight="1">
      <c r="B40" s="15"/>
      <c r="C40" s="16"/>
      <c r="D40" s="14"/>
      <c r="E40" s="17" t="s">
        <v>101</v>
      </c>
      <c r="F40" s="14"/>
      <c r="G40" s="90" t="s">
        <v>381</v>
      </c>
      <c r="H40" s="90"/>
      <c r="I40" s="90"/>
      <c r="J40" s="90"/>
      <c r="K40" s="12"/>
    </row>
    <row r="41" spans="2:11" s="1" customFormat="1" ht="15" customHeight="1">
      <c r="B41" s="15"/>
      <c r="C41" s="16"/>
      <c r="D41" s="14"/>
      <c r="E41" s="17" t="s">
        <v>102</v>
      </c>
      <c r="F41" s="14"/>
      <c r="G41" s="90" t="s">
        <v>382</v>
      </c>
      <c r="H41" s="90"/>
      <c r="I41" s="90"/>
      <c r="J41" s="90"/>
      <c r="K41" s="12"/>
    </row>
    <row r="42" spans="2:11" s="1" customFormat="1" ht="15" customHeight="1">
      <c r="B42" s="15"/>
      <c r="C42" s="16"/>
      <c r="D42" s="14"/>
      <c r="E42" s="17" t="s">
        <v>383</v>
      </c>
      <c r="F42" s="14"/>
      <c r="G42" s="90" t="s">
        <v>384</v>
      </c>
      <c r="H42" s="90"/>
      <c r="I42" s="90"/>
      <c r="J42" s="90"/>
      <c r="K42" s="12"/>
    </row>
    <row r="43" spans="2:11" s="1" customFormat="1" ht="15" customHeight="1">
      <c r="B43" s="15"/>
      <c r="C43" s="16"/>
      <c r="D43" s="14"/>
      <c r="E43" s="17"/>
      <c r="F43" s="14"/>
      <c r="G43" s="90" t="s">
        <v>385</v>
      </c>
      <c r="H43" s="90"/>
      <c r="I43" s="90"/>
      <c r="J43" s="90"/>
      <c r="K43" s="12"/>
    </row>
    <row r="44" spans="2:11" s="1" customFormat="1" ht="15" customHeight="1">
      <c r="B44" s="15"/>
      <c r="C44" s="16"/>
      <c r="D44" s="14"/>
      <c r="E44" s="17" t="s">
        <v>386</v>
      </c>
      <c r="F44" s="14"/>
      <c r="G44" s="90" t="s">
        <v>387</v>
      </c>
      <c r="H44" s="90"/>
      <c r="I44" s="90"/>
      <c r="J44" s="90"/>
      <c r="K44" s="12"/>
    </row>
    <row r="45" spans="2:11" s="1" customFormat="1" ht="15" customHeight="1">
      <c r="B45" s="15"/>
      <c r="C45" s="16"/>
      <c r="D45" s="14"/>
      <c r="E45" s="17" t="s">
        <v>104</v>
      </c>
      <c r="F45" s="14"/>
      <c r="G45" s="90" t="s">
        <v>388</v>
      </c>
      <c r="H45" s="90"/>
      <c r="I45" s="90"/>
      <c r="J45" s="90"/>
      <c r="K45" s="12"/>
    </row>
    <row r="46" spans="2:11" s="1" customFormat="1" ht="12.75" customHeight="1">
      <c r="B46" s="15"/>
      <c r="C46" s="16"/>
      <c r="D46" s="14"/>
      <c r="E46" s="14"/>
      <c r="F46" s="14"/>
      <c r="G46" s="14"/>
      <c r="H46" s="14"/>
      <c r="I46" s="14"/>
      <c r="J46" s="14"/>
      <c r="K46" s="12"/>
    </row>
    <row r="47" spans="2:11" s="1" customFormat="1" ht="15" customHeight="1">
      <c r="B47" s="15"/>
      <c r="C47" s="16"/>
      <c r="D47" s="90" t="s">
        <v>389</v>
      </c>
      <c r="E47" s="90"/>
      <c r="F47" s="90"/>
      <c r="G47" s="90"/>
      <c r="H47" s="90"/>
      <c r="I47" s="90"/>
      <c r="J47" s="90"/>
      <c r="K47" s="12"/>
    </row>
    <row r="48" spans="2:11" s="1" customFormat="1" ht="15" customHeight="1">
      <c r="B48" s="15"/>
      <c r="C48" s="16"/>
      <c r="D48" s="16"/>
      <c r="E48" s="90" t="s">
        <v>390</v>
      </c>
      <c r="F48" s="90"/>
      <c r="G48" s="90"/>
      <c r="H48" s="90"/>
      <c r="I48" s="90"/>
      <c r="J48" s="90"/>
      <c r="K48" s="12"/>
    </row>
    <row r="49" spans="2:11" s="1" customFormat="1" ht="15" customHeight="1">
      <c r="B49" s="15"/>
      <c r="C49" s="16"/>
      <c r="D49" s="16"/>
      <c r="E49" s="90" t="s">
        <v>391</v>
      </c>
      <c r="F49" s="90"/>
      <c r="G49" s="90"/>
      <c r="H49" s="90"/>
      <c r="I49" s="90"/>
      <c r="J49" s="90"/>
      <c r="K49" s="12"/>
    </row>
    <row r="50" spans="2:11" s="1" customFormat="1" ht="15" customHeight="1">
      <c r="B50" s="15"/>
      <c r="C50" s="16"/>
      <c r="D50" s="16"/>
      <c r="E50" s="90" t="s">
        <v>392</v>
      </c>
      <c r="F50" s="90"/>
      <c r="G50" s="90"/>
      <c r="H50" s="90"/>
      <c r="I50" s="90"/>
      <c r="J50" s="90"/>
      <c r="K50" s="12"/>
    </row>
    <row r="51" spans="2:11" s="1" customFormat="1" ht="15" customHeight="1">
      <c r="B51" s="15"/>
      <c r="C51" s="16"/>
      <c r="D51" s="90" t="s">
        <v>393</v>
      </c>
      <c r="E51" s="90"/>
      <c r="F51" s="90"/>
      <c r="G51" s="90"/>
      <c r="H51" s="90"/>
      <c r="I51" s="90"/>
      <c r="J51" s="90"/>
      <c r="K51" s="12"/>
    </row>
    <row r="52" spans="2:11" s="1" customFormat="1" ht="25.5" customHeight="1">
      <c r="B52" s="11"/>
      <c r="C52" s="92" t="s">
        <v>394</v>
      </c>
      <c r="D52" s="92"/>
      <c r="E52" s="92"/>
      <c r="F52" s="92"/>
      <c r="G52" s="92"/>
      <c r="H52" s="92"/>
      <c r="I52" s="92"/>
      <c r="J52" s="92"/>
      <c r="K52" s="12"/>
    </row>
    <row r="53" spans="2:11" s="1" customFormat="1" ht="5.25" customHeight="1">
      <c r="B53" s="11"/>
      <c r="C53" s="13"/>
      <c r="D53" s="13"/>
      <c r="E53" s="13"/>
      <c r="F53" s="13"/>
      <c r="G53" s="13"/>
      <c r="H53" s="13"/>
      <c r="I53" s="13"/>
      <c r="J53" s="13"/>
      <c r="K53" s="12"/>
    </row>
    <row r="54" spans="2:11" s="1" customFormat="1" ht="15" customHeight="1">
      <c r="B54" s="11"/>
      <c r="C54" s="90" t="s">
        <v>395</v>
      </c>
      <c r="D54" s="90"/>
      <c r="E54" s="90"/>
      <c r="F54" s="90"/>
      <c r="G54" s="90"/>
      <c r="H54" s="90"/>
      <c r="I54" s="90"/>
      <c r="J54" s="90"/>
      <c r="K54" s="12"/>
    </row>
    <row r="55" spans="2:11" s="1" customFormat="1" ht="15" customHeight="1">
      <c r="B55" s="11"/>
      <c r="C55" s="90" t="s">
        <v>396</v>
      </c>
      <c r="D55" s="90"/>
      <c r="E55" s="90"/>
      <c r="F55" s="90"/>
      <c r="G55" s="90"/>
      <c r="H55" s="90"/>
      <c r="I55" s="90"/>
      <c r="J55" s="90"/>
      <c r="K55" s="12"/>
    </row>
    <row r="56" spans="2:11" s="1" customFormat="1" ht="12.75" customHeight="1">
      <c r="B56" s="11"/>
      <c r="C56" s="14"/>
      <c r="D56" s="14"/>
      <c r="E56" s="14"/>
      <c r="F56" s="14"/>
      <c r="G56" s="14"/>
      <c r="H56" s="14"/>
      <c r="I56" s="14"/>
      <c r="J56" s="14"/>
      <c r="K56" s="12"/>
    </row>
    <row r="57" spans="2:11" s="1" customFormat="1" ht="15" customHeight="1">
      <c r="B57" s="11"/>
      <c r="C57" s="90" t="s">
        <v>397</v>
      </c>
      <c r="D57" s="90"/>
      <c r="E57" s="90"/>
      <c r="F57" s="90"/>
      <c r="G57" s="90"/>
      <c r="H57" s="90"/>
      <c r="I57" s="90"/>
      <c r="J57" s="90"/>
      <c r="K57" s="12"/>
    </row>
    <row r="58" spans="2:11" s="1" customFormat="1" ht="15" customHeight="1">
      <c r="B58" s="11"/>
      <c r="C58" s="16"/>
      <c r="D58" s="90" t="s">
        <v>398</v>
      </c>
      <c r="E58" s="90"/>
      <c r="F58" s="90"/>
      <c r="G58" s="90"/>
      <c r="H58" s="90"/>
      <c r="I58" s="90"/>
      <c r="J58" s="90"/>
      <c r="K58" s="12"/>
    </row>
    <row r="59" spans="2:11" s="1" customFormat="1" ht="15" customHeight="1">
      <c r="B59" s="11"/>
      <c r="C59" s="16"/>
      <c r="D59" s="90" t="s">
        <v>399</v>
      </c>
      <c r="E59" s="90"/>
      <c r="F59" s="90"/>
      <c r="G59" s="90"/>
      <c r="H59" s="90"/>
      <c r="I59" s="90"/>
      <c r="J59" s="90"/>
      <c r="K59" s="12"/>
    </row>
    <row r="60" spans="2:11" s="1" customFormat="1" ht="15" customHeight="1">
      <c r="B60" s="11"/>
      <c r="C60" s="16"/>
      <c r="D60" s="90" t="s">
        <v>400</v>
      </c>
      <c r="E60" s="90"/>
      <c r="F60" s="90"/>
      <c r="G60" s="90"/>
      <c r="H60" s="90"/>
      <c r="I60" s="90"/>
      <c r="J60" s="90"/>
      <c r="K60" s="12"/>
    </row>
    <row r="61" spans="2:11" s="1" customFormat="1" ht="15" customHeight="1">
      <c r="B61" s="11"/>
      <c r="C61" s="16"/>
      <c r="D61" s="90" t="s">
        <v>401</v>
      </c>
      <c r="E61" s="90"/>
      <c r="F61" s="90"/>
      <c r="G61" s="90"/>
      <c r="H61" s="90"/>
      <c r="I61" s="90"/>
      <c r="J61" s="90"/>
      <c r="K61" s="12"/>
    </row>
    <row r="62" spans="2:11" s="1" customFormat="1" ht="15" customHeight="1">
      <c r="B62" s="11"/>
      <c r="C62" s="16"/>
      <c r="D62" s="94" t="s">
        <v>402</v>
      </c>
      <c r="E62" s="94"/>
      <c r="F62" s="94"/>
      <c r="G62" s="94"/>
      <c r="H62" s="94"/>
      <c r="I62" s="94"/>
      <c r="J62" s="94"/>
      <c r="K62" s="12"/>
    </row>
    <row r="63" spans="2:11" s="1" customFormat="1" ht="15" customHeight="1">
      <c r="B63" s="11"/>
      <c r="C63" s="16"/>
      <c r="D63" s="90" t="s">
        <v>403</v>
      </c>
      <c r="E63" s="90"/>
      <c r="F63" s="90"/>
      <c r="G63" s="90"/>
      <c r="H63" s="90"/>
      <c r="I63" s="90"/>
      <c r="J63" s="90"/>
      <c r="K63" s="12"/>
    </row>
    <row r="64" spans="2:11" s="1" customFormat="1" ht="12.75" customHeight="1">
      <c r="B64" s="11"/>
      <c r="C64" s="16"/>
      <c r="D64" s="16"/>
      <c r="E64" s="19"/>
      <c r="F64" s="16"/>
      <c r="G64" s="16"/>
      <c r="H64" s="16"/>
      <c r="I64" s="16"/>
      <c r="J64" s="16"/>
      <c r="K64" s="12"/>
    </row>
    <row r="65" spans="2:11" s="1" customFormat="1" ht="15" customHeight="1">
      <c r="B65" s="11"/>
      <c r="C65" s="16"/>
      <c r="D65" s="90" t="s">
        <v>404</v>
      </c>
      <c r="E65" s="90"/>
      <c r="F65" s="90"/>
      <c r="G65" s="90"/>
      <c r="H65" s="90"/>
      <c r="I65" s="90"/>
      <c r="J65" s="90"/>
      <c r="K65" s="12"/>
    </row>
    <row r="66" spans="2:11" s="1" customFormat="1" ht="15" customHeight="1">
      <c r="B66" s="11"/>
      <c r="C66" s="16"/>
      <c r="D66" s="94" t="s">
        <v>405</v>
      </c>
      <c r="E66" s="94"/>
      <c r="F66" s="94"/>
      <c r="G66" s="94"/>
      <c r="H66" s="94"/>
      <c r="I66" s="94"/>
      <c r="J66" s="94"/>
      <c r="K66" s="12"/>
    </row>
    <row r="67" spans="2:11" s="1" customFormat="1" ht="15" customHeight="1">
      <c r="B67" s="11"/>
      <c r="C67" s="16"/>
      <c r="D67" s="90" t="s">
        <v>406</v>
      </c>
      <c r="E67" s="90"/>
      <c r="F67" s="90"/>
      <c r="G67" s="90"/>
      <c r="H67" s="90"/>
      <c r="I67" s="90"/>
      <c r="J67" s="90"/>
      <c r="K67" s="12"/>
    </row>
    <row r="68" spans="2:11" s="1" customFormat="1" ht="15" customHeight="1">
      <c r="B68" s="11"/>
      <c r="C68" s="16"/>
      <c r="D68" s="90" t="s">
        <v>407</v>
      </c>
      <c r="E68" s="90"/>
      <c r="F68" s="90"/>
      <c r="G68" s="90"/>
      <c r="H68" s="90"/>
      <c r="I68" s="90"/>
      <c r="J68" s="90"/>
      <c r="K68" s="12"/>
    </row>
    <row r="69" spans="2:11" s="1" customFormat="1" ht="15" customHeight="1">
      <c r="B69" s="11"/>
      <c r="C69" s="16"/>
      <c r="D69" s="90" t="s">
        <v>408</v>
      </c>
      <c r="E69" s="90"/>
      <c r="F69" s="90"/>
      <c r="G69" s="90"/>
      <c r="H69" s="90"/>
      <c r="I69" s="90"/>
      <c r="J69" s="90"/>
      <c r="K69" s="12"/>
    </row>
    <row r="70" spans="2:11" s="1" customFormat="1" ht="15" customHeight="1">
      <c r="B70" s="11"/>
      <c r="C70" s="16"/>
      <c r="D70" s="90" t="s">
        <v>409</v>
      </c>
      <c r="E70" s="90"/>
      <c r="F70" s="90"/>
      <c r="G70" s="90"/>
      <c r="H70" s="90"/>
      <c r="I70" s="90"/>
      <c r="J70" s="90"/>
      <c r="K70" s="12"/>
    </row>
    <row r="71" spans="2:11" s="1" customFormat="1" ht="12.75" customHeight="1">
      <c r="B71" s="20"/>
      <c r="C71" s="21"/>
      <c r="D71" s="21"/>
      <c r="E71" s="21"/>
      <c r="F71" s="21"/>
      <c r="G71" s="21"/>
      <c r="H71" s="21"/>
      <c r="I71" s="21"/>
      <c r="J71" s="21"/>
      <c r="K71" s="22"/>
    </row>
    <row r="72" spans="2:11" s="1" customFormat="1" ht="18.75" customHeight="1">
      <c r="B72" s="23"/>
      <c r="C72" s="23"/>
      <c r="D72" s="23"/>
      <c r="E72" s="23"/>
      <c r="F72" s="23"/>
      <c r="G72" s="23"/>
      <c r="H72" s="23"/>
      <c r="I72" s="23"/>
      <c r="J72" s="23"/>
      <c r="K72" s="24"/>
    </row>
    <row r="73" spans="2:11" s="1" customFormat="1" ht="18.75" customHeight="1">
      <c r="B73" s="24"/>
      <c r="C73" s="24"/>
      <c r="D73" s="24"/>
      <c r="E73" s="24"/>
      <c r="F73" s="24"/>
      <c r="G73" s="24"/>
      <c r="H73" s="24"/>
      <c r="I73" s="24"/>
      <c r="J73" s="24"/>
      <c r="K73" s="24"/>
    </row>
    <row r="74" spans="2:11" s="1" customFormat="1" ht="7.5" customHeight="1">
      <c r="B74" s="25"/>
      <c r="C74" s="26"/>
      <c r="D74" s="26"/>
      <c r="E74" s="26"/>
      <c r="F74" s="26"/>
      <c r="G74" s="26"/>
      <c r="H74" s="26"/>
      <c r="I74" s="26"/>
      <c r="J74" s="26"/>
      <c r="K74" s="27"/>
    </row>
    <row r="75" spans="2:11" s="1" customFormat="1" ht="45" customHeight="1">
      <c r="B75" s="28"/>
      <c r="C75" s="93" t="s">
        <v>410</v>
      </c>
      <c r="D75" s="93"/>
      <c r="E75" s="93"/>
      <c r="F75" s="93"/>
      <c r="G75" s="93"/>
      <c r="H75" s="93"/>
      <c r="I75" s="93"/>
      <c r="J75" s="93"/>
      <c r="K75" s="29"/>
    </row>
    <row r="76" spans="2:11" s="1" customFormat="1" ht="17.25" customHeight="1">
      <c r="B76" s="28"/>
      <c r="C76" s="30" t="s">
        <v>411</v>
      </c>
      <c r="D76" s="30"/>
      <c r="E76" s="30"/>
      <c r="F76" s="30" t="s">
        <v>412</v>
      </c>
      <c r="G76" s="31"/>
      <c r="H76" s="30" t="s">
        <v>51</v>
      </c>
      <c r="I76" s="30" t="s">
        <v>54</v>
      </c>
      <c r="J76" s="30" t="s">
        <v>413</v>
      </c>
      <c r="K76" s="29"/>
    </row>
    <row r="77" spans="2:11" s="1" customFormat="1" ht="17.25" customHeight="1">
      <c r="B77" s="28"/>
      <c r="C77" s="32" t="s">
        <v>414</v>
      </c>
      <c r="D77" s="32"/>
      <c r="E77" s="32"/>
      <c r="F77" s="33" t="s">
        <v>415</v>
      </c>
      <c r="G77" s="34"/>
      <c r="H77" s="32"/>
      <c r="I77" s="32"/>
      <c r="J77" s="32" t="s">
        <v>416</v>
      </c>
      <c r="K77" s="29"/>
    </row>
    <row r="78" spans="2:11" s="1" customFormat="1" ht="5.25" customHeight="1">
      <c r="B78" s="28"/>
      <c r="C78" s="35"/>
      <c r="D78" s="35"/>
      <c r="E78" s="35"/>
      <c r="F78" s="35"/>
      <c r="G78" s="36"/>
      <c r="H78" s="35"/>
      <c r="I78" s="35"/>
      <c r="J78" s="35"/>
      <c r="K78" s="29"/>
    </row>
    <row r="79" spans="2:11" s="1" customFormat="1" ht="15" customHeight="1">
      <c r="B79" s="28"/>
      <c r="C79" s="17" t="s">
        <v>50</v>
      </c>
      <c r="D79" s="37"/>
      <c r="E79" s="37"/>
      <c r="F79" s="38" t="s">
        <v>417</v>
      </c>
      <c r="G79" s="39"/>
      <c r="H79" s="17" t="s">
        <v>418</v>
      </c>
      <c r="I79" s="17" t="s">
        <v>419</v>
      </c>
      <c r="J79" s="17">
        <v>20</v>
      </c>
      <c r="K79" s="29"/>
    </row>
    <row r="80" spans="2:11" s="1" customFormat="1" ht="15" customHeight="1">
      <c r="B80" s="28"/>
      <c r="C80" s="17" t="s">
        <v>420</v>
      </c>
      <c r="D80" s="17"/>
      <c r="E80" s="17"/>
      <c r="F80" s="38" t="s">
        <v>417</v>
      </c>
      <c r="G80" s="39"/>
      <c r="H80" s="17" t="s">
        <v>421</v>
      </c>
      <c r="I80" s="17" t="s">
        <v>419</v>
      </c>
      <c r="J80" s="17">
        <v>120</v>
      </c>
      <c r="K80" s="29"/>
    </row>
    <row r="81" spans="2:11" s="1" customFormat="1" ht="15" customHeight="1">
      <c r="B81" s="40"/>
      <c r="C81" s="17" t="s">
        <v>422</v>
      </c>
      <c r="D81" s="17"/>
      <c r="E81" s="17"/>
      <c r="F81" s="38" t="s">
        <v>423</v>
      </c>
      <c r="G81" s="39"/>
      <c r="H81" s="17" t="s">
        <v>424</v>
      </c>
      <c r="I81" s="17" t="s">
        <v>419</v>
      </c>
      <c r="J81" s="17">
        <v>50</v>
      </c>
      <c r="K81" s="29"/>
    </row>
    <row r="82" spans="2:11" s="1" customFormat="1" ht="15" customHeight="1">
      <c r="B82" s="40"/>
      <c r="C82" s="17" t="s">
        <v>425</v>
      </c>
      <c r="D82" s="17"/>
      <c r="E82" s="17"/>
      <c r="F82" s="38" t="s">
        <v>417</v>
      </c>
      <c r="G82" s="39"/>
      <c r="H82" s="17" t="s">
        <v>426</v>
      </c>
      <c r="I82" s="17" t="s">
        <v>427</v>
      </c>
      <c r="J82" s="17"/>
      <c r="K82" s="29"/>
    </row>
    <row r="83" spans="2:11" s="1" customFormat="1" ht="15" customHeight="1">
      <c r="B83" s="40"/>
      <c r="C83" s="41" t="s">
        <v>428</v>
      </c>
      <c r="D83" s="41"/>
      <c r="E83" s="41"/>
      <c r="F83" s="42" t="s">
        <v>423</v>
      </c>
      <c r="G83" s="41"/>
      <c r="H83" s="41" t="s">
        <v>429</v>
      </c>
      <c r="I83" s="41" t="s">
        <v>419</v>
      </c>
      <c r="J83" s="41">
        <v>15</v>
      </c>
      <c r="K83" s="29"/>
    </row>
    <row r="84" spans="2:11" s="1" customFormat="1" ht="15" customHeight="1">
      <c r="B84" s="40"/>
      <c r="C84" s="41" t="s">
        <v>430</v>
      </c>
      <c r="D84" s="41"/>
      <c r="E84" s="41"/>
      <c r="F84" s="42" t="s">
        <v>423</v>
      </c>
      <c r="G84" s="41"/>
      <c r="H84" s="41" t="s">
        <v>431</v>
      </c>
      <c r="I84" s="41" t="s">
        <v>419</v>
      </c>
      <c r="J84" s="41">
        <v>15</v>
      </c>
      <c r="K84" s="29"/>
    </row>
    <row r="85" spans="2:11" s="1" customFormat="1" ht="15" customHeight="1">
      <c r="B85" s="40"/>
      <c r="C85" s="41" t="s">
        <v>432</v>
      </c>
      <c r="D85" s="41"/>
      <c r="E85" s="41"/>
      <c r="F85" s="42" t="s">
        <v>423</v>
      </c>
      <c r="G85" s="41"/>
      <c r="H85" s="41" t="s">
        <v>433</v>
      </c>
      <c r="I85" s="41" t="s">
        <v>419</v>
      </c>
      <c r="J85" s="41">
        <v>20</v>
      </c>
      <c r="K85" s="29"/>
    </row>
    <row r="86" spans="2:11" s="1" customFormat="1" ht="15" customHeight="1">
      <c r="B86" s="40"/>
      <c r="C86" s="41" t="s">
        <v>434</v>
      </c>
      <c r="D86" s="41"/>
      <c r="E86" s="41"/>
      <c r="F86" s="42" t="s">
        <v>423</v>
      </c>
      <c r="G86" s="41"/>
      <c r="H86" s="41" t="s">
        <v>435</v>
      </c>
      <c r="I86" s="41" t="s">
        <v>419</v>
      </c>
      <c r="J86" s="41">
        <v>20</v>
      </c>
      <c r="K86" s="29"/>
    </row>
    <row r="87" spans="2:11" s="1" customFormat="1" ht="15" customHeight="1">
      <c r="B87" s="40"/>
      <c r="C87" s="17" t="s">
        <v>436</v>
      </c>
      <c r="D87" s="17"/>
      <c r="E87" s="17"/>
      <c r="F87" s="38" t="s">
        <v>423</v>
      </c>
      <c r="G87" s="39"/>
      <c r="H87" s="17" t="s">
        <v>437</v>
      </c>
      <c r="I87" s="17" t="s">
        <v>419</v>
      </c>
      <c r="J87" s="17">
        <v>50</v>
      </c>
      <c r="K87" s="29"/>
    </row>
    <row r="88" spans="2:11" s="1" customFormat="1" ht="15" customHeight="1">
      <c r="B88" s="40"/>
      <c r="C88" s="17" t="s">
        <v>438</v>
      </c>
      <c r="D88" s="17"/>
      <c r="E88" s="17"/>
      <c r="F88" s="38" t="s">
        <v>423</v>
      </c>
      <c r="G88" s="39"/>
      <c r="H88" s="17" t="s">
        <v>439</v>
      </c>
      <c r="I88" s="17" t="s">
        <v>419</v>
      </c>
      <c r="J88" s="17">
        <v>20</v>
      </c>
      <c r="K88" s="29"/>
    </row>
    <row r="89" spans="2:11" s="1" customFormat="1" ht="15" customHeight="1">
      <c r="B89" s="40"/>
      <c r="C89" s="17" t="s">
        <v>440</v>
      </c>
      <c r="D89" s="17"/>
      <c r="E89" s="17"/>
      <c r="F89" s="38" t="s">
        <v>423</v>
      </c>
      <c r="G89" s="39"/>
      <c r="H89" s="17" t="s">
        <v>441</v>
      </c>
      <c r="I89" s="17" t="s">
        <v>419</v>
      </c>
      <c r="J89" s="17">
        <v>20</v>
      </c>
      <c r="K89" s="29"/>
    </row>
    <row r="90" spans="2:11" s="1" customFormat="1" ht="15" customHeight="1">
      <c r="B90" s="40"/>
      <c r="C90" s="17" t="s">
        <v>442</v>
      </c>
      <c r="D90" s="17"/>
      <c r="E90" s="17"/>
      <c r="F90" s="38" t="s">
        <v>423</v>
      </c>
      <c r="G90" s="39"/>
      <c r="H90" s="17" t="s">
        <v>443</v>
      </c>
      <c r="I90" s="17" t="s">
        <v>419</v>
      </c>
      <c r="J90" s="17">
        <v>50</v>
      </c>
      <c r="K90" s="29"/>
    </row>
    <row r="91" spans="2:11" s="1" customFormat="1" ht="15" customHeight="1">
      <c r="B91" s="40"/>
      <c r="C91" s="17" t="s">
        <v>444</v>
      </c>
      <c r="D91" s="17"/>
      <c r="E91" s="17"/>
      <c r="F91" s="38" t="s">
        <v>423</v>
      </c>
      <c r="G91" s="39"/>
      <c r="H91" s="17" t="s">
        <v>444</v>
      </c>
      <c r="I91" s="17" t="s">
        <v>419</v>
      </c>
      <c r="J91" s="17">
        <v>50</v>
      </c>
      <c r="K91" s="29"/>
    </row>
    <row r="92" spans="2:11" s="1" customFormat="1" ht="15" customHeight="1">
      <c r="B92" s="40"/>
      <c r="C92" s="17" t="s">
        <v>445</v>
      </c>
      <c r="D92" s="17"/>
      <c r="E92" s="17"/>
      <c r="F92" s="38" t="s">
        <v>423</v>
      </c>
      <c r="G92" s="39"/>
      <c r="H92" s="17" t="s">
        <v>446</v>
      </c>
      <c r="I92" s="17" t="s">
        <v>419</v>
      </c>
      <c r="J92" s="17">
        <v>255</v>
      </c>
      <c r="K92" s="29"/>
    </row>
    <row r="93" spans="2:11" s="1" customFormat="1" ht="15" customHeight="1">
      <c r="B93" s="40"/>
      <c r="C93" s="17" t="s">
        <v>447</v>
      </c>
      <c r="D93" s="17"/>
      <c r="E93" s="17"/>
      <c r="F93" s="38" t="s">
        <v>417</v>
      </c>
      <c r="G93" s="39"/>
      <c r="H93" s="17" t="s">
        <v>448</v>
      </c>
      <c r="I93" s="17" t="s">
        <v>449</v>
      </c>
      <c r="J93" s="17"/>
      <c r="K93" s="29"/>
    </row>
    <row r="94" spans="2:11" s="1" customFormat="1" ht="15" customHeight="1">
      <c r="B94" s="40"/>
      <c r="C94" s="17" t="s">
        <v>450</v>
      </c>
      <c r="D94" s="17"/>
      <c r="E94" s="17"/>
      <c r="F94" s="38" t="s">
        <v>417</v>
      </c>
      <c r="G94" s="39"/>
      <c r="H94" s="17" t="s">
        <v>451</v>
      </c>
      <c r="I94" s="17" t="s">
        <v>452</v>
      </c>
      <c r="J94" s="17"/>
      <c r="K94" s="29"/>
    </row>
    <row r="95" spans="2:11" s="1" customFormat="1" ht="15" customHeight="1">
      <c r="B95" s="40"/>
      <c r="C95" s="17" t="s">
        <v>453</v>
      </c>
      <c r="D95" s="17"/>
      <c r="E95" s="17"/>
      <c r="F95" s="38" t="s">
        <v>417</v>
      </c>
      <c r="G95" s="39"/>
      <c r="H95" s="17" t="s">
        <v>453</v>
      </c>
      <c r="I95" s="17" t="s">
        <v>452</v>
      </c>
      <c r="J95" s="17"/>
      <c r="K95" s="29"/>
    </row>
    <row r="96" spans="2:11" s="1" customFormat="1" ht="15" customHeight="1">
      <c r="B96" s="40"/>
      <c r="C96" s="17" t="s">
        <v>35</v>
      </c>
      <c r="D96" s="17"/>
      <c r="E96" s="17"/>
      <c r="F96" s="38" t="s">
        <v>417</v>
      </c>
      <c r="G96" s="39"/>
      <c r="H96" s="17" t="s">
        <v>454</v>
      </c>
      <c r="I96" s="17" t="s">
        <v>452</v>
      </c>
      <c r="J96" s="17"/>
      <c r="K96" s="29"/>
    </row>
    <row r="97" spans="2:11" s="1" customFormat="1" ht="15" customHeight="1">
      <c r="B97" s="40"/>
      <c r="C97" s="17" t="s">
        <v>45</v>
      </c>
      <c r="D97" s="17"/>
      <c r="E97" s="17"/>
      <c r="F97" s="38" t="s">
        <v>417</v>
      </c>
      <c r="G97" s="39"/>
      <c r="H97" s="17" t="s">
        <v>455</v>
      </c>
      <c r="I97" s="17" t="s">
        <v>452</v>
      </c>
      <c r="J97" s="17"/>
      <c r="K97" s="29"/>
    </row>
    <row r="98" spans="2:11" s="1" customFormat="1" ht="15" customHeight="1">
      <c r="B98" s="43"/>
      <c r="C98" s="44"/>
      <c r="D98" s="44"/>
      <c r="E98" s="44"/>
      <c r="F98" s="44"/>
      <c r="G98" s="44"/>
      <c r="H98" s="44"/>
      <c r="I98" s="44"/>
      <c r="J98" s="44"/>
      <c r="K98" s="45"/>
    </row>
    <row r="99" spans="2:11" s="1" customFormat="1" ht="18.75" customHeight="1">
      <c r="B99" s="46"/>
      <c r="C99" s="47"/>
      <c r="D99" s="47"/>
      <c r="E99" s="47"/>
      <c r="F99" s="47"/>
      <c r="G99" s="47"/>
      <c r="H99" s="47"/>
      <c r="I99" s="47"/>
      <c r="J99" s="47"/>
      <c r="K99" s="46"/>
    </row>
    <row r="100" spans="2:11" s="1" customFormat="1" ht="18.75" customHeight="1"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2:11" s="1" customFormat="1" ht="7.5" customHeight="1">
      <c r="B101" s="25"/>
      <c r="C101" s="26"/>
      <c r="D101" s="26"/>
      <c r="E101" s="26"/>
      <c r="F101" s="26"/>
      <c r="G101" s="26"/>
      <c r="H101" s="26"/>
      <c r="I101" s="26"/>
      <c r="J101" s="26"/>
      <c r="K101" s="27"/>
    </row>
    <row r="102" spans="2:11" s="1" customFormat="1" ht="45" customHeight="1">
      <c r="B102" s="28"/>
      <c r="C102" s="93" t="s">
        <v>456</v>
      </c>
      <c r="D102" s="93"/>
      <c r="E102" s="93"/>
      <c r="F102" s="93"/>
      <c r="G102" s="93"/>
      <c r="H102" s="93"/>
      <c r="I102" s="93"/>
      <c r="J102" s="93"/>
      <c r="K102" s="29"/>
    </row>
    <row r="103" spans="2:11" s="1" customFormat="1" ht="17.25" customHeight="1">
      <c r="B103" s="28"/>
      <c r="C103" s="30" t="s">
        <v>411</v>
      </c>
      <c r="D103" s="30"/>
      <c r="E103" s="30"/>
      <c r="F103" s="30" t="s">
        <v>412</v>
      </c>
      <c r="G103" s="31"/>
      <c r="H103" s="30" t="s">
        <v>51</v>
      </c>
      <c r="I103" s="30" t="s">
        <v>54</v>
      </c>
      <c r="J103" s="30" t="s">
        <v>413</v>
      </c>
      <c r="K103" s="29"/>
    </row>
    <row r="104" spans="2:11" s="1" customFormat="1" ht="17.25" customHeight="1">
      <c r="B104" s="28"/>
      <c r="C104" s="32" t="s">
        <v>414</v>
      </c>
      <c r="D104" s="32"/>
      <c r="E104" s="32"/>
      <c r="F104" s="33" t="s">
        <v>415</v>
      </c>
      <c r="G104" s="34"/>
      <c r="H104" s="32"/>
      <c r="I104" s="32"/>
      <c r="J104" s="32" t="s">
        <v>416</v>
      </c>
      <c r="K104" s="29"/>
    </row>
    <row r="105" spans="2:11" s="1" customFormat="1" ht="5.25" customHeight="1">
      <c r="B105" s="28"/>
      <c r="C105" s="30"/>
      <c r="D105" s="30"/>
      <c r="E105" s="30"/>
      <c r="F105" s="30"/>
      <c r="G105" s="48"/>
      <c r="H105" s="30"/>
      <c r="I105" s="30"/>
      <c r="J105" s="30"/>
      <c r="K105" s="29"/>
    </row>
    <row r="106" spans="2:11" s="1" customFormat="1" ht="15" customHeight="1">
      <c r="B106" s="28"/>
      <c r="C106" s="17" t="s">
        <v>50</v>
      </c>
      <c r="D106" s="37"/>
      <c r="E106" s="37"/>
      <c r="F106" s="38" t="s">
        <v>417</v>
      </c>
      <c r="G106" s="17"/>
      <c r="H106" s="17" t="s">
        <v>457</v>
      </c>
      <c r="I106" s="17" t="s">
        <v>419</v>
      </c>
      <c r="J106" s="17">
        <v>20</v>
      </c>
      <c r="K106" s="29"/>
    </row>
    <row r="107" spans="2:11" s="1" customFormat="1" ht="15" customHeight="1">
      <c r="B107" s="28"/>
      <c r="C107" s="17" t="s">
        <v>420</v>
      </c>
      <c r="D107" s="17"/>
      <c r="E107" s="17"/>
      <c r="F107" s="38" t="s">
        <v>417</v>
      </c>
      <c r="G107" s="17"/>
      <c r="H107" s="17" t="s">
        <v>457</v>
      </c>
      <c r="I107" s="17" t="s">
        <v>419</v>
      </c>
      <c r="J107" s="17">
        <v>120</v>
      </c>
      <c r="K107" s="29"/>
    </row>
    <row r="108" spans="2:11" s="1" customFormat="1" ht="15" customHeight="1">
      <c r="B108" s="40"/>
      <c r="C108" s="17" t="s">
        <v>422</v>
      </c>
      <c r="D108" s="17"/>
      <c r="E108" s="17"/>
      <c r="F108" s="38" t="s">
        <v>423</v>
      </c>
      <c r="G108" s="17"/>
      <c r="H108" s="17" t="s">
        <v>457</v>
      </c>
      <c r="I108" s="17" t="s">
        <v>419</v>
      </c>
      <c r="J108" s="17">
        <v>50</v>
      </c>
      <c r="K108" s="29"/>
    </row>
    <row r="109" spans="2:11" s="1" customFormat="1" ht="15" customHeight="1">
      <c r="B109" s="40"/>
      <c r="C109" s="17" t="s">
        <v>425</v>
      </c>
      <c r="D109" s="17"/>
      <c r="E109" s="17"/>
      <c r="F109" s="38" t="s">
        <v>417</v>
      </c>
      <c r="G109" s="17"/>
      <c r="H109" s="17" t="s">
        <v>457</v>
      </c>
      <c r="I109" s="17" t="s">
        <v>427</v>
      </c>
      <c r="J109" s="17"/>
      <c r="K109" s="29"/>
    </row>
    <row r="110" spans="2:11" s="1" customFormat="1" ht="15" customHeight="1">
      <c r="B110" s="40"/>
      <c r="C110" s="17" t="s">
        <v>436</v>
      </c>
      <c r="D110" s="17"/>
      <c r="E110" s="17"/>
      <c r="F110" s="38" t="s">
        <v>423</v>
      </c>
      <c r="G110" s="17"/>
      <c r="H110" s="17" t="s">
        <v>457</v>
      </c>
      <c r="I110" s="17" t="s">
        <v>419</v>
      </c>
      <c r="J110" s="17">
        <v>50</v>
      </c>
      <c r="K110" s="29"/>
    </row>
    <row r="111" spans="2:11" s="1" customFormat="1" ht="15" customHeight="1">
      <c r="B111" s="40"/>
      <c r="C111" s="17" t="s">
        <v>444</v>
      </c>
      <c r="D111" s="17"/>
      <c r="E111" s="17"/>
      <c r="F111" s="38" t="s">
        <v>423</v>
      </c>
      <c r="G111" s="17"/>
      <c r="H111" s="17" t="s">
        <v>457</v>
      </c>
      <c r="I111" s="17" t="s">
        <v>419</v>
      </c>
      <c r="J111" s="17">
        <v>50</v>
      </c>
      <c r="K111" s="29"/>
    </row>
    <row r="112" spans="2:11" s="1" customFormat="1" ht="15" customHeight="1">
      <c r="B112" s="40"/>
      <c r="C112" s="17" t="s">
        <v>442</v>
      </c>
      <c r="D112" s="17"/>
      <c r="E112" s="17"/>
      <c r="F112" s="38" t="s">
        <v>423</v>
      </c>
      <c r="G112" s="17"/>
      <c r="H112" s="17" t="s">
        <v>457</v>
      </c>
      <c r="I112" s="17" t="s">
        <v>419</v>
      </c>
      <c r="J112" s="17">
        <v>50</v>
      </c>
      <c r="K112" s="29"/>
    </row>
    <row r="113" spans="2:11" s="1" customFormat="1" ht="15" customHeight="1">
      <c r="B113" s="40"/>
      <c r="C113" s="17" t="s">
        <v>50</v>
      </c>
      <c r="D113" s="17"/>
      <c r="E113" s="17"/>
      <c r="F113" s="38" t="s">
        <v>417</v>
      </c>
      <c r="G113" s="17"/>
      <c r="H113" s="17" t="s">
        <v>458</v>
      </c>
      <c r="I113" s="17" t="s">
        <v>419</v>
      </c>
      <c r="J113" s="17">
        <v>20</v>
      </c>
      <c r="K113" s="29"/>
    </row>
    <row r="114" spans="2:11" s="1" customFormat="1" ht="15" customHeight="1">
      <c r="B114" s="40"/>
      <c r="C114" s="17" t="s">
        <v>459</v>
      </c>
      <c r="D114" s="17"/>
      <c r="E114" s="17"/>
      <c r="F114" s="38" t="s">
        <v>417</v>
      </c>
      <c r="G114" s="17"/>
      <c r="H114" s="17" t="s">
        <v>460</v>
      </c>
      <c r="I114" s="17" t="s">
        <v>419</v>
      </c>
      <c r="J114" s="17">
        <v>120</v>
      </c>
      <c r="K114" s="29"/>
    </row>
    <row r="115" spans="2:11" s="1" customFormat="1" ht="15" customHeight="1">
      <c r="B115" s="40"/>
      <c r="C115" s="17" t="s">
        <v>35</v>
      </c>
      <c r="D115" s="17"/>
      <c r="E115" s="17"/>
      <c r="F115" s="38" t="s">
        <v>417</v>
      </c>
      <c r="G115" s="17"/>
      <c r="H115" s="17" t="s">
        <v>461</v>
      </c>
      <c r="I115" s="17" t="s">
        <v>452</v>
      </c>
      <c r="J115" s="17"/>
      <c r="K115" s="29"/>
    </row>
    <row r="116" spans="2:11" s="1" customFormat="1" ht="15" customHeight="1">
      <c r="B116" s="40"/>
      <c r="C116" s="17" t="s">
        <v>45</v>
      </c>
      <c r="D116" s="17"/>
      <c r="E116" s="17"/>
      <c r="F116" s="38" t="s">
        <v>417</v>
      </c>
      <c r="G116" s="17"/>
      <c r="H116" s="17" t="s">
        <v>462</v>
      </c>
      <c r="I116" s="17" t="s">
        <v>452</v>
      </c>
      <c r="J116" s="17"/>
      <c r="K116" s="29"/>
    </row>
    <row r="117" spans="2:11" s="1" customFormat="1" ht="15" customHeight="1">
      <c r="B117" s="40"/>
      <c r="C117" s="17" t="s">
        <v>54</v>
      </c>
      <c r="D117" s="17"/>
      <c r="E117" s="17"/>
      <c r="F117" s="38" t="s">
        <v>417</v>
      </c>
      <c r="G117" s="17"/>
      <c r="H117" s="17" t="s">
        <v>463</v>
      </c>
      <c r="I117" s="17" t="s">
        <v>464</v>
      </c>
      <c r="J117" s="17"/>
      <c r="K117" s="29"/>
    </row>
    <row r="118" spans="2:11" s="1" customFormat="1" ht="15" customHeight="1">
      <c r="B118" s="43"/>
      <c r="C118" s="49"/>
      <c r="D118" s="49"/>
      <c r="E118" s="49"/>
      <c r="F118" s="49"/>
      <c r="G118" s="49"/>
      <c r="H118" s="49"/>
      <c r="I118" s="49"/>
      <c r="J118" s="49"/>
      <c r="K118" s="45"/>
    </row>
    <row r="119" spans="2:11" s="1" customFormat="1" ht="18.75" customHeight="1">
      <c r="B119" s="50"/>
      <c r="C119" s="51"/>
      <c r="D119" s="51"/>
      <c r="E119" s="51"/>
      <c r="F119" s="52"/>
      <c r="G119" s="51"/>
      <c r="H119" s="51"/>
      <c r="I119" s="51"/>
      <c r="J119" s="51"/>
      <c r="K119" s="50"/>
    </row>
    <row r="120" spans="2:11" s="1" customFormat="1" ht="18.75" customHeight="1">
      <c r="B120" s="24"/>
      <c r="C120" s="24"/>
      <c r="D120" s="24"/>
      <c r="E120" s="24"/>
      <c r="F120" s="24"/>
      <c r="G120" s="24"/>
      <c r="H120" s="24"/>
      <c r="I120" s="24"/>
      <c r="J120" s="24"/>
      <c r="K120" s="24"/>
    </row>
    <row r="121" spans="2:11" s="1" customFormat="1" ht="7.5" customHeight="1">
      <c r="B121" s="53"/>
      <c r="C121" s="54"/>
      <c r="D121" s="54"/>
      <c r="E121" s="54"/>
      <c r="F121" s="54"/>
      <c r="G121" s="54"/>
      <c r="H121" s="54"/>
      <c r="I121" s="54"/>
      <c r="J121" s="54"/>
      <c r="K121" s="55"/>
    </row>
    <row r="122" spans="2:11" s="1" customFormat="1" ht="45" customHeight="1">
      <c r="B122" s="56"/>
      <c r="C122" s="91" t="s">
        <v>465</v>
      </c>
      <c r="D122" s="91"/>
      <c r="E122" s="91"/>
      <c r="F122" s="91"/>
      <c r="G122" s="91"/>
      <c r="H122" s="91"/>
      <c r="I122" s="91"/>
      <c r="J122" s="91"/>
      <c r="K122" s="57"/>
    </row>
    <row r="123" spans="2:11" s="1" customFormat="1" ht="17.25" customHeight="1">
      <c r="B123" s="58"/>
      <c r="C123" s="30" t="s">
        <v>411</v>
      </c>
      <c r="D123" s="30"/>
      <c r="E123" s="30"/>
      <c r="F123" s="30" t="s">
        <v>412</v>
      </c>
      <c r="G123" s="31"/>
      <c r="H123" s="30" t="s">
        <v>51</v>
      </c>
      <c r="I123" s="30" t="s">
        <v>54</v>
      </c>
      <c r="J123" s="30" t="s">
        <v>413</v>
      </c>
      <c r="K123" s="59"/>
    </row>
    <row r="124" spans="2:11" s="1" customFormat="1" ht="17.25" customHeight="1">
      <c r="B124" s="58"/>
      <c r="C124" s="32" t="s">
        <v>414</v>
      </c>
      <c r="D124" s="32"/>
      <c r="E124" s="32"/>
      <c r="F124" s="33" t="s">
        <v>415</v>
      </c>
      <c r="G124" s="34"/>
      <c r="H124" s="32"/>
      <c r="I124" s="32"/>
      <c r="J124" s="32" t="s">
        <v>416</v>
      </c>
      <c r="K124" s="59"/>
    </row>
    <row r="125" spans="2:11" s="1" customFormat="1" ht="5.25" customHeight="1">
      <c r="B125" s="60"/>
      <c r="C125" s="35"/>
      <c r="D125" s="35"/>
      <c r="E125" s="35"/>
      <c r="F125" s="35"/>
      <c r="G125" s="61"/>
      <c r="H125" s="35"/>
      <c r="I125" s="35"/>
      <c r="J125" s="35"/>
      <c r="K125" s="62"/>
    </row>
    <row r="126" spans="2:11" s="1" customFormat="1" ht="15" customHeight="1">
      <c r="B126" s="60"/>
      <c r="C126" s="17" t="s">
        <v>420</v>
      </c>
      <c r="D126" s="37"/>
      <c r="E126" s="37"/>
      <c r="F126" s="38" t="s">
        <v>417</v>
      </c>
      <c r="G126" s="17"/>
      <c r="H126" s="17" t="s">
        <v>457</v>
      </c>
      <c r="I126" s="17" t="s">
        <v>419</v>
      </c>
      <c r="J126" s="17">
        <v>120</v>
      </c>
      <c r="K126" s="63"/>
    </row>
    <row r="127" spans="2:11" s="1" customFormat="1" ht="15" customHeight="1">
      <c r="B127" s="60"/>
      <c r="C127" s="17" t="s">
        <v>466</v>
      </c>
      <c r="D127" s="17"/>
      <c r="E127" s="17"/>
      <c r="F127" s="38" t="s">
        <v>417</v>
      </c>
      <c r="G127" s="17"/>
      <c r="H127" s="17" t="s">
        <v>467</v>
      </c>
      <c r="I127" s="17" t="s">
        <v>419</v>
      </c>
      <c r="J127" s="17" t="s">
        <v>468</v>
      </c>
      <c r="K127" s="63"/>
    </row>
    <row r="128" spans="2:11" s="1" customFormat="1" ht="15" customHeight="1">
      <c r="B128" s="60"/>
      <c r="C128" s="17" t="s">
        <v>365</v>
      </c>
      <c r="D128" s="17"/>
      <c r="E128" s="17"/>
      <c r="F128" s="38" t="s">
        <v>417</v>
      </c>
      <c r="G128" s="17"/>
      <c r="H128" s="17" t="s">
        <v>469</v>
      </c>
      <c r="I128" s="17" t="s">
        <v>419</v>
      </c>
      <c r="J128" s="17" t="s">
        <v>468</v>
      </c>
      <c r="K128" s="63"/>
    </row>
    <row r="129" spans="2:11" s="1" customFormat="1" ht="15" customHeight="1">
      <c r="B129" s="60"/>
      <c r="C129" s="17" t="s">
        <v>428</v>
      </c>
      <c r="D129" s="17"/>
      <c r="E129" s="17"/>
      <c r="F129" s="38" t="s">
        <v>423</v>
      </c>
      <c r="G129" s="17"/>
      <c r="H129" s="17" t="s">
        <v>429</v>
      </c>
      <c r="I129" s="17" t="s">
        <v>419</v>
      </c>
      <c r="J129" s="17">
        <v>15</v>
      </c>
      <c r="K129" s="63"/>
    </row>
    <row r="130" spans="2:11" s="1" customFormat="1" ht="15" customHeight="1">
      <c r="B130" s="60"/>
      <c r="C130" s="41" t="s">
        <v>430</v>
      </c>
      <c r="D130" s="41"/>
      <c r="E130" s="41"/>
      <c r="F130" s="42" t="s">
        <v>423</v>
      </c>
      <c r="G130" s="41"/>
      <c r="H130" s="41" t="s">
        <v>431</v>
      </c>
      <c r="I130" s="41" t="s">
        <v>419</v>
      </c>
      <c r="J130" s="41">
        <v>15</v>
      </c>
      <c r="K130" s="63"/>
    </row>
    <row r="131" spans="2:11" s="1" customFormat="1" ht="15" customHeight="1">
      <c r="B131" s="60"/>
      <c r="C131" s="41" t="s">
        <v>432</v>
      </c>
      <c r="D131" s="41"/>
      <c r="E131" s="41"/>
      <c r="F131" s="42" t="s">
        <v>423</v>
      </c>
      <c r="G131" s="41"/>
      <c r="H131" s="41" t="s">
        <v>433</v>
      </c>
      <c r="I131" s="41" t="s">
        <v>419</v>
      </c>
      <c r="J131" s="41">
        <v>20</v>
      </c>
      <c r="K131" s="63"/>
    </row>
    <row r="132" spans="2:11" s="1" customFormat="1" ht="15" customHeight="1">
      <c r="B132" s="60"/>
      <c r="C132" s="41" t="s">
        <v>434</v>
      </c>
      <c r="D132" s="41"/>
      <c r="E132" s="41"/>
      <c r="F132" s="42" t="s">
        <v>423</v>
      </c>
      <c r="G132" s="41"/>
      <c r="H132" s="41" t="s">
        <v>435</v>
      </c>
      <c r="I132" s="41" t="s">
        <v>419</v>
      </c>
      <c r="J132" s="41">
        <v>20</v>
      </c>
      <c r="K132" s="63"/>
    </row>
    <row r="133" spans="2:11" s="1" customFormat="1" ht="15" customHeight="1">
      <c r="B133" s="60"/>
      <c r="C133" s="17" t="s">
        <v>422</v>
      </c>
      <c r="D133" s="17"/>
      <c r="E133" s="17"/>
      <c r="F133" s="38" t="s">
        <v>423</v>
      </c>
      <c r="G133" s="17"/>
      <c r="H133" s="17" t="s">
        <v>457</v>
      </c>
      <c r="I133" s="17" t="s">
        <v>419</v>
      </c>
      <c r="J133" s="17">
        <v>50</v>
      </c>
      <c r="K133" s="63"/>
    </row>
    <row r="134" spans="2:11" s="1" customFormat="1" ht="15" customHeight="1">
      <c r="B134" s="60"/>
      <c r="C134" s="17" t="s">
        <v>436</v>
      </c>
      <c r="D134" s="17"/>
      <c r="E134" s="17"/>
      <c r="F134" s="38" t="s">
        <v>423</v>
      </c>
      <c r="G134" s="17"/>
      <c r="H134" s="17" t="s">
        <v>457</v>
      </c>
      <c r="I134" s="17" t="s">
        <v>419</v>
      </c>
      <c r="J134" s="17">
        <v>50</v>
      </c>
      <c r="K134" s="63"/>
    </row>
    <row r="135" spans="2:11" s="1" customFormat="1" ht="15" customHeight="1">
      <c r="B135" s="60"/>
      <c r="C135" s="17" t="s">
        <v>442</v>
      </c>
      <c r="D135" s="17"/>
      <c r="E135" s="17"/>
      <c r="F135" s="38" t="s">
        <v>423</v>
      </c>
      <c r="G135" s="17"/>
      <c r="H135" s="17" t="s">
        <v>457</v>
      </c>
      <c r="I135" s="17" t="s">
        <v>419</v>
      </c>
      <c r="J135" s="17">
        <v>50</v>
      </c>
      <c r="K135" s="63"/>
    </row>
    <row r="136" spans="2:11" s="1" customFormat="1" ht="15" customHeight="1">
      <c r="B136" s="60"/>
      <c r="C136" s="17" t="s">
        <v>444</v>
      </c>
      <c r="D136" s="17"/>
      <c r="E136" s="17"/>
      <c r="F136" s="38" t="s">
        <v>423</v>
      </c>
      <c r="G136" s="17"/>
      <c r="H136" s="17" t="s">
        <v>457</v>
      </c>
      <c r="I136" s="17" t="s">
        <v>419</v>
      </c>
      <c r="J136" s="17">
        <v>50</v>
      </c>
      <c r="K136" s="63"/>
    </row>
    <row r="137" spans="2:11" s="1" customFormat="1" ht="15" customHeight="1">
      <c r="B137" s="60"/>
      <c r="C137" s="17" t="s">
        <v>445</v>
      </c>
      <c r="D137" s="17"/>
      <c r="E137" s="17"/>
      <c r="F137" s="38" t="s">
        <v>423</v>
      </c>
      <c r="G137" s="17"/>
      <c r="H137" s="17" t="s">
        <v>470</v>
      </c>
      <c r="I137" s="17" t="s">
        <v>419</v>
      </c>
      <c r="J137" s="17">
        <v>255</v>
      </c>
      <c r="K137" s="63"/>
    </row>
    <row r="138" spans="2:11" s="1" customFormat="1" ht="15" customHeight="1">
      <c r="B138" s="60"/>
      <c r="C138" s="17" t="s">
        <v>447</v>
      </c>
      <c r="D138" s="17"/>
      <c r="E138" s="17"/>
      <c r="F138" s="38" t="s">
        <v>417</v>
      </c>
      <c r="G138" s="17"/>
      <c r="H138" s="17" t="s">
        <v>471</v>
      </c>
      <c r="I138" s="17" t="s">
        <v>449</v>
      </c>
      <c r="J138" s="17"/>
      <c r="K138" s="63"/>
    </row>
    <row r="139" spans="2:11" s="1" customFormat="1" ht="15" customHeight="1">
      <c r="B139" s="60"/>
      <c r="C139" s="17" t="s">
        <v>450</v>
      </c>
      <c r="D139" s="17"/>
      <c r="E139" s="17"/>
      <c r="F139" s="38" t="s">
        <v>417</v>
      </c>
      <c r="G139" s="17"/>
      <c r="H139" s="17" t="s">
        <v>472</v>
      </c>
      <c r="I139" s="17" t="s">
        <v>452</v>
      </c>
      <c r="J139" s="17"/>
      <c r="K139" s="63"/>
    </row>
    <row r="140" spans="2:11" s="1" customFormat="1" ht="15" customHeight="1">
      <c r="B140" s="60"/>
      <c r="C140" s="17" t="s">
        <v>453</v>
      </c>
      <c r="D140" s="17"/>
      <c r="E140" s="17"/>
      <c r="F140" s="38" t="s">
        <v>417</v>
      </c>
      <c r="G140" s="17"/>
      <c r="H140" s="17" t="s">
        <v>453</v>
      </c>
      <c r="I140" s="17" t="s">
        <v>452</v>
      </c>
      <c r="J140" s="17"/>
      <c r="K140" s="63"/>
    </row>
    <row r="141" spans="2:11" s="1" customFormat="1" ht="15" customHeight="1">
      <c r="B141" s="60"/>
      <c r="C141" s="17" t="s">
        <v>35</v>
      </c>
      <c r="D141" s="17"/>
      <c r="E141" s="17"/>
      <c r="F141" s="38" t="s">
        <v>417</v>
      </c>
      <c r="G141" s="17"/>
      <c r="H141" s="17" t="s">
        <v>473</v>
      </c>
      <c r="I141" s="17" t="s">
        <v>452</v>
      </c>
      <c r="J141" s="17"/>
      <c r="K141" s="63"/>
    </row>
    <row r="142" spans="2:11" s="1" customFormat="1" ht="15" customHeight="1">
      <c r="B142" s="60"/>
      <c r="C142" s="17" t="s">
        <v>474</v>
      </c>
      <c r="D142" s="17"/>
      <c r="E142" s="17"/>
      <c r="F142" s="38" t="s">
        <v>417</v>
      </c>
      <c r="G142" s="17"/>
      <c r="H142" s="17" t="s">
        <v>475</v>
      </c>
      <c r="I142" s="17" t="s">
        <v>452</v>
      </c>
      <c r="J142" s="17"/>
      <c r="K142" s="63"/>
    </row>
    <row r="143" spans="2:11" s="1" customFormat="1" ht="15" customHeight="1">
      <c r="B143" s="64"/>
      <c r="C143" s="65"/>
      <c r="D143" s="65"/>
      <c r="E143" s="65"/>
      <c r="F143" s="65"/>
      <c r="G143" s="65"/>
      <c r="H143" s="65"/>
      <c r="I143" s="65"/>
      <c r="J143" s="65"/>
      <c r="K143" s="66"/>
    </row>
    <row r="144" spans="2:11" s="1" customFormat="1" ht="18.75" customHeight="1">
      <c r="B144" s="51"/>
      <c r="C144" s="51"/>
      <c r="D144" s="51"/>
      <c r="E144" s="51"/>
      <c r="F144" s="52"/>
      <c r="G144" s="51"/>
      <c r="H144" s="51"/>
      <c r="I144" s="51"/>
      <c r="J144" s="51"/>
      <c r="K144" s="51"/>
    </row>
    <row r="145" spans="2:11" s="1" customFormat="1" ht="18.75" customHeight="1">
      <c r="B145" s="24"/>
      <c r="C145" s="24"/>
      <c r="D145" s="24"/>
      <c r="E145" s="24"/>
      <c r="F145" s="24"/>
      <c r="G145" s="24"/>
      <c r="H145" s="24"/>
      <c r="I145" s="24"/>
      <c r="J145" s="24"/>
      <c r="K145" s="24"/>
    </row>
    <row r="146" spans="2:11" s="1" customFormat="1" ht="7.5" customHeight="1">
      <c r="B146" s="25"/>
      <c r="C146" s="26"/>
      <c r="D146" s="26"/>
      <c r="E146" s="26"/>
      <c r="F146" s="26"/>
      <c r="G146" s="26"/>
      <c r="H146" s="26"/>
      <c r="I146" s="26"/>
      <c r="J146" s="26"/>
      <c r="K146" s="27"/>
    </row>
    <row r="147" spans="2:11" s="1" customFormat="1" ht="45" customHeight="1">
      <c r="B147" s="28"/>
      <c r="C147" s="93" t="s">
        <v>476</v>
      </c>
      <c r="D147" s="93"/>
      <c r="E147" s="93"/>
      <c r="F147" s="93"/>
      <c r="G147" s="93"/>
      <c r="H147" s="93"/>
      <c r="I147" s="93"/>
      <c r="J147" s="93"/>
      <c r="K147" s="29"/>
    </row>
    <row r="148" spans="2:11" s="1" customFormat="1" ht="17.25" customHeight="1">
      <c r="B148" s="28"/>
      <c r="C148" s="30" t="s">
        <v>411</v>
      </c>
      <c r="D148" s="30"/>
      <c r="E148" s="30"/>
      <c r="F148" s="30" t="s">
        <v>412</v>
      </c>
      <c r="G148" s="31"/>
      <c r="H148" s="30" t="s">
        <v>51</v>
      </c>
      <c r="I148" s="30" t="s">
        <v>54</v>
      </c>
      <c r="J148" s="30" t="s">
        <v>413</v>
      </c>
      <c r="K148" s="29"/>
    </row>
    <row r="149" spans="2:11" s="1" customFormat="1" ht="17.25" customHeight="1">
      <c r="B149" s="28"/>
      <c r="C149" s="32" t="s">
        <v>414</v>
      </c>
      <c r="D149" s="32"/>
      <c r="E149" s="32"/>
      <c r="F149" s="33" t="s">
        <v>415</v>
      </c>
      <c r="G149" s="34"/>
      <c r="H149" s="32"/>
      <c r="I149" s="32"/>
      <c r="J149" s="32" t="s">
        <v>416</v>
      </c>
      <c r="K149" s="29"/>
    </row>
    <row r="150" spans="2:11" s="1" customFormat="1" ht="5.25" customHeight="1">
      <c r="B150" s="40"/>
      <c r="C150" s="35"/>
      <c r="D150" s="35"/>
      <c r="E150" s="35"/>
      <c r="F150" s="35"/>
      <c r="G150" s="36"/>
      <c r="H150" s="35"/>
      <c r="I150" s="35"/>
      <c r="J150" s="35"/>
      <c r="K150" s="63"/>
    </row>
    <row r="151" spans="2:11" s="1" customFormat="1" ht="15" customHeight="1">
      <c r="B151" s="40"/>
      <c r="C151" s="67" t="s">
        <v>420</v>
      </c>
      <c r="D151" s="17"/>
      <c r="E151" s="17"/>
      <c r="F151" s="68" t="s">
        <v>417</v>
      </c>
      <c r="G151" s="17"/>
      <c r="H151" s="67" t="s">
        <v>457</v>
      </c>
      <c r="I151" s="67" t="s">
        <v>419</v>
      </c>
      <c r="J151" s="67">
        <v>120</v>
      </c>
      <c r="K151" s="63"/>
    </row>
    <row r="152" spans="2:11" s="1" customFormat="1" ht="15" customHeight="1">
      <c r="B152" s="40"/>
      <c r="C152" s="67" t="s">
        <v>466</v>
      </c>
      <c r="D152" s="17"/>
      <c r="E152" s="17"/>
      <c r="F152" s="68" t="s">
        <v>417</v>
      </c>
      <c r="G152" s="17"/>
      <c r="H152" s="67" t="s">
        <v>477</v>
      </c>
      <c r="I152" s="67" t="s">
        <v>419</v>
      </c>
      <c r="J152" s="67" t="s">
        <v>468</v>
      </c>
      <c r="K152" s="63"/>
    </row>
    <row r="153" spans="2:11" s="1" customFormat="1" ht="15" customHeight="1">
      <c r="B153" s="40"/>
      <c r="C153" s="67" t="s">
        <v>365</v>
      </c>
      <c r="D153" s="17"/>
      <c r="E153" s="17"/>
      <c r="F153" s="68" t="s">
        <v>417</v>
      </c>
      <c r="G153" s="17"/>
      <c r="H153" s="67" t="s">
        <v>478</v>
      </c>
      <c r="I153" s="67" t="s">
        <v>419</v>
      </c>
      <c r="J153" s="67" t="s">
        <v>468</v>
      </c>
      <c r="K153" s="63"/>
    </row>
    <row r="154" spans="2:11" s="1" customFormat="1" ht="15" customHeight="1">
      <c r="B154" s="40"/>
      <c r="C154" s="67" t="s">
        <v>422</v>
      </c>
      <c r="D154" s="17"/>
      <c r="E154" s="17"/>
      <c r="F154" s="68" t="s">
        <v>423</v>
      </c>
      <c r="G154" s="17"/>
      <c r="H154" s="67" t="s">
        <v>457</v>
      </c>
      <c r="I154" s="67" t="s">
        <v>419</v>
      </c>
      <c r="J154" s="67">
        <v>50</v>
      </c>
      <c r="K154" s="63"/>
    </row>
    <row r="155" spans="2:11" s="1" customFormat="1" ht="15" customHeight="1">
      <c r="B155" s="40"/>
      <c r="C155" s="67" t="s">
        <v>425</v>
      </c>
      <c r="D155" s="17"/>
      <c r="E155" s="17"/>
      <c r="F155" s="68" t="s">
        <v>417</v>
      </c>
      <c r="G155" s="17"/>
      <c r="H155" s="67" t="s">
        <v>457</v>
      </c>
      <c r="I155" s="67" t="s">
        <v>427</v>
      </c>
      <c r="J155" s="67"/>
      <c r="K155" s="63"/>
    </row>
    <row r="156" spans="2:11" s="1" customFormat="1" ht="15" customHeight="1">
      <c r="B156" s="40"/>
      <c r="C156" s="67" t="s">
        <v>436</v>
      </c>
      <c r="D156" s="17"/>
      <c r="E156" s="17"/>
      <c r="F156" s="68" t="s">
        <v>423</v>
      </c>
      <c r="G156" s="17"/>
      <c r="H156" s="67" t="s">
        <v>457</v>
      </c>
      <c r="I156" s="67" t="s">
        <v>419</v>
      </c>
      <c r="J156" s="67">
        <v>50</v>
      </c>
      <c r="K156" s="63"/>
    </row>
    <row r="157" spans="2:11" s="1" customFormat="1" ht="15" customHeight="1">
      <c r="B157" s="40"/>
      <c r="C157" s="67" t="s">
        <v>444</v>
      </c>
      <c r="D157" s="17"/>
      <c r="E157" s="17"/>
      <c r="F157" s="68" t="s">
        <v>423</v>
      </c>
      <c r="G157" s="17"/>
      <c r="H157" s="67" t="s">
        <v>457</v>
      </c>
      <c r="I157" s="67" t="s">
        <v>419</v>
      </c>
      <c r="J157" s="67">
        <v>50</v>
      </c>
      <c r="K157" s="63"/>
    </row>
    <row r="158" spans="2:11" s="1" customFormat="1" ht="15" customHeight="1">
      <c r="B158" s="40"/>
      <c r="C158" s="67" t="s">
        <v>442</v>
      </c>
      <c r="D158" s="17"/>
      <c r="E158" s="17"/>
      <c r="F158" s="68" t="s">
        <v>423</v>
      </c>
      <c r="G158" s="17"/>
      <c r="H158" s="67" t="s">
        <v>457</v>
      </c>
      <c r="I158" s="67" t="s">
        <v>419</v>
      </c>
      <c r="J158" s="67">
        <v>50</v>
      </c>
      <c r="K158" s="63"/>
    </row>
    <row r="159" spans="2:11" s="1" customFormat="1" ht="15" customHeight="1">
      <c r="B159" s="40"/>
      <c r="C159" s="67" t="s">
        <v>87</v>
      </c>
      <c r="D159" s="17"/>
      <c r="E159" s="17"/>
      <c r="F159" s="68" t="s">
        <v>417</v>
      </c>
      <c r="G159" s="17"/>
      <c r="H159" s="67" t="s">
        <v>479</v>
      </c>
      <c r="I159" s="67" t="s">
        <v>419</v>
      </c>
      <c r="J159" s="67" t="s">
        <v>480</v>
      </c>
      <c r="K159" s="63"/>
    </row>
    <row r="160" spans="2:11" s="1" customFormat="1" ht="15" customHeight="1">
      <c r="B160" s="40"/>
      <c r="C160" s="67" t="s">
        <v>481</v>
      </c>
      <c r="D160" s="17"/>
      <c r="E160" s="17"/>
      <c r="F160" s="68" t="s">
        <v>417</v>
      </c>
      <c r="G160" s="17"/>
      <c r="H160" s="67" t="s">
        <v>482</v>
      </c>
      <c r="I160" s="67" t="s">
        <v>452</v>
      </c>
      <c r="J160" s="67"/>
      <c r="K160" s="63"/>
    </row>
    <row r="161" spans="2:11" s="1" customFormat="1" ht="15" customHeight="1">
      <c r="B161" s="69"/>
      <c r="C161" s="49"/>
      <c r="D161" s="49"/>
      <c r="E161" s="49"/>
      <c r="F161" s="49"/>
      <c r="G161" s="49"/>
      <c r="H161" s="49"/>
      <c r="I161" s="49"/>
      <c r="J161" s="49"/>
      <c r="K161" s="70"/>
    </row>
    <row r="162" spans="2:11" s="1" customFormat="1" ht="18.75" customHeight="1">
      <c r="B162" s="51"/>
      <c r="C162" s="61"/>
      <c r="D162" s="61"/>
      <c r="E162" s="61"/>
      <c r="F162" s="71"/>
      <c r="G162" s="61"/>
      <c r="H162" s="61"/>
      <c r="I162" s="61"/>
      <c r="J162" s="61"/>
      <c r="K162" s="51"/>
    </row>
    <row r="163" spans="2:11" s="1" customFormat="1" ht="18.75" customHeight="1">
      <c r="B163" s="24"/>
      <c r="C163" s="24"/>
      <c r="D163" s="24"/>
      <c r="E163" s="24"/>
      <c r="F163" s="24"/>
      <c r="G163" s="24"/>
      <c r="H163" s="24"/>
      <c r="I163" s="24"/>
      <c r="J163" s="24"/>
      <c r="K163" s="24"/>
    </row>
    <row r="164" spans="2:11" s="1" customFormat="1" ht="7.5" customHeight="1">
      <c r="B164" s="6"/>
      <c r="C164" s="7"/>
      <c r="D164" s="7"/>
      <c r="E164" s="7"/>
      <c r="F164" s="7"/>
      <c r="G164" s="7"/>
      <c r="H164" s="7"/>
      <c r="I164" s="7"/>
      <c r="J164" s="7"/>
      <c r="K164" s="8"/>
    </row>
    <row r="165" spans="2:11" s="1" customFormat="1" ht="45" customHeight="1">
      <c r="B165" s="9"/>
      <c r="C165" s="91" t="s">
        <v>483</v>
      </c>
      <c r="D165" s="91"/>
      <c r="E165" s="91"/>
      <c r="F165" s="91"/>
      <c r="G165" s="91"/>
      <c r="H165" s="91"/>
      <c r="I165" s="91"/>
      <c r="J165" s="91"/>
      <c r="K165" s="10"/>
    </row>
    <row r="166" spans="2:11" s="1" customFormat="1" ht="17.25" customHeight="1">
      <c r="B166" s="9"/>
      <c r="C166" s="30" t="s">
        <v>411</v>
      </c>
      <c r="D166" s="30"/>
      <c r="E166" s="30"/>
      <c r="F166" s="30" t="s">
        <v>412</v>
      </c>
      <c r="G166" s="72"/>
      <c r="H166" s="73" t="s">
        <v>51</v>
      </c>
      <c r="I166" s="73" t="s">
        <v>54</v>
      </c>
      <c r="J166" s="30" t="s">
        <v>413</v>
      </c>
      <c r="K166" s="10"/>
    </row>
    <row r="167" spans="2:11" s="1" customFormat="1" ht="17.25" customHeight="1">
      <c r="B167" s="11"/>
      <c r="C167" s="32" t="s">
        <v>414</v>
      </c>
      <c r="D167" s="32"/>
      <c r="E167" s="32"/>
      <c r="F167" s="33" t="s">
        <v>415</v>
      </c>
      <c r="G167" s="74"/>
      <c r="H167" s="75"/>
      <c r="I167" s="75"/>
      <c r="J167" s="32" t="s">
        <v>416</v>
      </c>
      <c r="K167" s="12"/>
    </row>
    <row r="168" spans="2:11" s="1" customFormat="1" ht="5.25" customHeight="1">
      <c r="B168" s="40"/>
      <c r="C168" s="35"/>
      <c r="D168" s="35"/>
      <c r="E168" s="35"/>
      <c r="F168" s="35"/>
      <c r="G168" s="36"/>
      <c r="H168" s="35"/>
      <c r="I168" s="35"/>
      <c r="J168" s="35"/>
      <c r="K168" s="63"/>
    </row>
    <row r="169" spans="2:11" s="1" customFormat="1" ht="15" customHeight="1">
      <c r="B169" s="40"/>
      <c r="C169" s="17" t="s">
        <v>420</v>
      </c>
      <c r="D169" s="17"/>
      <c r="E169" s="17"/>
      <c r="F169" s="38" t="s">
        <v>417</v>
      </c>
      <c r="G169" s="17"/>
      <c r="H169" s="17" t="s">
        <v>457</v>
      </c>
      <c r="I169" s="17" t="s">
        <v>419</v>
      </c>
      <c r="J169" s="17">
        <v>120</v>
      </c>
      <c r="K169" s="63"/>
    </row>
    <row r="170" spans="2:11" s="1" customFormat="1" ht="15" customHeight="1">
      <c r="B170" s="40"/>
      <c r="C170" s="17" t="s">
        <v>466</v>
      </c>
      <c r="D170" s="17"/>
      <c r="E170" s="17"/>
      <c r="F170" s="38" t="s">
        <v>417</v>
      </c>
      <c r="G170" s="17"/>
      <c r="H170" s="17" t="s">
        <v>467</v>
      </c>
      <c r="I170" s="17" t="s">
        <v>419</v>
      </c>
      <c r="J170" s="17" t="s">
        <v>468</v>
      </c>
      <c r="K170" s="63"/>
    </row>
    <row r="171" spans="2:11" s="1" customFormat="1" ht="15" customHeight="1">
      <c r="B171" s="40"/>
      <c r="C171" s="17" t="s">
        <v>365</v>
      </c>
      <c r="D171" s="17"/>
      <c r="E171" s="17"/>
      <c r="F171" s="38" t="s">
        <v>417</v>
      </c>
      <c r="G171" s="17"/>
      <c r="H171" s="17" t="s">
        <v>484</v>
      </c>
      <c r="I171" s="17" t="s">
        <v>419</v>
      </c>
      <c r="J171" s="17" t="s">
        <v>468</v>
      </c>
      <c r="K171" s="63"/>
    </row>
    <row r="172" spans="2:11" s="1" customFormat="1" ht="15" customHeight="1">
      <c r="B172" s="40"/>
      <c r="C172" s="17" t="s">
        <v>422</v>
      </c>
      <c r="D172" s="17"/>
      <c r="E172" s="17"/>
      <c r="F172" s="38" t="s">
        <v>423</v>
      </c>
      <c r="G172" s="17"/>
      <c r="H172" s="17" t="s">
        <v>484</v>
      </c>
      <c r="I172" s="17" t="s">
        <v>419</v>
      </c>
      <c r="J172" s="17">
        <v>50</v>
      </c>
      <c r="K172" s="63"/>
    </row>
    <row r="173" spans="2:11" s="1" customFormat="1" ht="15" customHeight="1">
      <c r="B173" s="40"/>
      <c r="C173" s="17" t="s">
        <v>425</v>
      </c>
      <c r="D173" s="17"/>
      <c r="E173" s="17"/>
      <c r="F173" s="38" t="s">
        <v>417</v>
      </c>
      <c r="G173" s="17"/>
      <c r="H173" s="17" t="s">
        <v>484</v>
      </c>
      <c r="I173" s="17" t="s">
        <v>427</v>
      </c>
      <c r="J173" s="17"/>
      <c r="K173" s="63"/>
    </row>
    <row r="174" spans="2:11" s="1" customFormat="1" ht="15" customHeight="1">
      <c r="B174" s="40"/>
      <c r="C174" s="17" t="s">
        <v>436</v>
      </c>
      <c r="D174" s="17"/>
      <c r="E174" s="17"/>
      <c r="F174" s="38" t="s">
        <v>423</v>
      </c>
      <c r="G174" s="17"/>
      <c r="H174" s="17" t="s">
        <v>484</v>
      </c>
      <c r="I174" s="17" t="s">
        <v>419</v>
      </c>
      <c r="J174" s="17">
        <v>50</v>
      </c>
      <c r="K174" s="63"/>
    </row>
    <row r="175" spans="2:11" s="1" customFormat="1" ht="15" customHeight="1">
      <c r="B175" s="40"/>
      <c r="C175" s="17" t="s">
        <v>444</v>
      </c>
      <c r="D175" s="17"/>
      <c r="E175" s="17"/>
      <c r="F175" s="38" t="s">
        <v>423</v>
      </c>
      <c r="G175" s="17"/>
      <c r="H175" s="17" t="s">
        <v>484</v>
      </c>
      <c r="I175" s="17" t="s">
        <v>419</v>
      </c>
      <c r="J175" s="17">
        <v>50</v>
      </c>
      <c r="K175" s="63"/>
    </row>
    <row r="176" spans="2:11" s="1" customFormat="1" ht="15" customHeight="1">
      <c r="B176" s="40"/>
      <c r="C176" s="17" t="s">
        <v>442</v>
      </c>
      <c r="D176" s="17"/>
      <c r="E176" s="17"/>
      <c r="F176" s="38" t="s">
        <v>423</v>
      </c>
      <c r="G176" s="17"/>
      <c r="H176" s="17" t="s">
        <v>484</v>
      </c>
      <c r="I176" s="17" t="s">
        <v>419</v>
      </c>
      <c r="J176" s="17">
        <v>50</v>
      </c>
      <c r="K176" s="63"/>
    </row>
    <row r="177" spans="2:11" s="1" customFormat="1" ht="15" customHeight="1">
      <c r="B177" s="40"/>
      <c r="C177" s="17" t="s">
        <v>100</v>
      </c>
      <c r="D177" s="17"/>
      <c r="E177" s="17"/>
      <c r="F177" s="38" t="s">
        <v>417</v>
      </c>
      <c r="G177" s="17"/>
      <c r="H177" s="17" t="s">
        <v>485</v>
      </c>
      <c r="I177" s="17" t="s">
        <v>486</v>
      </c>
      <c r="J177" s="17"/>
      <c r="K177" s="63"/>
    </row>
    <row r="178" spans="2:11" s="1" customFormat="1" ht="15" customHeight="1">
      <c r="B178" s="40"/>
      <c r="C178" s="17" t="s">
        <v>54</v>
      </c>
      <c r="D178" s="17"/>
      <c r="E178" s="17"/>
      <c r="F178" s="38" t="s">
        <v>417</v>
      </c>
      <c r="G178" s="17"/>
      <c r="H178" s="17" t="s">
        <v>487</v>
      </c>
      <c r="I178" s="17" t="s">
        <v>488</v>
      </c>
      <c r="J178" s="17">
        <v>1</v>
      </c>
      <c r="K178" s="63"/>
    </row>
    <row r="179" spans="2:11" s="1" customFormat="1" ht="15" customHeight="1">
      <c r="B179" s="40"/>
      <c r="C179" s="17" t="s">
        <v>50</v>
      </c>
      <c r="D179" s="17"/>
      <c r="E179" s="17"/>
      <c r="F179" s="38" t="s">
        <v>417</v>
      </c>
      <c r="G179" s="17"/>
      <c r="H179" s="17" t="s">
        <v>489</v>
      </c>
      <c r="I179" s="17" t="s">
        <v>419</v>
      </c>
      <c r="J179" s="17">
        <v>20</v>
      </c>
      <c r="K179" s="63"/>
    </row>
    <row r="180" spans="2:11" s="1" customFormat="1" ht="15" customHeight="1">
      <c r="B180" s="40"/>
      <c r="C180" s="17" t="s">
        <v>51</v>
      </c>
      <c r="D180" s="17"/>
      <c r="E180" s="17"/>
      <c r="F180" s="38" t="s">
        <v>417</v>
      </c>
      <c r="G180" s="17"/>
      <c r="H180" s="17" t="s">
        <v>490</v>
      </c>
      <c r="I180" s="17" t="s">
        <v>419</v>
      </c>
      <c r="J180" s="17">
        <v>255</v>
      </c>
      <c r="K180" s="63"/>
    </row>
    <row r="181" spans="2:11" s="1" customFormat="1" ht="15" customHeight="1">
      <c r="B181" s="40"/>
      <c r="C181" s="17" t="s">
        <v>101</v>
      </c>
      <c r="D181" s="17"/>
      <c r="E181" s="17"/>
      <c r="F181" s="38" t="s">
        <v>417</v>
      </c>
      <c r="G181" s="17"/>
      <c r="H181" s="17" t="s">
        <v>381</v>
      </c>
      <c r="I181" s="17" t="s">
        <v>419</v>
      </c>
      <c r="J181" s="17">
        <v>10</v>
      </c>
      <c r="K181" s="63"/>
    </row>
    <row r="182" spans="2:11" s="1" customFormat="1" ht="15" customHeight="1">
      <c r="B182" s="40"/>
      <c r="C182" s="17" t="s">
        <v>102</v>
      </c>
      <c r="D182" s="17"/>
      <c r="E182" s="17"/>
      <c r="F182" s="38" t="s">
        <v>417</v>
      </c>
      <c r="G182" s="17"/>
      <c r="H182" s="17" t="s">
        <v>491</v>
      </c>
      <c r="I182" s="17" t="s">
        <v>452</v>
      </c>
      <c r="J182" s="17"/>
      <c r="K182" s="63"/>
    </row>
    <row r="183" spans="2:11" s="1" customFormat="1" ht="15" customHeight="1">
      <c r="B183" s="40"/>
      <c r="C183" s="17" t="s">
        <v>492</v>
      </c>
      <c r="D183" s="17"/>
      <c r="E183" s="17"/>
      <c r="F183" s="38" t="s">
        <v>417</v>
      </c>
      <c r="G183" s="17"/>
      <c r="H183" s="17" t="s">
        <v>493</v>
      </c>
      <c r="I183" s="17" t="s">
        <v>452</v>
      </c>
      <c r="J183" s="17"/>
      <c r="K183" s="63"/>
    </row>
    <row r="184" spans="2:11" s="1" customFormat="1" ht="15" customHeight="1">
      <c r="B184" s="40"/>
      <c r="C184" s="17" t="s">
        <v>481</v>
      </c>
      <c r="D184" s="17"/>
      <c r="E184" s="17"/>
      <c r="F184" s="38" t="s">
        <v>417</v>
      </c>
      <c r="G184" s="17"/>
      <c r="H184" s="17" t="s">
        <v>494</v>
      </c>
      <c r="I184" s="17" t="s">
        <v>452</v>
      </c>
      <c r="J184" s="17"/>
      <c r="K184" s="63"/>
    </row>
    <row r="185" spans="2:11" s="1" customFormat="1" ht="15" customHeight="1">
      <c r="B185" s="40"/>
      <c r="C185" s="17" t="s">
        <v>104</v>
      </c>
      <c r="D185" s="17"/>
      <c r="E185" s="17"/>
      <c r="F185" s="38" t="s">
        <v>423</v>
      </c>
      <c r="G185" s="17"/>
      <c r="H185" s="17" t="s">
        <v>495</v>
      </c>
      <c r="I185" s="17" t="s">
        <v>419</v>
      </c>
      <c r="J185" s="17">
        <v>50</v>
      </c>
      <c r="K185" s="63"/>
    </row>
    <row r="186" spans="2:11" s="1" customFormat="1" ht="15" customHeight="1">
      <c r="B186" s="40"/>
      <c r="C186" s="17" t="s">
        <v>496</v>
      </c>
      <c r="D186" s="17"/>
      <c r="E186" s="17"/>
      <c r="F186" s="38" t="s">
        <v>423</v>
      </c>
      <c r="G186" s="17"/>
      <c r="H186" s="17" t="s">
        <v>497</v>
      </c>
      <c r="I186" s="17" t="s">
        <v>498</v>
      </c>
      <c r="J186" s="17"/>
      <c r="K186" s="63"/>
    </row>
    <row r="187" spans="2:11" s="1" customFormat="1" ht="15" customHeight="1">
      <c r="B187" s="40"/>
      <c r="C187" s="17" t="s">
        <v>499</v>
      </c>
      <c r="D187" s="17"/>
      <c r="E187" s="17"/>
      <c r="F187" s="38" t="s">
        <v>423</v>
      </c>
      <c r="G187" s="17"/>
      <c r="H187" s="17" t="s">
        <v>500</v>
      </c>
      <c r="I187" s="17" t="s">
        <v>498</v>
      </c>
      <c r="J187" s="17"/>
      <c r="K187" s="63"/>
    </row>
    <row r="188" spans="2:11" s="1" customFormat="1" ht="15" customHeight="1">
      <c r="B188" s="40"/>
      <c r="C188" s="17" t="s">
        <v>501</v>
      </c>
      <c r="D188" s="17"/>
      <c r="E188" s="17"/>
      <c r="F188" s="38" t="s">
        <v>423</v>
      </c>
      <c r="G188" s="17"/>
      <c r="H188" s="17" t="s">
        <v>502</v>
      </c>
      <c r="I188" s="17" t="s">
        <v>498</v>
      </c>
      <c r="J188" s="17"/>
      <c r="K188" s="63"/>
    </row>
    <row r="189" spans="2:11" s="1" customFormat="1" ht="15" customHeight="1">
      <c r="B189" s="40"/>
      <c r="C189" s="76" t="s">
        <v>503</v>
      </c>
      <c r="D189" s="17"/>
      <c r="E189" s="17"/>
      <c r="F189" s="38" t="s">
        <v>423</v>
      </c>
      <c r="G189" s="17"/>
      <c r="H189" s="17" t="s">
        <v>504</v>
      </c>
      <c r="I189" s="17" t="s">
        <v>505</v>
      </c>
      <c r="J189" s="77" t="s">
        <v>506</v>
      </c>
      <c r="K189" s="63"/>
    </row>
    <row r="190" spans="2:11" s="1" customFormat="1" ht="15" customHeight="1">
      <c r="B190" s="40"/>
      <c r="C190" s="76" t="s">
        <v>39</v>
      </c>
      <c r="D190" s="17"/>
      <c r="E190" s="17"/>
      <c r="F190" s="38" t="s">
        <v>417</v>
      </c>
      <c r="G190" s="17"/>
      <c r="H190" s="14" t="s">
        <v>507</v>
      </c>
      <c r="I190" s="17" t="s">
        <v>508</v>
      </c>
      <c r="J190" s="17"/>
      <c r="K190" s="63"/>
    </row>
    <row r="191" spans="2:11" s="1" customFormat="1" ht="15" customHeight="1">
      <c r="B191" s="40"/>
      <c r="C191" s="76" t="s">
        <v>509</v>
      </c>
      <c r="D191" s="17"/>
      <c r="E191" s="17"/>
      <c r="F191" s="38" t="s">
        <v>417</v>
      </c>
      <c r="G191" s="17"/>
      <c r="H191" s="17" t="s">
        <v>510</v>
      </c>
      <c r="I191" s="17" t="s">
        <v>452</v>
      </c>
      <c r="J191" s="17"/>
      <c r="K191" s="63"/>
    </row>
    <row r="192" spans="2:11" s="1" customFormat="1" ht="15" customHeight="1">
      <c r="B192" s="40"/>
      <c r="C192" s="76" t="s">
        <v>511</v>
      </c>
      <c r="D192" s="17"/>
      <c r="E192" s="17"/>
      <c r="F192" s="38" t="s">
        <v>417</v>
      </c>
      <c r="G192" s="17"/>
      <c r="H192" s="17" t="s">
        <v>512</v>
      </c>
      <c r="I192" s="17" t="s">
        <v>452</v>
      </c>
      <c r="J192" s="17"/>
      <c r="K192" s="63"/>
    </row>
    <row r="193" spans="2:11" s="1" customFormat="1" ht="15" customHeight="1">
      <c r="B193" s="40"/>
      <c r="C193" s="76" t="s">
        <v>513</v>
      </c>
      <c r="D193" s="17"/>
      <c r="E193" s="17"/>
      <c r="F193" s="38" t="s">
        <v>423</v>
      </c>
      <c r="G193" s="17"/>
      <c r="H193" s="17" t="s">
        <v>514</v>
      </c>
      <c r="I193" s="17" t="s">
        <v>452</v>
      </c>
      <c r="J193" s="17"/>
      <c r="K193" s="63"/>
    </row>
    <row r="194" spans="2:11" s="1" customFormat="1" ht="15" customHeight="1">
      <c r="B194" s="69"/>
      <c r="C194" s="78"/>
      <c r="D194" s="49"/>
      <c r="E194" s="49"/>
      <c r="F194" s="49"/>
      <c r="G194" s="49"/>
      <c r="H194" s="49"/>
      <c r="I194" s="49"/>
      <c r="J194" s="49"/>
      <c r="K194" s="70"/>
    </row>
    <row r="195" spans="2:11" s="1" customFormat="1" ht="18.75" customHeight="1">
      <c r="B195" s="51"/>
      <c r="C195" s="61"/>
      <c r="D195" s="61"/>
      <c r="E195" s="61"/>
      <c r="F195" s="71"/>
      <c r="G195" s="61"/>
      <c r="H195" s="61"/>
      <c r="I195" s="61"/>
      <c r="J195" s="61"/>
      <c r="K195" s="51"/>
    </row>
    <row r="196" spans="2:11" s="1" customFormat="1" ht="18.75" customHeight="1">
      <c r="B196" s="51"/>
      <c r="C196" s="61"/>
      <c r="D196" s="61"/>
      <c r="E196" s="61"/>
      <c r="F196" s="71"/>
      <c r="G196" s="61"/>
      <c r="H196" s="61"/>
      <c r="I196" s="61"/>
      <c r="J196" s="61"/>
      <c r="K196" s="51"/>
    </row>
    <row r="197" spans="2:11" s="1" customFormat="1" ht="18.75" customHeight="1">
      <c r="B197" s="24"/>
      <c r="C197" s="24"/>
      <c r="D197" s="24"/>
      <c r="E197" s="24"/>
      <c r="F197" s="24"/>
      <c r="G197" s="24"/>
      <c r="H197" s="24"/>
      <c r="I197" s="24"/>
      <c r="J197" s="24"/>
      <c r="K197" s="24"/>
    </row>
    <row r="198" spans="2:11" s="1" customFormat="1" ht="13.5">
      <c r="B198" s="6"/>
      <c r="C198" s="7"/>
      <c r="D198" s="7"/>
      <c r="E198" s="7"/>
      <c r="F198" s="7"/>
      <c r="G198" s="7"/>
      <c r="H198" s="7"/>
      <c r="I198" s="7"/>
      <c r="J198" s="7"/>
      <c r="K198" s="8"/>
    </row>
    <row r="199" spans="2:11" s="1" customFormat="1" ht="21">
      <c r="B199" s="9"/>
      <c r="C199" s="91" t="s">
        <v>515</v>
      </c>
      <c r="D199" s="91"/>
      <c r="E199" s="91"/>
      <c r="F199" s="91"/>
      <c r="G199" s="91"/>
      <c r="H199" s="91"/>
      <c r="I199" s="91"/>
      <c r="J199" s="91"/>
      <c r="K199" s="10"/>
    </row>
    <row r="200" spans="2:11" s="1" customFormat="1" ht="25.5" customHeight="1">
      <c r="B200" s="9"/>
      <c r="C200" s="79" t="s">
        <v>516</v>
      </c>
      <c r="D200" s="79"/>
      <c r="E200" s="79"/>
      <c r="F200" s="79" t="s">
        <v>517</v>
      </c>
      <c r="G200" s="80"/>
      <c r="H200" s="97" t="s">
        <v>518</v>
      </c>
      <c r="I200" s="97"/>
      <c r="J200" s="97"/>
      <c r="K200" s="10"/>
    </row>
    <row r="201" spans="2:11" s="1" customFormat="1" ht="5.25" customHeight="1">
      <c r="B201" s="40"/>
      <c r="C201" s="35"/>
      <c r="D201" s="35"/>
      <c r="E201" s="35"/>
      <c r="F201" s="35"/>
      <c r="G201" s="61"/>
      <c r="H201" s="35"/>
      <c r="I201" s="35"/>
      <c r="J201" s="35"/>
      <c r="K201" s="63"/>
    </row>
    <row r="202" spans="2:11" s="1" customFormat="1" ht="15" customHeight="1">
      <c r="B202" s="40"/>
      <c r="C202" s="17" t="s">
        <v>508</v>
      </c>
      <c r="D202" s="17"/>
      <c r="E202" s="17"/>
      <c r="F202" s="38" t="s">
        <v>40</v>
      </c>
      <c r="G202" s="17"/>
      <c r="H202" s="96" t="s">
        <v>519</v>
      </c>
      <c r="I202" s="96"/>
      <c r="J202" s="96"/>
      <c r="K202" s="63"/>
    </row>
    <row r="203" spans="2:11" s="1" customFormat="1" ht="15" customHeight="1">
      <c r="B203" s="40"/>
      <c r="C203" s="17"/>
      <c r="D203" s="17"/>
      <c r="E203" s="17"/>
      <c r="F203" s="38" t="s">
        <v>41</v>
      </c>
      <c r="G203" s="17"/>
      <c r="H203" s="96" t="s">
        <v>520</v>
      </c>
      <c r="I203" s="96"/>
      <c r="J203" s="96"/>
      <c r="K203" s="63"/>
    </row>
    <row r="204" spans="2:11" s="1" customFormat="1" ht="15" customHeight="1">
      <c r="B204" s="40"/>
      <c r="C204" s="17"/>
      <c r="D204" s="17"/>
      <c r="E204" s="17"/>
      <c r="F204" s="38" t="s">
        <v>44</v>
      </c>
      <c r="G204" s="17"/>
      <c r="H204" s="96" t="s">
        <v>521</v>
      </c>
      <c r="I204" s="96"/>
      <c r="J204" s="96"/>
      <c r="K204" s="63"/>
    </row>
    <row r="205" spans="2:11" s="1" customFormat="1" ht="15" customHeight="1">
      <c r="B205" s="40"/>
      <c r="C205" s="17"/>
      <c r="D205" s="17"/>
      <c r="E205" s="17"/>
      <c r="F205" s="38" t="s">
        <v>42</v>
      </c>
      <c r="G205" s="17"/>
      <c r="H205" s="96" t="s">
        <v>522</v>
      </c>
      <c r="I205" s="96"/>
      <c r="J205" s="96"/>
      <c r="K205" s="63"/>
    </row>
    <row r="206" spans="2:11" s="1" customFormat="1" ht="15" customHeight="1">
      <c r="B206" s="40"/>
      <c r="C206" s="17"/>
      <c r="D206" s="17"/>
      <c r="E206" s="17"/>
      <c r="F206" s="38" t="s">
        <v>43</v>
      </c>
      <c r="G206" s="17"/>
      <c r="H206" s="96" t="s">
        <v>523</v>
      </c>
      <c r="I206" s="96"/>
      <c r="J206" s="96"/>
      <c r="K206" s="63"/>
    </row>
    <row r="207" spans="2:11" s="1" customFormat="1" ht="15" customHeight="1">
      <c r="B207" s="40"/>
      <c r="C207" s="17"/>
      <c r="D207" s="17"/>
      <c r="E207" s="17"/>
      <c r="F207" s="38"/>
      <c r="G207" s="17"/>
      <c r="H207" s="17"/>
      <c r="I207" s="17"/>
      <c r="J207" s="17"/>
      <c r="K207" s="63"/>
    </row>
    <row r="208" spans="2:11" s="1" customFormat="1" ht="15" customHeight="1">
      <c r="B208" s="40"/>
      <c r="C208" s="17" t="s">
        <v>464</v>
      </c>
      <c r="D208" s="17"/>
      <c r="E208" s="17"/>
      <c r="F208" s="38" t="s">
        <v>76</v>
      </c>
      <c r="G208" s="17"/>
      <c r="H208" s="96" t="s">
        <v>524</v>
      </c>
      <c r="I208" s="96"/>
      <c r="J208" s="96"/>
      <c r="K208" s="63"/>
    </row>
    <row r="209" spans="2:11" s="1" customFormat="1" ht="15" customHeight="1">
      <c r="B209" s="40"/>
      <c r="C209" s="17"/>
      <c r="D209" s="17"/>
      <c r="E209" s="17"/>
      <c r="F209" s="38" t="s">
        <v>361</v>
      </c>
      <c r="G209" s="17"/>
      <c r="H209" s="96" t="s">
        <v>362</v>
      </c>
      <c r="I209" s="96"/>
      <c r="J209" s="96"/>
      <c r="K209" s="63"/>
    </row>
    <row r="210" spans="2:11" s="1" customFormat="1" ht="15" customHeight="1">
      <c r="B210" s="40"/>
      <c r="C210" s="17"/>
      <c r="D210" s="17"/>
      <c r="E210" s="17"/>
      <c r="F210" s="38" t="s">
        <v>359</v>
      </c>
      <c r="G210" s="17"/>
      <c r="H210" s="96" t="s">
        <v>525</v>
      </c>
      <c r="I210" s="96"/>
      <c r="J210" s="96"/>
      <c r="K210" s="63"/>
    </row>
    <row r="211" spans="2:11" s="1" customFormat="1" ht="15" customHeight="1">
      <c r="B211" s="81"/>
      <c r="C211" s="17"/>
      <c r="D211" s="17"/>
      <c r="E211" s="17"/>
      <c r="F211" s="38" t="s">
        <v>363</v>
      </c>
      <c r="G211" s="76"/>
      <c r="H211" s="95" t="s">
        <v>364</v>
      </c>
      <c r="I211" s="95"/>
      <c r="J211" s="95"/>
      <c r="K211" s="82"/>
    </row>
    <row r="212" spans="2:11" s="1" customFormat="1" ht="15" customHeight="1">
      <c r="B212" s="81"/>
      <c r="C212" s="17"/>
      <c r="D212" s="17"/>
      <c r="E212" s="17"/>
      <c r="F212" s="38" t="s">
        <v>312</v>
      </c>
      <c r="G212" s="76"/>
      <c r="H212" s="95" t="s">
        <v>526</v>
      </c>
      <c r="I212" s="95"/>
      <c r="J212" s="95"/>
      <c r="K212" s="82"/>
    </row>
    <row r="213" spans="2:11" s="1" customFormat="1" ht="15" customHeight="1">
      <c r="B213" s="81"/>
      <c r="C213" s="17"/>
      <c r="D213" s="17"/>
      <c r="E213" s="17"/>
      <c r="F213" s="38"/>
      <c r="G213" s="76"/>
      <c r="H213" s="67"/>
      <c r="I213" s="67"/>
      <c r="J213" s="67"/>
      <c r="K213" s="82"/>
    </row>
    <row r="214" spans="2:11" s="1" customFormat="1" ht="15" customHeight="1">
      <c r="B214" s="81"/>
      <c r="C214" s="17" t="s">
        <v>488</v>
      </c>
      <c r="D214" s="17"/>
      <c r="E214" s="17"/>
      <c r="F214" s="38">
        <v>1</v>
      </c>
      <c r="G214" s="76"/>
      <c r="H214" s="95" t="s">
        <v>527</v>
      </c>
      <c r="I214" s="95"/>
      <c r="J214" s="95"/>
      <c r="K214" s="82"/>
    </row>
    <row r="215" spans="2:11" s="1" customFormat="1" ht="15" customHeight="1">
      <c r="B215" s="81"/>
      <c r="C215" s="17"/>
      <c r="D215" s="17"/>
      <c r="E215" s="17"/>
      <c r="F215" s="38">
        <v>2</v>
      </c>
      <c r="G215" s="76"/>
      <c r="H215" s="95" t="s">
        <v>528</v>
      </c>
      <c r="I215" s="95"/>
      <c r="J215" s="95"/>
      <c r="K215" s="82"/>
    </row>
    <row r="216" spans="2:11" s="1" customFormat="1" ht="15" customHeight="1">
      <c r="B216" s="81"/>
      <c r="C216" s="17"/>
      <c r="D216" s="17"/>
      <c r="E216" s="17"/>
      <c r="F216" s="38">
        <v>3</v>
      </c>
      <c r="G216" s="76"/>
      <c r="H216" s="95" t="s">
        <v>529</v>
      </c>
      <c r="I216" s="95"/>
      <c r="J216" s="95"/>
      <c r="K216" s="82"/>
    </row>
    <row r="217" spans="2:11" s="1" customFormat="1" ht="15" customHeight="1">
      <c r="B217" s="81"/>
      <c r="C217" s="17"/>
      <c r="D217" s="17"/>
      <c r="E217" s="17"/>
      <c r="F217" s="38">
        <v>4</v>
      </c>
      <c r="G217" s="76"/>
      <c r="H217" s="95" t="s">
        <v>530</v>
      </c>
      <c r="I217" s="95"/>
      <c r="J217" s="95"/>
      <c r="K217" s="82"/>
    </row>
    <row r="218" spans="2:11" s="1" customFormat="1" ht="12.75" customHeight="1">
      <c r="B218" s="83"/>
      <c r="C218" s="84"/>
      <c r="D218" s="84"/>
      <c r="E218" s="84"/>
      <c r="F218" s="84"/>
      <c r="G218" s="84"/>
      <c r="H218" s="84"/>
      <c r="I218" s="84"/>
      <c r="J218" s="84"/>
      <c r="K218" s="8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Investiční část</vt:lpstr>
      <vt:lpstr>02 - Neinvestiční část</vt:lpstr>
      <vt:lpstr>Pokyny pro vyplnění</vt:lpstr>
      <vt:lpstr>'01 - Investiční část'!Názvy_tisku</vt:lpstr>
      <vt:lpstr>'02 - Neinvestiční část'!Názvy_tisku</vt:lpstr>
      <vt:lpstr>'Rekapitulace stavby'!Názvy_tisku</vt:lpstr>
      <vt:lpstr>'01 - Investiční část'!Oblast_tisku</vt:lpstr>
      <vt:lpstr>'02 - Neinvestiční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FILIPPC\Filip</dc:creator>
  <cp:lastModifiedBy>Koukalová Markéta Ing.</cp:lastModifiedBy>
  <dcterms:created xsi:type="dcterms:W3CDTF">2022-03-31T12:44:34Z</dcterms:created>
  <dcterms:modified xsi:type="dcterms:W3CDTF">2022-04-26T09:31:27Z</dcterms:modified>
</cp:coreProperties>
</file>