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540" windowWidth="27495" windowHeight="12210" activeTab="1"/>
  </bookViews>
  <sheets>
    <sheet name="Rekapitulace stavby" sheetId="1" r:id="rId1"/>
    <sheet name="1a - Bytová jednotka č.1 ..." sheetId="2" r:id="rId2"/>
    <sheet name="Pokyny pro vyplnění" sheetId="3" r:id="rId3"/>
  </sheets>
  <definedNames>
    <definedName name="_xlnm._FilterDatabase" localSheetId="1" hidden="1">'1a - Bytová jednotka č.1 ...'!$C$101:$K$425</definedName>
    <definedName name="_xlnm.Print_Area" localSheetId="1">'1a - Bytová jednotka č.1 ...'!$C$4:$J$36,'1a - Bytová jednotka č.1 ...'!$C$42:$J$83,'1a - Bytová jednotka č.1 ...'!$C$89:$K$425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'1a - Bytová jednotka č.1 ...'!$101:$101</definedName>
  </definedNames>
  <calcPr calcId="162913"/>
</workbook>
</file>

<file path=xl/sharedStrings.xml><?xml version="1.0" encoding="utf-8"?>
<sst xmlns="http://schemas.openxmlformats.org/spreadsheetml/2006/main" count="4424" uniqueCount="1120">
  <si>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</si>
  <si>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</si>
  <si>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</si>
  <si>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</si>
  <si>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</si>
  <si>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</si>
  <si>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</si>
  <si>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{8526fd5b-a773-4d94-aa90-5d1b753bd959}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</si>
  <si>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</si>
  <si>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</si>
  <si>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</si>
  <si>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</si>
  <si>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</si>
  <si>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</si>
  <si>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</si>
  <si>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</si>
  <si>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</si>
  <si>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</si>
  <si>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</si>
  <si>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</si>
  <si>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Vaňkova 1011/48</t>
  </si>
  <si>
    <t>KSO:</t>
  </si>
  <si>
    <t>CC-CZ:</t>
  </si>
  <si>
    <t>Místo:</t>
  </si>
  <si>
    <t xml:space="preserve"> </t>
  </si>
  <si>
    <t>Datum:</t>
  </si>
  <si>
    <t>26. 8. 2019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</si>
  <si>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</si>
  <si>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</si>
  <si>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</si>
  <si>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</si>
  <si>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</si>
  <si>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</si>
  <si>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</si>
  <si>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</si>
  <si>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</si>
  <si>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</si>
  <si>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</si>
  <si>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</si>
  <si>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</si>
  <si>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</si>
  <si>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</si>
  <si>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</si>
  <si>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</si>
  <si>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</si>
  <si>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</si>
  <si>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</si>
  <si>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</si>
  <si>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</si>
  <si>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</si>
  <si>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</si>
  <si>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</si>
  <si>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</si>
  <si>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</si>
  <si>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</si>
  <si>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</si>
  <si>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</si>
  <si>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</si>
  <si>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</si>
  <si>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</si>
  <si>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</si>
  <si>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</si>
  <si>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</si>
  <si>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</si>
  <si>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</si>
  <si>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</si>
  <si>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</si>
  <si>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</si>
  <si>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</si>
  <si>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</si>
  <si>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</si>
  <si>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</si>
  <si>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</si>
  <si>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</si>
  <si>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</si>
  <si>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</si>
  <si>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</si>
  <si>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1a</t>
  </si>
  <si>
    <t>Bytová jednotka č.1 - varianta 2</t>
  </si>
  <si>
    <t>STA</t>
  </si>
  <si>
    <t>1</t>
  </si>
  <si>
    <t>{a86bacc2-f3d3-4c03-a76f-f24fc16ae74a}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</si>
  <si>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</si>
  <si>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</si>
  <si>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</si>
  <si>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</si>
  <si>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</si>
  <si>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</si>
  <si>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</si>
  <si>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1a - Bytová jednotka č.1 - varianta 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</si>
  <si>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</si>
  <si>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</si>
  <si>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</si>
  <si>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</si>
  <si>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</si>
  <si>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</si>
  <si>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</si>
  <si>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</si>
  <si>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</si>
  <si>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</si>
  <si>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</si>
  <si>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</si>
  <si>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</si>
  <si>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</si>
  <si>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</si>
  <si>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</si>
  <si>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</si>
  <si>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</si>
  <si>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</si>
  <si>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</si>
  <si>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</si>
  <si>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</si>
  <si>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</si>
  <si>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</si>
  <si>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</si>
  <si>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</si>
  <si>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</si>
  <si>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</si>
  <si>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</si>
  <si>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</si>
  <si>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</si>
  <si>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</si>
  <si>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</si>
  <si>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</si>
  <si>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</si>
  <si>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</si>
  <si>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</si>
  <si>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</si>
  <si>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</si>
  <si>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</si>
  <si>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</si>
  <si>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</si>
  <si>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</si>
  <si>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</si>
  <si>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</si>
  <si>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</si>
  <si>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</si>
  <si>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</si>
  <si>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</si>
  <si>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</si>
  <si>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</si>
  <si>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</si>
  <si>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</si>
  <si>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</si>
  <si>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4</t>
  </si>
  <si>
    <t>2</t>
  </si>
  <si>
    <t>-1592383635</t>
  </si>
  <si>
    <t>VV</t>
  </si>
  <si>
    <t>(1,5+0,7)*0,8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</si>
  <si>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</si>
  <si>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</si>
  <si>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</si>
  <si>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</si>
  <si>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300164608</t>
  </si>
  <si>
    <t>2,59*1,95</t>
  </si>
  <si>
    <t>-0,91*0,6</t>
  </si>
  <si>
    <t>Součet</t>
  </si>
  <si>
    <t>611142001</t>
  </si>
  <si>
    <t>Potažení vnitřních ploch pletivem  v ploše nebo pruzích, na plném podkladu sklovláknitým vtlačením do tmelu stropů</t>
  </si>
  <si>
    <t>-114412539</t>
  </si>
  <si>
    <t>611311131</t>
  </si>
  <si>
    <t>Potažení vnitřních ploch štukem tloušťky do 3 mm vodorovných konstrukcí stropů rovných</t>
  </si>
  <si>
    <t>53144404</t>
  </si>
  <si>
    <t>5</t>
  </si>
  <si>
    <t>611321111</t>
  </si>
  <si>
    <t>Omítka vápenocementová vnitřních ploch  nanášená ručně jednovrstvá, tloušťky do 10 mm hrubá zatřená vodorovných konstrukcí stropů rovných</t>
  </si>
  <si>
    <t>-1498254555</t>
  </si>
  <si>
    <t>612131121</t>
  </si>
  <si>
    <t>Podkladní a spojovací vrstva vnitřních omítaných ploch  penetrace akrylát-silikonová nanášená ručně stěn</t>
  </si>
  <si>
    <t>2101314977</t>
  </si>
  <si>
    <t>7</t>
  </si>
  <si>
    <t>612142001</t>
  </si>
  <si>
    <t>Potažení vnitřních ploch pletivem  v ploše nebo pruzích, na plném podkladu sklovláknitým vtlačením do tmelu stěn</t>
  </si>
  <si>
    <t>1524271929</t>
  </si>
  <si>
    <t>8</t>
  </si>
  <si>
    <t>612311131</t>
  </si>
  <si>
    <t>Potažení vnitřních ploch štukem tloušťky do 3 mm svislých konstrukcí stěn</t>
  </si>
  <si>
    <t>1097432174</t>
  </si>
  <si>
    <t>1,535*0,6</t>
  </si>
  <si>
    <t>(0,655+3+0,655)*2</t>
  </si>
  <si>
    <t>9</t>
  </si>
  <si>
    <t>612321111</t>
  </si>
  <si>
    <t>Omítka vápenocementová vnitřních ploch  nanášená ručně jednovrstvá, tloušťky do 10 mm hrubá zatřená svislých konstrukcí stěn</t>
  </si>
  <si>
    <t>1249197795</t>
  </si>
  <si>
    <t>(1,535+0,655+0,655+3)*2,6</t>
  </si>
  <si>
    <t>10</t>
  </si>
  <si>
    <t>619991001</t>
  </si>
  <si>
    <t>Zakrytí vnitřních ploch před znečištěním  včetně pozdějšího odkrytí podlah fólií přilepenou lepící páskou</t>
  </si>
  <si>
    <t>674574494</t>
  </si>
  <si>
    <t>3*4,5</t>
  </si>
  <si>
    <t>11</t>
  </si>
  <si>
    <t>619991011</t>
  </si>
  <si>
    <t>Zakrytí vnitřních ploch před znečištěním  včetně pozdějšího odkrytí konstrukcí a prvků obalením fólií a přelepením páskou</t>
  </si>
  <si>
    <t>1273909195</t>
  </si>
  <si>
    <t>konstrukce v blízkosti bytového jádra:</t>
  </si>
  <si>
    <t>50</t>
  </si>
  <si>
    <t>12</t>
  </si>
  <si>
    <t>632441112</t>
  </si>
  <si>
    <t>-850772014</t>
  </si>
  <si>
    <t>1,535*1,87</t>
  </si>
  <si>
    <t>0,895*1,11</t>
  </si>
  <si>
    <t>13</t>
  </si>
  <si>
    <t>642944121</t>
  </si>
  <si>
    <t>Osazení ocelových dveřních zárubní lisovaných nebo z úhelníků dodatečně  s vybetonováním prahu, plochy do 2,5 m2</t>
  </si>
  <si>
    <t>kus</t>
  </si>
  <si>
    <t>-647242426</t>
  </si>
  <si>
    <t>14</t>
  </si>
  <si>
    <t>M</t>
  </si>
  <si>
    <t>55331521</t>
  </si>
  <si>
    <t>zárubeň ocelová pro sádrokarton 100 700 L/P</t>
  </si>
  <si>
    <t>843699270</t>
  </si>
  <si>
    <t>Ostatní konstrukce a práce, bourání</t>
  </si>
  <si>
    <t>784111001</t>
  </si>
  <si>
    <t>Oprášení (ometení) podkladu v místnostech výšky do 3,80 m</t>
  </si>
  <si>
    <t>16</t>
  </si>
  <si>
    <t>-1594485632</t>
  </si>
  <si>
    <t>konstrukce po vybouraném jádru:</t>
  </si>
  <si>
    <t>((0,655+0,08)*2+2,59)*2,6</t>
  </si>
  <si>
    <t>strop:</t>
  </si>
  <si>
    <t>784111011</t>
  </si>
  <si>
    <t>Obroušení podkladu omítky v místnostech výšky do 3,80 m</t>
  </si>
  <si>
    <t>1141362931</t>
  </si>
  <si>
    <t>lehké obroušení stávajícího panelu - příprava pro novou omítku:</t>
  </si>
  <si>
    <t>(0,655+0,08)*2,6*2</t>
  </si>
  <si>
    <t>(0,065+1,535+0,08)*2,6</t>
  </si>
  <si>
    <t>17</t>
  </si>
  <si>
    <t>952901111</t>
  </si>
  <si>
    <t>Vyčištění budov nebo objektů před předáním do užívání  budov bytové nebo občanské výstavby, světlé výšky podlaží do 4 m</t>
  </si>
  <si>
    <t>-212018593</t>
  </si>
  <si>
    <t>3,5*3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</si>
  <si>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</si>
  <si>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</si>
  <si>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</si>
  <si>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</si>
  <si>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461375099</t>
  </si>
  <si>
    <t>(2,565*2+1,895*2+3+0,895)*2,6</t>
  </si>
  <si>
    <t>19</t>
  </si>
  <si>
    <t>965046111</t>
  </si>
  <si>
    <t>Broušení stávajících betonových podlah úběr do 3 mm</t>
  </si>
  <si>
    <t>-1836318660</t>
  </si>
  <si>
    <t>2,565*1,895-0,895*0,695</t>
  </si>
  <si>
    <t>0,7*3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</si>
  <si>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</si>
  <si>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</si>
  <si>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</si>
  <si>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</si>
  <si>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</si>
  <si>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</si>
  <si>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1020681489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</si>
  <si>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</si>
  <si>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</si>
  <si>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-731717836</t>
  </si>
  <si>
    <t>3,816*50 'Přepočtené koeficientem množství</t>
  </si>
  <si>
    <t>22</t>
  </si>
  <si>
    <t>997013501</t>
  </si>
  <si>
    <t>Odvoz suti a vybouraných hmot na skládku nebo meziskládku  se složením, na vzdálenost do 1 km</t>
  </si>
  <si>
    <t>609977563</t>
  </si>
  <si>
    <t>23</t>
  </si>
  <si>
    <t>997013509</t>
  </si>
  <si>
    <t>Odvoz suti a vybouraných hmot na skládku nebo meziskládku  se složením, na vzdálenost Příplatek k ceně za každý další i započatý 1 km přes 1 km</t>
  </si>
  <si>
    <t>1670353093</t>
  </si>
  <si>
    <t>3,816*9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</si>
  <si>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</si>
  <si>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</si>
  <si>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</si>
  <si>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-1309812637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</si>
  <si>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</si>
  <si>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</si>
  <si>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</si>
  <si>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</si>
  <si>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</si>
  <si>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-882936787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</si>
  <si>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</si>
  <si>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</si>
  <si>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</si>
  <si>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1629727309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</si>
  <si>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</si>
  <si>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</si>
  <si>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</si>
  <si>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-344057074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</si>
  <si>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</si>
  <si>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</si>
  <si>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</si>
  <si>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</si>
  <si>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</si>
  <si>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</si>
  <si>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</si>
  <si>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-1119800649</t>
  </si>
  <si>
    <t>1,87*1,535</t>
  </si>
  <si>
    <t>29</t>
  </si>
  <si>
    <t>711192201</t>
  </si>
  <si>
    <t>Provedení izolace proti zemní vlhkosti hydroizolační stěrkou na ploše svislé S dvouvrstvá na betonu</t>
  </si>
  <si>
    <t>-1137225777</t>
  </si>
  <si>
    <t>(0,895+1,11)*2*0,2</t>
  </si>
  <si>
    <t>(0,7+1,5+0,7)*2</t>
  </si>
  <si>
    <t>(1,2+1,535+1,2)*0,2</t>
  </si>
  <si>
    <t>pod vanou:</t>
  </si>
  <si>
    <t>1,5*0,8</t>
  </si>
  <si>
    <t>30</t>
  </si>
  <si>
    <t>24617150</t>
  </si>
  <si>
    <t>hmota nátěrová hydroizolační elastická na beton nebo omítku</t>
  </si>
  <si>
    <t>kg</t>
  </si>
  <si>
    <t>32</t>
  </si>
  <si>
    <t>1106770988</t>
  </si>
  <si>
    <t>spotřeba 3kg/m2, tl. 2mm</t>
  </si>
  <si>
    <t>(3,863+8,589)*3</t>
  </si>
  <si>
    <t>31</t>
  </si>
  <si>
    <t>711199095</t>
  </si>
  <si>
    <t>Příplatek k cenám provedení izolace proti zemní vlhkosti za plochu do 10 m2  natěradly za studena nebo za horka</t>
  </si>
  <si>
    <t>1567996556</t>
  </si>
  <si>
    <t>3,863+8,589</t>
  </si>
  <si>
    <t>711199101</t>
  </si>
  <si>
    <t>Provedení izolace proti zemní vlhkosti hydroizolační stěrkou doplňků vodotěsné těsnící pásky pro dilatační a styčné spáry</t>
  </si>
  <si>
    <t>m</t>
  </si>
  <si>
    <t>-70881168</t>
  </si>
  <si>
    <t>1,11+0,895+1,11</t>
  </si>
  <si>
    <t>(1,87+1,535)*2</t>
  </si>
  <si>
    <t>1,535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</si>
  <si>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</si>
  <si>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</si>
  <si>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</si>
  <si>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</si>
  <si>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</si>
  <si>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-2145937806</t>
  </si>
  <si>
    <t>34</t>
  </si>
  <si>
    <t>28355020</t>
  </si>
  <si>
    <t>páska pružná těsnící š 80mm</t>
  </si>
  <si>
    <t>1455300387</t>
  </si>
  <si>
    <t>17,86*1,1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</si>
  <si>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</si>
  <si>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</si>
  <si>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</si>
  <si>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1404721999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</si>
  <si>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</si>
  <si>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</si>
  <si>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</si>
  <si>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-2007291067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</si>
  <si>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</si>
  <si>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</si>
  <si>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</si>
  <si>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</si>
  <si>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</si>
  <si>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-919311834</t>
  </si>
  <si>
    <t>38</t>
  </si>
  <si>
    <t>721173706</t>
  </si>
  <si>
    <t>Potrubí z plastových trub polyetylenové svařované odpadní (svislé) DN 100</t>
  </si>
  <si>
    <t>593246592</t>
  </si>
  <si>
    <t>39</t>
  </si>
  <si>
    <t>721173722</t>
  </si>
  <si>
    <t>Potrubí z plastových trub polyetylenové svařované připojovací DN 40</t>
  </si>
  <si>
    <t>-1524553028</t>
  </si>
  <si>
    <t>40</t>
  </si>
  <si>
    <t>721173724</t>
  </si>
  <si>
    <t>Potrubí z plastových trub polyetylenové svařované připojovací DN 70</t>
  </si>
  <si>
    <t>-394132890</t>
  </si>
  <si>
    <t>41</t>
  </si>
  <si>
    <t>721220801</t>
  </si>
  <si>
    <t>Demontáž zápachových uzávěrek  do DN 70</t>
  </si>
  <si>
    <t>1430206472</t>
  </si>
  <si>
    <t>vana,umyvadlo,pračka:</t>
  </si>
  <si>
    <t>42</t>
  </si>
  <si>
    <t>721290111</t>
  </si>
  <si>
    <t>Zkouška těsnosti kanalizace  v objektech vodou do DN 125</t>
  </si>
  <si>
    <t>-978645842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</si>
  <si>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</si>
  <si>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</si>
  <si>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</si>
  <si>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1111821581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</si>
  <si>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</si>
  <si>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</si>
  <si>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</si>
  <si>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186763421</t>
  </si>
  <si>
    <t>722</t>
  </si>
  <si>
    <t>Zdravotechnika - vnitřní vodovod</t>
  </si>
  <si>
    <t>45</t>
  </si>
  <si>
    <t>722170801</t>
  </si>
  <si>
    <t>Demontáž rozvodů vody z plastů  do Ø 25 mm</t>
  </si>
  <si>
    <t>-196254972</t>
  </si>
  <si>
    <t>46</t>
  </si>
  <si>
    <t>722176113</t>
  </si>
  <si>
    <t>Montáž potrubí z plastových trub  svařovaných polyfuzně D přes 20 do 25 mm</t>
  </si>
  <si>
    <t>-272673895</t>
  </si>
  <si>
    <t>47</t>
  </si>
  <si>
    <t>28615150</t>
  </si>
  <si>
    <t>trubka vodovodní tlaková PPR řada PN 20 D 16mm dl 4m</t>
  </si>
  <si>
    <t>-852408430</t>
  </si>
  <si>
    <t>48</t>
  </si>
  <si>
    <t>28615152</t>
  </si>
  <si>
    <t>trubka vodovodní tlaková PPR řada PN 20 D 20mm dl 4m</t>
  </si>
  <si>
    <t>-1925261754</t>
  </si>
  <si>
    <t>49</t>
  </si>
  <si>
    <t>28615153</t>
  </si>
  <si>
    <t>trubka vodovodní tlaková PPR řada PN 20 D 25mm dl 4m</t>
  </si>
  <si>
    <t>-1255313583</t>
  </si>
  <si>
    <t>722179191</t>
  </si>
  <si>
    <t>Příplatek k ceně rozvody vody z plastů  za práce malého rozsahu na zakázce do 20 m rozvodu</t>
  </si>
  <si>
    <t>soubor</t>
  </si>
  <si>
    <t>574981831</t>
  </si>
  <si>
    <t>51</t>
  </si>
  <si>
    <t>722179192</t>
  </si>
  <si>
    <t>Příplatek k ceně rozvody vody z plastů  za práce malého rozsahu na zakázce při průměru trubek do 32 mm, do 15 svarů</t>
  </si>
  <si>
    <t>954152415</t>
  </si>
  <si>
    <t>52</t>
  </si>
  <si>
    <t>722290215</t>
  </si>
  <si>
    <t>Zkoušky, proplach a desinfekce vodovodního potrubí  zkoušky těsnosti vodovodního potrubí hrdlového nebo přírubového do DN 100</t>
  </si>
  <si>
    <t>868001381</t>
  </si>
  <si>
    <t>53</t>
  </si>
  <si>
    <t>722290234</t>
  </si>
  <si>
    <t>Zkoušky, proplach a desinfekce vodovodního potrubí  proplach a desinfekce vodovodního potrubí do DN 80</t>
  </si>
  <si>
    <t>-13669042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</si>
  <si>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</si>
  <si>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</si>
  <si>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</si>
  <si>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-1527246024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</si>
  <si>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</si>
  <si>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</si>
  <si>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</si>
  <si>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1669396802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</si>
  <si>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</si>
  <si>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</si>
  <si>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</si>
  <si>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</si>
  <si>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</si>
  <si>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-1217249022</t>
  </si>
  <si>
    <t>57</t>
  </si>
  <si>
    <t>723150402</t>
  </si>
  <si>
    <t>Potrubí z ocelových trubek hladkých  chráničky z ušlechtilé oceli spojované lisováním DN 15</t>
  </si>
  <si>
    <t>337662360</t>
  </si>
  <si>
    <t>chránička:</t>
  </si>
  <si>
    <t>58</t>
  </si>
  <si>
    <t>723181002</t>
  </si>
  <si>
    <t>Potrubí z měděných trubek měkkých, spojovaných lisováním DN 15</t>
  </si>
  <si>
    <t>-112746179</t>
  </si>
  <si>
    <t>59</t>
  </si>
  <si>
    <t>723190105</t>
  </si>
  <si>
    <t>Přípojky plynovodní ke spotřebičům z hadic nerezových vnitřní závit G 1/2 FF, délky 100 cm</t>
  </si>
  <si>
    <t>207922370</t>
  </si>
  <si>
    <t>60</t>
  </si>
  <si>
    <t>723190901</t>
  </si>
  <si>
    <t>Opravy plynovodního potrubí  uzavření nebo otevření potrubí</t>
  </si>
  <si>
    <t>-1250360957</t>
  </si>
  <si>
    <t>61</t>
  </si>
  <si>
    <t>723190907</t>
  </si>
  <si>
    <t>Opravy plynovodního potrubí  odvzdušnění a napuštění potrubí</t>
  </si>
  <si>
    <t>-1641516800</t>
  </si>
  <si>
    <t>62</t>
  </si>
  <si>
    <t>723190909</t>
  </si>
  <si>
    <t>Opravy plynovodního potrubí  neúřední zkouška těsnosti dosavadního potrubí</t>
  </si>
  <si>
    <t>28058156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</si>
  <si>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</si>
  <si>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</si>
  <si>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</si>
  <si>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1880944974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</si>
  <si>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</si>
  <si>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</si>
  <si>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</si>
  <si>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-983571415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</si>
  <si>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</si>
  <si>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</si>
  <si>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</si>
  <si>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</si>
  <si>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</si>
  <si>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1910377644</t>
  </si>
  <si>
    <t>66</t>
  </si>
  <si>
    <t>725112001</t>
  </si>
  <si>
    <t>Zařízení záchodů klozety keramické standardní samostatně stojící s hlubokým splachováním odpad vodorovný</t>
  </si>
  <si>
    <t>-1951314773</t>
  </si>
  <si>
    <t>67</t>
  </si>
  <si>
    <t>725210821</t>
  </si>
  <si>
    <t>Demontáž umyvadel  bez výtokových armatur umyvadel</t>
  </si>
  <si>
    <t>-925110056</t>
  </si>
  <si>
    <t>68</t>
  </si>
  <si>
    <t>725211602</t>
  </si>
  <si>
    <t>Umyvadla keramická bez výtokových armatur se zápachovou uzávěrkou připevněná na stěnu šrouby bílá bez sloupu nebo krytu na sifon 550 mm</t>
  </si>
  <si>
    <t>192247045</t>
  </si>
  <si>
    <t>69</t>
  </si>
  <si>
    <t>725220841</t>
  </si>
  <si>
    <t>Demontáž van  ocelových rohových</t>
  </si>
  <si>
    <t>-327751625</t>
  </si>
  <si>
    <t>70</t>
  </si>
  <si>
    <t>725222116</t>
  </si>
  <si>
    <t>Vany bez výtokových armatur akrylátové se zápachovou uzávěrkou klasické 1700x700 mm</t>
  </si>
  <si>
    <t>-1460613027</t>
  </si>
  <si>
    <t>71</t>
  </si>
  <si>
    <t>725810811</t>
  </si>
  <si>
    <t>Demontáž výtokových ventilů  nástěnných</t>
  </si>
  <si>
    <t>-1606215594</t>
  </si>
  <si>
    <t>72</t>
  </si>
  <si>
    <t>725811115</t>
  </si>
  <si>
    <t>Ventily nástěnné s pevným výtokem G 1/2 x 80 mm</t>
  </si>
  <si>
    <t>-1348897974</t>
  </si>
  <si>
    <t>73</t>
  </si>
  <si>
    <t>725820801</t>
  </si>
  <si>
    <t>Demontáž baterií  nástěnných do G 3/4</t>
  </si>
  <si>
    <t>-1059356003</t>
  </si>
  <si>
    <t>74</t>
  </si>
  <si>
    <t>725822611</t>
  </si>
  <si>
    <t>Baterie umyvadlové stojánkové pákové bez výpusti</t>
  </si>
  <si>
    <t>1642986638</t>
  </si>
  <si>
    <t>75</t>
  </si>
  <si>
    <t>725831313</t>
  </si>
  <si>
    <t>Baterie vanové nástěnné pákové s příslušenstvím a pohyblivým držákem</t>
  </si>
  <si>
    <t>1026629023</t>
  </si>
  <si>
    <t>76</t>
  </si>
  <si>
    <t>725865501</t>
  </si>
  <si>
    <t>Zápachové uzávěrky zařizovacích předmětů odpadní soupravy se zápachovou uzávěrkou DN 40/50</t>
  </si>
  <si>
    <t>2120200495</t>
  </si>
  <si>
    <t>77</t>
  </si>
  <si>
    <t>725869101</t>
  </si>
  <si>
    <t>Zápachové uzávěrky zařizovacích předmětů montáž zápachových uzávěrek umyvadlových do DN 40</t>
  </si>
  <si>
    <t>2026273113</t>
  </si>
  <si>
    <t>78</t>
  </si>
  <si>
    <t>55161837</t>
  </si>
  <si>
    <t>uzávěrka zápachová pro pračku a myčku nástěnná PP-bílá DN 40</t>
  </si>
  <si>
    <t>-1662812458</t>
  </si>
  <si>
    <t>79</t>
  </si>
  <si>
    <t>ZUU</t>
  </si>
  <si>
    <t>Zápachová uzávěra - sifon pro umyvadla, provedení chrom</t>
  </si>
  <si>
    <t>-2099513921</t>
  </si>
  <si>
    <t>80</t>
  </si>
  <si>
    <t>725980123</t>
  </si>
  <si>
    <t>-835805202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</si>
  <si>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</si>
  <si>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</si>
  <si>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</si>
  <si>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1916065991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</si>
  <si>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</si>
  <si>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</si>
  <si>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</si>
  <si>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1667664871</t>
  </si>
  <si>
    <t>83</t>
  </si>
  <si>
    <t>OIM</t>
  </si>
  <si>
    <t>Ostatní instalační materiál nutný pro dopojení zařizovacích předmětů (pancéřové hadičky, těsnění atd...)</t>
  </si>
  <si>
    <t>kpl</t>
  </si>
  <si>
    <t>-1577997311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</si>
  <si>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</si>
  <si>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</si>
  <si>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</si>
  <si>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</si>
  <si>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</si>
  <si>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-2131820164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</si>
  <si>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</si>
  <si>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</si>
  <si>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</si>
  <si>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-1159004712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</si>
  <si>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</si>
  <si>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</si>
  <si>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</si>
  <si>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1430805003</t>
  </si>
  <si>
    <t>741</t>
  </si>
  <si>
    <t>Elektroinstalace - silnoproud</t>
  </si>
  <si>
    <t>87</t>
  </si>
  <si>
    <t>725610902</t>
  </si>
  <si>
    <t>Opravy plynových sporáků  výměna plynových sporáků bez regulátoru tlaku plynu s úpravou instalace</t>
  </si>
  <si>
    <t>-1987651327</t>
  </si>
  <si>
    <t>88</t>
  </si>
  <si>
    <t>54111971</t>
  </si>
  <si>
    <t>sporák plynový</t>
  </si>
  <si>
    <t>1615409965</t>
  </si>
  <si>
    <t>89</t>
  </si>
  <si>
    <t>741112001</t>
  </si>
  <si>
    <t>Montáž krabic elektroinstalačních bez napojení na trubky a lišty, demontáže a montáže víčka a přístroje protahovacích nebo odbočných zapuštěných plastových kruhových</t>
  </si>
  <si>
    <t>226482872</t>
  </si>
  <si>
    <t>90</t>
  </si>
  <si>
    <t>34571515</t>
  </si>
  <si>
    <t>krabice přístrojová instalační 400 V, 142x71x45mm do dutých stěn</t>
  </si>
  <si>
    <t>-1230022559</t>
  </si>
  <si>
    <t>91</t>
  </si>
  <si>
    <t>741120001</t>
  </si>
  <si>
    <t>Montáž vodičů izolovaných měděných bez ukončení uložených pod omítku plných a laněných (CY), průřezu žíly 0,35 až 6 mm2</t>
  </si>
  <si>
    <t>1945793783</t>
  </si>
  <si>
    <t>92</t>
  </si>
  <si>
    <t>34111036</t>
  </si>
  <si>
    <t>kabel silový s Cu jádrem 1 kV 3x2,5mm2</t>
  </si>
  <si>
    <t>1224248786</t>
  </si>
  <si>
    <t>93</t>
  </si>
  <si>
    <t>34111018</t>
  </si>
  <si>
    <t>kabel silový s Cu jádrem 1 kV 2x6mm2</t>
  </si>
  <si>
    <t>-1353097982</t>
  </si>
  <si>
    <t>94</t>
  </si>
  <si>
    <t>741210001</t>
  </si>
  <si>
    <t>Montáž rozvodnic oceloplechových nebo plastových bez zapojení vodičů běžných, hmotnosti do 20 kg</t>
  </si>
  <si>
    <t>-369597038</t>
  </si>
  <si>
    <t>95</t>
  </si>
  <si>
    <t>35713850</t>
  </si>
  <si>
    <t>rozvodnice elektroměrové s jedním 1 fázovým místem bez požární úpravy</t>
  </si>
  <si>
    <t>962561793</t>
  </si>
  <si>
    <t>96</t>
  </si>
  <si>
    <t>741310001</t>
  </si>
  <si>
    <t>Montáž spínačů jedno nebo dvoupólových nástěnných se zapojením vodičů, pro prostředí normální vypínačů, řazení 1-jednopólových</t>
  </si>
  <si>
    <t>764279969</t>
  </si>
  <si>
    <t>97</t>
  </si>
  <si>
    <t>34535799</t>
  </si>
  <si>
    <t>ovladač zapínací tlačítkový 10A 3553-80289 velkoplošný</t>
  </si>
  <si>
    <t>-2115007671</t>
  </si>
  <si>
    <t>98</t>
  </si>
  <si>
    <t>741313001</t>
  </si>
  <si>
    <t>Montáž zásuvek domovních se zapojením vodičů bezšroubové připojení polozapuštěných nebo zapuštěných 10/16 A, provedení 2P + PE</t>
  </si>
  <si>
    <t>1579629811</t>
  </si>
  <si>
    <t>99</t>
  </si>
  <si>
    <t>35811077</t>
  </si>
  <si>
    <t>zásuvka nepropustná nástěnná 16A 220 V 3pólová</t>
  </si>
  <si>
    <t>-760358158</t>
  </si>
  <si>
    <t>100</t>
  </si>
  <si>
    <t>741370002</t>
  </si>
  <si>
    <t>Montáž svítidel žárovkových se zapojením vodičů bytových nebo společenských místností stropních přisazených 1 zdroj se sklem</t>
  </si>
  <si>
    <t>8636201</t>
  </si>
  <si>
    <t>101</t>
  </si>
  <si>
    <t>34821275</t>
  </si>
  <si>
    <t>svítidlo bytové žárovkové IP 42, max. 60 W E27</t>
  </si>
  <si>
    <t>1313952348</t>
  </si>
  <si>
    <t>102</t>
  </si>
  <si>
    <t>34111030</t>
  </si>
  <si>
    <t>kabel silový s Cu jádrem 1 kV 3x1,5mm2</t>
  </si>
  <si>
    <t>-1668324496</t>
  </si>
  <si>
    <t>103</t>
  </si>
  <si>
    <t>741810001</t>
  </si>
  <si>
    <t>Zkoušky a prohlídky elektrických rozvodů a zařízení celková prohlídka a vyhotovení revizní zprávy pro objem montážních prací do 100 tis. Kč</t>
  </si>
  <si>
    <t>-1702570295</t>
  </si>
  <si>
    <t>104</t>
  </si>
  <si>
    <t>998741103</t>
  </si>
  <si>
    <t>Přesun hmot pro silnoproud stanovený z hmotnosti přesunovaného materiálu vodorovná dopravní vzdálenost do 50 m v objektech výšky přes 12 do 24 m</t>
  </si>
  <si>
    <t>-175479647</t>
  </si>
  <si>
    <t>105</t>
  </si>
  <si>
    <t>998741181</t>
  </si>
  <si>
    <t>Přesun hmot pro silnoproud stanovený z hmotnosti přesunovaného materiálu Příplatek k ceně za přesun prováděný bez použití mechanizace pro jakoukoliv výšku objektu</t>
  </si>
  <si>
    <t>-264397692</t>
  </si>
  <si>
    <t>106</t>
  </si>
  <si>
    <t>34823735</t>
  </si>
  <si>
    <t>svítidlo zářivkové interiérové s kompenzací, barva bílá, 18W, délka 974 mm</t>
  </si>
  <si>
    <t>-1629814010</t>
  </si>
  <si>
    <t>751</t>
  </si>
  <si>
    <t>Vzduchotechnika</t>
  </si>
  <si>
    <t>107</t>
  </si>
  <si>
    <t>751111012</t>
  </si>
  <si>
    <t>Montáž ventilátoru axiálního nízkotlakého  nástěnného základního, průměru přes 100 do 200 mm</t>
  </si>
  <si>
    <t>1704519306</t>
  </si>
  <si>
    <t>108</t>
  </si>
  <si>
    <t>V</t>
  </si>
  <si>
    <t>Axiální ventilátor max. 20x20cm, pr. 125 mm</t>
  </si>
  <si>
    <t>-1823187161</t>
  </si>
  <si>
    <t>109</t>
  </si>
  <si>
    <t>751111811</t>
  </si>
  <si>
    <t>Demontáž ventilátoru axiálního nízkotlakého kruhové potrubí, průměru do 200 mm</t>
  </si>
  <si>
    <t>-821803276</t>
  </si>
  <si>
    <t>110</t>
  </si>
  <si>
    <t>998751102</t>
  </si>
  <si>
    <t>Přesun hmot pro vzduchotechniku stanovený z hmotnosti přesunovaného materiálu vodorovná dopravní vzdálenost do 100 m v objektech výšky přes 12 do 24 m</t>
  </si>
  <si>
    <t>756080143</t>
  </si>
  <si>
    <t>111</t>
  </si>
  <si>
    <t>998751181</t>
  </si>
  <si>
    <t>Přesun hmot pro vzduchotechniku stanovený z hmotnosti přesunovaného materiálu Příplatek k cenám za přesun prováděný bez použití mechanizace pro jakoukoliv výšku objektu</t>
  </si>
  <si>
    <t>-968456404</t>
  </si>
  <si>
    <t>763</t>
  </si>
  <si>
    <t>Konstrukce suché výstavby</t>
  </si>
  <si>
    <t>112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</si>
  <si>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</si>
  <si>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</si>
  <si>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-2065650126</t>
  </si>
  <si>
    <t>1,95*2*2,6</t>
  </si>
  <si>
    <t>2,85*2,6</t>
  </si>
  <si>
    <t>(0,91+2,59)*2,6</t>
  </si>
  <si>
    <t>-0,8*2,1</t>
  </si>
  <si>
    <t>113</t>
  </si>
  <si>
    <t>763111718</t>
  </si>
  <si>
    <t>Příčka ze sádrokartonových desek  ostatní konstrukce a práce na příčkách ze sádrokartonových desek úprava styku příčky a podhledu separační páskou se silikonem</t>
  </si>
  <si>
    <t>1727124385</t>
  </si>
  <si>
    <t>2,85</t>
  </si>
  <si>
    <t>(0,895+1,11)*2</t>
  </si>
  <si>
    <t>0,9+2,59+1,95</t>
  </si>
  <si>
    <t>2,6*6</t>
  </si>
  <si>
    <t>114</t>
  </si>
  <si>
    <t>763111724</t>
  </si>
  <si>
    <t>Příčka ze sádrokartonových desek  ostatní konstrukce a práce na příčkách ze sádrokartonových desek ochrana rohů páska k vyztužení různých úhlů vysoce pevná a nárazu odolná</t>
  </si>
  <si>
    <t>-2131853593</t>
  </si>
  <si>
    <t>2,6*3</t>
  </si>
  <si>
    <t>115</t>
  </si>
  <si>
    <t>763111751</t>
  </si>
  <si>
    <t>Příčka ze sádrokartonových desek  Příplatek k cenám za plochu do 6 m2 jednotlivě</t>
  </si>
  <si>
    <t>1841357936</t>
  </si>
  <si>
    <t>116</t>
  </si>
  <si>
    <t>763111762</t>
  </si>
  <si>
    <t>Příčka ze sádrokartonových desek  Příplatek k cenám za zahuštění profilů u příček s nosnou konstrukcí z jednoduchých profilů na vzdálenost 41 cm</t>
  </si>
  <si>
    <t>194992467</t>
  </si>
  <si>
    <t>117</t>
  </si>
  <si>
    <t>763111771</t>
  </si>
  <si>
    <t>Příčka ze sádrokartonových desek  Příplatek k cenám za rovinnost kvality speciální tmelení kvality Q3</t>
  </si>
  <si>
    <t>1611602995</t>
  </si>
  <si>
    <t>24,97*2</t>
  </si>
  <si>
    <t>118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</si>
  <si>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</si>
  <si>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</si>
  <si>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608228905</t>
  </si>
  <si>
    <t>119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</si>
  <si>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</si>
  <si>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</si>
  <si>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1014342020</t>
  </si>
  <si>
    <t>120</t>
  </si>
  <si>
    <t>VS</t>
  </si>
  <si>
    <t>Příplatek za použití vysokopevnostního sádrokartonu tvrzeného v místě zavěšení kuchyňské linky</t>
  </si>
  <si>
    <t>1544707085</t>
  </si>
  <si>
    <t>2,85*2,6-0,8*2,1</t>
  </si>
  <si>
    <t>766</t>
  </si>
  <si>
    <t>Konstrukce truhlářské</t>
  </si>
  <si>
    <t>121</t>
  </si>
  <si>
    <t>766421812</t>
  </si>
  <si>
    <t>Demontáž obložení podhledů  panely, plochy přes 1,5 m2</t>
  </si>
  <si>
    <t>1589945177</t>
  </si>
  <si>
    <t>demontáž obložení stropu umakartem:</t>
  </si>
  <si>
    <t>2,6*1,895</t>
  </si>
  <si>
    <t>122</t>
  </si>
  <si>
    <t>766660001</t>
  </si>
  <si>
    <t>Montáž dveřních křídel dřevěných nebo plastových  otevíravých do ocelové zárubně povrchově upravených jednokřídlových, šířky do 800 mm</t>
  </si>
  <si>
    <t>-694764235</t>
  </si>
  <si>
    <t>123</t>
  </si>
  <si>
    <t>61162854</t>
  </si>
  <si>
    <t>dveře vnitřní foliované plné 1křídlové 70x197 cm</t>
  </si>
  <si>
    <t>1192432139</t>
  </si>
  <si>
    <t>124</t>
  </si>
  <si>
    <t>54914610</t>
  </si>
  <si>
    <t>kování vrchní dveřní klika včetně rozet a montážního materiálu R BB nerez PK</t>
  </si>
  <si>
    <t>-472268505</t>
  </si>
  <si>
    <t>125</t>
  </si>
  <si>
    <t>766660722</t>
  </si>
  <si>
    <t>Montáž dveřních doplňků dveřního kování zámku</t>
  </si>
  <si>
    <t>941157824</t>
  </si>
  <si>
    <t>126</t>
  </si>
  <si>
    <t>54925015</t>
  </si>
  <si>
    <t>-1142233892</t>
  </si>
  <si>
    <t>127</t>
  </si>
  <si>
    <t>766695212</t>
  </si>
  <si>
    <t>Montáž ostatních truhlářských konstrukcí  prahů dveří jednokřídlových, šířky do 100 mm</t>
  </si>
  <si>
    <t>903778679</t>
  </si>
  <si>
    <t>128</t>
  </si>
  <si>
    <t>61187416</t>
  </si>
  <si>
    <t>práh dveřní dřevěný bukový tl 2cm dl 92cm š 10cm</t>
  </si>
  <si>
    <t>1503072127</t>
  </si>
  <si>
    <t>129</t>
  </si>
  <si>
    <t>766812840</t>
  </si>
  <si>
    <t>Demontáž kuchyňských linek  dřevěných nebo kovových včetně skříněk uchycených na stěně, délky přes 1800 do 2100 mm</t>
  </si>
  <si>
    <t>-1689459022</t>
  </si>
  <si>
    <t>130</t>
  </si>
  <si>
    <t>998766103</t>
  </si>
  <si>
    <t>Přesun hmot pro konstrukce truhlářské stanovený z hmotnosti přesunovaného materiálu vodorovná dopravní vzdálenost do 50 m v objektech výšky přes 12 do 24 m</t>
  </si>
  <si>
    <t>-336866334</t>
  </si>
  <si>
    <t>131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</si>
  <si>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</si>
  <si>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</si>
  <si>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443885082</t>
  </si>
  <si>
    <t>132</t>
  </si>
  <si>
    <t>DV</t>
  </si>
  <si>
    <t>Dodávka a osazení laminátových dvířek za wc vč. úchytek a začištění</t>
  </si>
  <si>
    <t>735064005</t>
  </si>
  <si>
    <t>133</t>
  </si>
  <si>
    <t>KL</t>
  </si>
  <si>
    <t>Kuchyňská linka dle specifikace - dodávka</t>
  </si>
  <si>
    <t>-1675712695</t>
  </si>
  <si>
    <t>134</t>
  </si>
  <si>
    <t>MKL</t>
  </si>
  <si>
    <t>Montáž kuchyňské linky dle specifikace</t>
  </si>
  <si>
    <t>-1311936533</t>
  </si>
  <si>
    <t>135</t>
  </si>
  <si>
    <t>UP</t>
  </si>
  <si>
    <t>Dodatečná úprava dveřních prahů vzhledem k výškovým rozdílům podlah</t>
  </si>
  <si>
    <t>-160240630</t>
  </si>
  <si>
    <t>771</t>
  </si>
  <si>
    <t>Podlahy z dlaždic</t>
  </si>
  <si>
    <t>136</t>
  </si>
  <si>
    <t>771571113</t>
  </si>
  <si>
    <t>Montáž podlah z dlaždic keramických  kladených do malty režných nebo glazovaných hladkých přes 9 do 12 ks/ m2</t>
  </si>
  <si>
    <t>-2115969744</t>
  </si>
  <si>
    <t>137</t>
  </si>
  <si>
    <t>771591111</t>
  </si>
  <si>
    <t>Podlahy - ostatní práce  penetrace podkladu</t>
  </si>
  <si>
    <t>-1018513486</t>
  </si>
  <si>
    <t>138</t>
  </si>
  <si>
    <t>59761408</t>
  </si>
  <si>
    <t>-1557167626</t>
  </si>
  <si>
    <t>3,863*1,1</t>
  </si>
  <si>
    <t>4,249*1,1 'Přepočtené koeficientem množství</t>
  </si>
  <si>
    <t>139</t>
  </si>
  <si>
    <t>998771103</t>
  </si>
  <si>
    <t>Přesun hmot pro podlahy z dlaždic stanovený z hmotnosti přesunovaného materiálu vodorovná dopravní vzdálenost do 50 m v objektech výšky přes 12 do 24 m</t>
  </si>
  <si>
    <t>-1605985825</t>
  </si>
  <si>
    <t>140</t>
  </si>
  <si>
    <t>998771181</t>
  </si>
  <si>
    <t>Přesun hmot pro podlahy z dlaždic stanovený z hmotnosti přesunovaného materiálu Příplatek k ceně za přesun prováděný bez použití mechanizace pro jakoukoliv výšku objektu</t>
  </si>
  <si>
    <t>927751270</t>
  </si>
  <si>
    <t>776</t>
  </si>
  <si>
    <t>Podlahy povlakové</t>
  </si>
  <si>
    <t>141</t>
  </si>
  <si>
    <t>776201812</t>
  </si>
  <si>
    <t>Demontáž povlakových podlahovin lepených ručně s podložkou</t>
  </si>
  <si>
    <t>44027817</t>
  </si>
  <si>
    <t>demontáž nášlapné vrstvy z pvc:</t>
  </si>
  <si>
    <t>1,13*0,895</t>
  </si>
  <si>
    <t>1,6*1,78</t>
  </si>
  <si>
    <t>0,7*2,85</t>
  </si>
  <si>
    <t>142</t>
  </si>
  <si>
    <t>776421111</t>
  </si>
  <si>
    <t>Montáž lišt obvodových lepených</t>
  </si>
  <si>
    <t>469181063</t>
  </si>
  <si>
    <t>2,69+1,95</t>
  </si>
  <si>
    <t>143</t>
  </si>
  <si>
    <t>28411003</t>
  </si>
  <si>
    <t>-1657836678</t>
  </si>
  <si>
    <t>5,30285714285714*1,02 'Přepočtené koeficientem množství</t>
  </si>
  <si>
    <t>144</t>
  </si>
  <si>
    <t>998776103</t>
  </si>
  <si>
    <t>Přesun hmot pro podlahy povlakové  stanovený z hmotnosti přesunovaného materiálu vodorovná dopravní vzdálenost do 50 m v objektech výšky přes 12 do 24 m</t>
  </si>
  <si>
    <t>1084495736</t>
  </si>
  <si>
    <t>145</t>
  </si>
  <si>
    <t>998776181</t>
  </si>
  <si>
    <t>Přesun hmot pro podlahy povlakové  stanovený z hmotnosti přesunovaného materiálu Příplatek k cenám za přesun prováděný bez použití mechanizace pro jakoukoliv výšku objektu</t>
  </si>
  <si>
    <t>39303574</t>
  </si>
  <si>
    <t>781</t>
  </si>
  <si>
    <t>Dokončovací práce - obklady</t>
  </si>
  <si>
    <t>146</t>
  </si>
  <si>
    <t>781413212</t>
  </si>
  <si>
    <t>Montáž obkladů vnitřních stěn z obkladaček a dekorů (listel) pórovinových  lepených standardním lepidlem z dekorů, výšky přes 65 do 75 mm</t>
  </si>
  <si>
    <t>1690729787</t>
  </si>
  <si>
    <t>147</t>
  </si>
  <si>
    <t>L</t>
  </si>
  <si>
    <t>Listela - dekorovaný obklad</t>
  </si>
  <si>
    <t>-824000622</t>
  </si>
  <si>
    <t>10,82/0,4*1,1</t>
  </si>
  <si>
    <t>148</t>
  </si>
  <si>
    <t>781471113</t>
  </si>
  <si>
    <t>Montáž obkladů vnitřních stěn z dlaždic keramických  kladených do malty režných nebo glazovaných hladkých přes 12 do 19 ks/m2</t>
  </si>
  <si>
    <t>938556326</t>
  </si>
  <si>
    <t>(1,87+1,535)*2*2</t>
  </si>
  <si>
    <t>(0,895+1,11)*2*2</t>
  </si>
  <si>
    <t>(0,6+2+0,6)*0,6</t>
  </si>
  <si>
    <t>149</t>
  </si>
  <si>
    <t>59761155</t>
  </si>
  <si>
    <t>-2112566436</t>
  </si>
  <si>
    <t>23,56*1,1</t>
  </si>
  <si>
    <t>150</t>
  </si>
  <si>
    <t>781495111</t>
  </si>
  <si>
    <t>Ostatní prvky  ostatní práce penetrace podkladu</t>
  </si>
  <si>
    <t>1774128970</t>
  </si>
  <si>
    <t>151</t>
  </si>
  <si>
    <t>998781103</t>
  </si>
  <si>
    <t>Přesun hmot pro obklady keramické  stanovený z hmotnosti přesunovaného materiálu vodorovná dopravní vzdálenost do 50 m v objektech výšky přes 12 do 24 m</t>
  </si>
  <si>
    <t>184206669</t>
  </si>
  <si>
    <t>152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</si>
  <si>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</si>
  <si>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</si>
  <si>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-1669824961</t>
  </si>
  <si>
    <t>153</t>
  </si>
  <si>
    <t>Z</t>
  </si>
  <si>
    <t>Dodávka a montáž zrcadla na zeď</t>
  </si>
  <si>
    <t>-718290513</t>
  </si>
  <si>
    <t>783</t>
  </si>
  <si>
    <t>Dokončovací práce - nátěry</t>
  </si>
  <si>
    <t>154</t>
  </si>
  <si>
    <t>783301313</t>
  </si>
  <si>
    <t>Příprava podkladu zámečnických konstrukcí před provedením nátěru odmaštění odmašťovačem ředidlovým</t>
  </si>
  <si>
    <t>59448032</t>
  </si>
  <si>
    <t>155</t>
  </si>
  <si>
    <t>783314101</t>
  </si>
  <si>
    <t>Základní nátěr zámečnických konstrukcí jednonásobný syntetický</t>
  </si>
  <si>
    <t>169313075</t>
  </si>
  <si>
    <t>zárubně:</t>
  </si>
  <si>
    <t>(2*2+0,9)*2*0,5</t>
  </si>
  <si>
    <t>156</t>
  </si>
  <si>
    <t>783317101</t>
  </si>
  <si>
    <t>Krycí nátěr (email) zámečnických konstrukcí jednonásobný syntetický standardní</t>
  </si>
  <si>
    <t>-1607974080</t>
  </si>
  <si>
    <t>784</t>
  </si>
  <si>
    <t>Dokončovací práce - malby a tapety</t>
  </si>
  <si>
    <t>157</t>
  </si>
  <si>
    <t>-573110657</t>
  </si>
  <si>
    <t>stěny:</t>
  </si>
  <si>
    <t>(1,87+1,535)*2*0,6</t>
  </si>
  <si>
    <t>(1,11+0,895)*2*0,6</t>
  </si>
  <si>
    <t>(0,7+3+0,7)*2</t>
  </si>
  <si>
    <t>chodba:</t>
  </si>
  <si>
    <t>(0,9+2,59+1,95+3+3+1,5)*2,6-0,8*2,1</t>
  </si>
  <si>
    <t>158</t>
  </si>
  <si>
    <t>784181111</t>
  </si>
  <si>
    <t>Penetrace podkladu jednonásobná základní silikátová v místnostech výšky do 3,80 m</t>
  </si>
  <si>
    <t>1660346090</t>
  </si>
  <si>
    <t>159</t>
  </si>
  <si>
    <t>784321001</t>
  </si>
  <si>
    <t>Malby silikátové jednonásobné, bílé v místnostech výšky do 3,80 m</t>
  </si>
  <si>
    <t>2039190339</t>
  </si>
  <si>
    <t>HZS</t>
  </si>
  <si>
    <t>Hodinové zúčtovací sazby</t>
  </si>
  <si>
    <t>160</t>
  </si>
  <si>
    <t>HZS1292</t>
  </si>
  <si>
    <t>Hodinové zúčtovací sazby profesí HSV  zemní a pomocné práce stavební dělník</t>
  </si>
  <si>
    <t>hod</t>
  </si>
  <si>
    <t>512</t>
  </si>
  <si>
    <t>916263661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</si>
  <si>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</si>
  <si>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</si>
  <si>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</si>
  <si>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</si>
  <si>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</si>
  <si>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</si>
  <si>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</si>
  <si>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161</t>
  </si>
  <si>
    <t>HZS2212</t>
  </si>
  <si>
    <t>Hodinové zúčtovací sazby profesí PSV  provádění stavebních instalací instalatér odborný</t>
  </si>
  <si>
    <t>-505768567</t>
  </si>
  <si>
    <t>Ostatní drobné nepecifikované práce související s rozvody vody a kanalizace bytového jádra:</t>
  </si>
  <si>
    <t>instalatérské práce při dopojení kuchyňské linky:</t>
  </si>
  <si>
    <t>162</t>
  </si>
  <si>
    <t>HZS3111</t>
  </si>
  <si>
    <t>Hodinové zúčtovací sazby montáží technologických zařízení  při externích montážích montér potrubí</t>
  </si>
  <si>
    <t>856542802</t>
  </si>
  <si>
    <t>dopojení nového ventilátoru na stávající potrubí:</t>
  </si>
  <si>
    <t>163</t>
  </si>
  <si>
    <t>HZS4212</t>
  </si>
  <si>
    <t>Hodinové zúčtovací sazby ostatních profesí  revizní a kontrolní činnost revizní technik specialista</t>
  </si>
  <si>
    <t>1190464734</t>
  </si>
  <si>
    <t>revize plynu:</t>
  </si>
  <si>
    <t>VRN</t>
  </si>
  <si>
    <t>Vedlejší rozpočtové náklady</t>
  </si>
  <si>
    <t>VRN3</t>
  </si>
  <si>
    <t>Zařízení staveniště</t>
  </si>
  <si>
    <t>164</t>
  </si>
  <si>
    <t>030001000</t>
  </si>
  <si>
    <t>1024</t>
  </si>
  <si>
    <t>-1359514666</t>
  </si>
  <si>
    <t>VRN7</t>
  </si>
  <si>
    <t>Provozní vlivy</t>
  </si>
  <si>
    <t>165</t>
  </si>
  <si>
    <t>070001000</t>
  </si>
  <si>
    <t>1354211910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</si>
  <si>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</si>
  <si>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</si>
  <si>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</si>
  <si>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</si>
  <si>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</si>
  <si>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</si>
  <si>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</si>
  <si>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</si>
  <si>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</si>
  <si>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</si>
  <si>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</si>
  <si>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</si>
  <si>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</si>
  <si>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</si>
  <si>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</si>
  <si>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</si>
  <si>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</si>
  <si>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</si>
  <si>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</si>
  <si>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</si>
  <si>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</si>
  <si>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</si>
  <si>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</si>
  <si>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</si>
  <si>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</si>
  <si>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</si>
  <si>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</si>
  <si>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</si>
  <si>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</si>
  <si>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</si>
  <si>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</si>
  <si>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</si>
  <si>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</si>
  <si>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</si>
  <si>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</si>
  <si>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</si>
  <si>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</si>
  <si>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</si>
  <si>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</si>
  <si>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</si>
  <si>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</si>
  <si>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</si>
  <si>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</si>
  <si>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</si>
  <si>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</si>
  <si>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</si>
  <si>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</si>
  <si>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</si>
  <si>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</si>
  <si>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</si>
  <si>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</si>
  <si>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</si>
  <si>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</si>
  <si>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</si>
  <si>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</si>
  <si>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</si>
  <si>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</si>
  <si>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</si>
  <si>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</si>
  <si>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</si>
  <si>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</si>
  <si>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</si>
  <si>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</si>
  <si>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</si>
  <si>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</si>
  <si>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</si>
  <si>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</si>
  <si>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</si>
  <si>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</si>
  <si>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</si>
  <si>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</si>
  <si>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</si>
  <si>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</si>
  <si>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</si>
  <si>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</si>
  <si>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</si>
  <si>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</si>
  <si>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</si>
  <si>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</si>
  <si>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</si>
  <si>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</si>
  <si>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</si>
  <si>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</si>
  <si>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</si>
  <si>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</si>
  <si>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</si>
  <si>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</si>
  <si>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</si>
  <si>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</si>
  <si>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</si>
  <si>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</si>
  <si>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</si>
  <si>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</si>
  <si>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</si>
  <si>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</si>
  <si>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</si>
  <si>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</si>
  <si>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</si>
  <si>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</si>
  <si>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</si>
  <si>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</si>
  <si>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</si>
  <si>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</si>
  <si>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</si>
  <si>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</si>
  <si>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</si>
  <si>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</si>
  <si>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</si>
  <si>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</si>
  <si>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</si>
  <si>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</si>
  <si>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</si>
  <si>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</si>
  <si>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</si>
  <si>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</si>
  <si>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</si>
  <si>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</si>
  <si>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</si>
  <si>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</si>
  <si>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</si>
  <si>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</si>
  <si>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</si>
  <si>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</si>
  <si>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</si>
  <si>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</si>
  <si>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</si>
  <si>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</si>
  <si>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</si>
  <si>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</si>
  <si>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</si>
  <si>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</si>
  <si>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</si>
  <si>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</si>
  <si>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</si>
  <si>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</si>
  <si>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</si>
  <si>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</si>
  <si>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</si>
  <si>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</si>
  <si>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</si>
  <si>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</si>
  <si>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</si>
  <si>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</si>
  <si>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</si>
  <si>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</si>
  <si>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</si>
  <si>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</si>
  <si>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</si>
  <si>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</si>
  <si>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</si>
  <si>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</si>
  <si>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</si>
  <si>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</si>
  <si>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</si>
  <si>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</si>
  <si>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</si>
  <si>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</si>
  <si>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</si>
  <si>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</si>
  <si>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</si>
  <si>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</si>
  <si>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</si>
  <si>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</si>
  <si>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</si>
  <si>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</si>
  <si>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</si>
  <si>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</si>
  <si>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</si>
  <si>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</si>
  <si>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</si>
  <si>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</si>
  <si>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</si>
  <si>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</si>
  <si>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</si>
  <si>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</si>
  <si>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</si>
  <si>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</si>
  <si>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</si>
  <si>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</si>
  <si>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</si>
  <si>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</si>
  <si>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</si>
  <si>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</si>
  <si>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samonivelační stěrka tl do 30 mm ze suchých směsí</t>
  </si>
  <si>
    <t>Dvířka  30/30 vč. Montáže obkladu na magnety a začištění silikonem</t>
  </si>
  <si>
    <t>zámek stavební zadlabací tzv. WC zámek</t>
  </si>
  <si>
    <t>dlaždice keramická barevná přes 9 do 12 ks/m2(formát např30/30, 40x40)</t>
  </si>
  <si>
    <t>plastová soklová lišta s komponenty</t>
  </si>
  <si>
    <t>dlaždice keramické koupelnové(barevné) přes 19 do 25 ks/m2 (formát např. 30/60,20/40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</si>
</sst>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5">
      <c r="B14" s="27"/>
      <c r="C14" s="28"/>
      <c r="D14" s="28"/>
      <c r="E14" s="310" t="s">
        <v>31</v>
      </c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12" t="s">
        <v>5</v>
      </c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13">
        <f>ROUND(AG51,2)</f>
        <v>0</v>
      </c>
      <c r="AL23" s="314"/>
      <c r="AM23" s="314"/>
      <c r="AN23" s="314"/>
      <c r="AO23" s="314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15" t="s">
        <v>39</v>
      </c>
      <c r="M25" s="315"/>
      <c r="N25" s="315"/>
      <c r="O25" s="315"/>
      <c r="P25" s="41"/>
      <c r="Q25" s="41"/>
      <c r="R25" s="41"/>
      <c r="S25" s="41"/>
      <c r="T25" s="41"/>
      <c r="U25" s="41"/>
      <c r="V25" s="41"/>
      <c r="W25" s="315" t="s">
        <v>40</v>
      </c>
      <c r="X25" s="315"/>
      <c r="Y25" s="315"/>
      <c r="Z25" s="315"/>
      <c r="AA25" s="315"/>
      <c r="AB25" s="315"/>
      <c r="AC25" s="315"/>
      <c r="AD25" s="315"/>
      <c r="AE25" s="315"/>
      <c r="AF25" s="41"/>
      <c r="AG25" s="41"/>
      <c r="AH25" s="41"/>
      <c r="AI25" s="41"/>
      <c r="AJ25" s="41"/>
      <c r="AK25" s="315" t="s">
        <v>41</v>
      </c>
      <c r="AL25" s="315"/>
      <c r="AM25" s="315"/>
      <c r="AN25" s="315"/>
      <c r="AO25" s="315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16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16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16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16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16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P1911/2</v>
      </c>
      <c r="AR41" s="61"/>
    </row>
    <row r="42" spans="2:44" s="4" customFormat="1" ht="36.95" customHeight="1">
      <c r="B42" s="63"/>
      <c r="C42" s="64" t="s">
        <v>19</v>
      </c>
      <c r="L42" s="331" t="str">
        <f>K6</f>
        <v>Vaňkova 1011/48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33" t="str">
        <f>IF(AN8="","",AN8)</f>
        <v>26. 8. 2019</v>
      </c>
      <c r="AN44" s="333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25" t="str">
        <f>IF(E17="","",E17)</f>
        <v>Ing. Vladimír Slonka</v>
      </c>
      <c r="AN46" s="325"/>
      <c r="AO46" s="325"/>
      <c r="AP46" s="325"/>
      <c r="AR46" s="40"/>
      <c r="AS46" s="317" t="s">
        <v>52</v>
      </c>
      <c r="AT46" s="318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30</v>
      </c>
      <c r="L47" s="3" t="str">
        <f>IF(E14="Vyplň údaj","",E14)</f>
        <v/>
      </c>
      <c r="AR47" s="40"/>
      <c r="AS47" s="319"/>
      <c r="AT47" s="320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9"/>
      <c r="AT48" s="320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1" t="s">
        <v>53</v>
      </c>
      <c r="D49" s="322"/>
      <c r="E49" s="322"/>
      <c r="F49" s="322"/>
      <c r="G49" s="322"/>
      <c r="H49" s="70"/>
      <c r="I49" s="323" t="s">
        <v>54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55</v>
      </c>
      <c r="AH49" s="322"/>
      <c r="AI49" s="322"/>
      <c r="AJ49" s="322"/>
      <c r="AK49" s="322"/>
      <c r="AL49" s="322"/>
      <c r="AM49" s="322"/>
      <c r="AN49" s="323" t="s">
        <v>56</v>
      </c>
      <c r="AO49" s="322"/>
      <c r="AP49" s="322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7">
        <f>ROUND(AG52,2)</f>
        <v>0</v>
      </c>
      <c r="AH51" s="327"/>
      <c r="AI51" s="327"/>
      <c r="AJ51" s="327"/>
      <c r="AK51" s="327"/>
      <c r="AL51" s="327"/>
      <c r="AM51" s="327"/>
      <c r="AN51" s="328">
        <f>SUM(AG51,AT51)</f>
        <v>0</v>
      </c>
      <c r="AO51" s="328"/>
      <c r="AP51" s="328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6" t="s">
        <v>77</v>
      </c>
      <c r="E52" s="326"/>
      <c r="F52" s="326"/>
      <c r="G52" s="326"/>
      <c r="H52" s="326"/>
      <c r="I52" s="87"/>
      <c r="J52" s="326" t="s">
        <v>78</v>
      </c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9">
        <f>'1a - Bytová jednotka č.1 ...'!J27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8" t="s">
        <v>79</v>
      </c>
      <c r="AR52" s="85"/>
      <c r="AS52" s="89">
        <v>0</v>
      </c>
      <c r="AT52" s="90">
        <f>ROUND(SUM(AV52:AW52),2)</f>
        <v>0</v>
      </c>
      <c r="AU52" s="91">
        <f>'1a - Bytová jednotka č.1 ...'!P102</f>
        <v>0</v>
      </c>
      <c r="AV52" s="90">
        <f>'1a - Bytová jednotka č.1 ...'!J30</f>
        <v>0</v>
      </c>
      <c r="AW52" s="90">
        <f>'1a - Bytová jednotka č.1 ...'!J31</f>
        <v>0</v>
      </c>
      <c r="AX52" s="90">
        <f>'1a - Bytová jednotka č.1 ...'!J32</f>
        <v>0</v>
      </c>
      <c r="AY52" s="90">
        <f>'1a - Bytová jednotka č.1 ...'!J33</f>
        <v>0</v>
      </c>
      <c r="AZ52" s="90">
        <f>'1a - Bytová jednotka č.1 ...'!F30</f>
        <v>0</v>
      </c>
      <c r="BA52" s="90">
        <f>'1a - Bytová jednotka č.1 ...'!F31</f>
        <v>0</v>
      </c>
      <c r="BB52" s="90">
        <f>'1a - Bytová jednotka č.1 ...'!F32</f>
        <v>0</v>
      </c>
      <c r="BC52" s="90">
        <f>'1a - Bytová jednotka č.1 ...'!F33</f>
        <v>0</v>
      </c>
      <c r="BD52" s="92">
        <f>'1a - Bytová jednotka č.1 ...'!F34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N52:AP52"/>
    <mergeCell ref="W29:AE29"/>
    <mergeCell ref="AK29:AO29"/>
    <mergeCell ref="L42:AO42"/>
    <mergeCell ref="AM44:AN44"/>
    <mergeCell ref="AG52:AM52"/>
    <mergeCell ref="AS46:AT48"/>
    <mergeCell ref="C49:G49"/>
    <mergeCell ref="I49:AF49"/>
    <mergeCell ref="AG49:AM49"/>
    <mergeCell ref="AN49:AP49"/>
    <mergeCell ref="AM46:AP46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a - Bytová jednotka č.1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6"/>
  <sheetViews>
    <sheetView showGridLines="0" tabSelected="1" zoomScale="160" zoomScaleNormal="160" workbookViewId="0" topLeftCell="A1">
      <pane ySplit="1" topLeftCell="A405" activePane="bottomLeft" state="frozen"/>
      <selection pane="bottomLeft" activeCell="J421" sqref="J42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39" t="s">
        <v>83</v>
      </c>
      <c r="H1" s="339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40" t="str">
        <f>'Rekapitulace stavby'!K6</f>
        <v>Vaňkova 1011/48</v>
      </c>
      <c r="F7" s="341"/>
      <c r="G7" s="341"/>
      <c r="H7" s="341"/>
      <c r="I7" s="100"/>
      <c r="J7" s="28"/>
      <c r="K7" s="30"/>
    </row>
    <row r="8" spans="2:11" s="1" customFormat="1" ht="1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2" t="s">
        <v>89</v>
      </c>
      <c r="F9" s="343"/>
      <c r="G9" s="343"/>
      <c r="H9" s="343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26. 8. 2019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12" t="s">
        <v>5</v>
      </c>
      <c r="F24" s="312"/>
      <c r="G24" s="312"/>
      <c r="H24" s="312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ROUND(J102,2)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ROUND(SUM(BE102:BE425),2)</f>
        <v>0</v>
      </c>
      <c r="G30" s="41"/>
      <c r="H30" s="41"/>
      <c r="I30" s="114">
        <v>0.21</v>
      </c>
      <c r="J30" s="113">
        <f>ROUND(ROUND((SUM(BE102:BE425)),2)*I30,2)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ROUND(SUM(BF102:BF425),2)</f>
        <v>0</v>
      </c>
      <c r="G31" s="41"/>
      <c r="H31" s="41"/>
      <c r="I31" s="114">
        <v>0.15</v>
      </c>
      <c r="J31" s="113">
        <f>ROUND(ROUND((SUM(BF102:BF425)),2)*I31,2)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ROUND(SUM(BG102:BG425),2)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ROUND(SUM(BH102:BH425),2)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ROUND(SUM(BI102:BI425),2)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40" t="str">
        <f>E7</f>
        <v>Vaňkova 1011/48</v>
      </c>
      <c r="F45" s="341"/>
      <c r="G45" s="341"/>
      <c r="H45" s="341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42" t="str">
        <f>E9</f>
        <v>1a - Bytová jednotka č.1 - varianta 2</v>
      </c>
      <c r="F47" s="343"/>
      <c r="G47" s="343"/>
      <c r="H47" s="343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26. 8. 2019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12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5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J102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J103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J104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J107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J134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J158</f>
        <v>0</v>
      </c>
      <c r="K61" s="143"/>
    </row>
    <row r="62" spans="2:11" s="8" customFormat="1" ht="19.9" customHeight="1">
      <c r="B62" s="137"/>
      <c r="C62" s="138"/>
      <c r="D62" s="139" t="s">
        <v>100</v>
      </c>
      <c r="E62" s="140"/>
      <c r="F62" s="140"/>
      <c r="G62" s="140"/>
      <c r="H62" s="140"/>
      <c r="I62" s="141"/>
      <c r="J62" s="142">
        <f>J166</f>
        <v>0</v>
      </c>
      <c r="K62" s="143"/>
    </row>
    <row r="63" spans="2:11" s="7" customFormat="1" ht="24.95" customHeight="1">
      <c r="B63" s="130"/>
      <c r="C63" s="131"/>
      <c r="D63" s="132" t="s">
        <v>101</v>
      </c>
      <c r="E63" s="133"/>
      <c r="F63" s="133"/>
      <c r="G63" s="133"/>
      <c r="H63" s="133"/>
      <c r="I63" s="134"/>
      <c r="J63" s="135">
        <f>J170</f>
        <v>0</v>
      </c>
      <c r="K63" s="136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J171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J200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J211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J223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J235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J255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J259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J280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J286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J312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J331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J342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J355</f>
        <v>0</v>
      </c>
      <c r="K76" s="143"/>
    </row>
    <row r="77" spans="2:11" s="8" customFormat="1" ht="19.9" customHeight="1">
      <c r="B77" s="137"/>
      <c r="C77" s="138"/>
      <c r="D77" s="139" t="s">
        <v>115</v>
      </c>
      <c r="E77" s="140"/>
      <c r="F77" s="140"/>
      <c r="G77" s="140"/>
      <c r="H77" s="140"/>
      <c r="I77" s="141"/>
      <c r="J77" s="142">
        <f>J373</f>
        <v>0</v>
      </c>
      <c r="K77" s="143"/>
    </row>
    <row r="78" spans="2:11" s="8" customFormat="1" ht="19.9" customHeight="1">
      <c r="B78" s="137"/>
      <c r="C78" s="138"/>
      <c r="D78" s="139" t="s">
        <v>116</v>
      </c>
      <c r="E78" s="140"/>
      <c r="F78" s="140"/>
      <c r="G78" s="140"/>
      <c r="H78" s="140"/>
      <c r="I78" s="141"/>
      <c r="J78" s="142">
        <f>J379</f>
        <v>0</v>
      </c>
      <c r="K78" s="143"/>
    </row>
    <row r="79" spans="2:11" s="7" customFormat="1" ht="24.95" customHeight="1">
      <c r="B79" s="130"/>
      <c r="C79" s="131"/>
      <c r="D79" s="132" t="s">
        <v>117</v>
      </c>
      <c r="E79" s="133"/>
      <c r="F79" s="133"/>
      <c r="G79" s="133"/>
      <c r="H79" s="133"/>
      <c r="I79" s="134"/>
      <c r="J79" s="135">
        <f>J393</f>
        <v>0</v>
      </c>
      <c r="K79" s="136"/>
    </row>
    <row r="80" spans="2:11" s="7" customFormat="1" ht="24.95" customHeight="1">
      <c r="B80" s="130"/>
      <c r="C80" s="131"/>
      <c r="D80" s="132" t="s">
        <v>118</v>
      </c>
      <c r="E80" s="133"/>
      <c r="F80" s="133"/>
      <c r="G80" s="133"/>
      <c r="H80" s="133"/>
      <c r="I80" s="134"/>
      <c r="J80" s="135">
        <f>J421</f>
        <v>0</v>
      </c>
      <c r="K80" s="136"/>
    </row>
    <row r="81" spans="2:11" s="8" customFormat="1" ht="19.9" customHeight="1">
      <c r="B81" s="137"/>
      <c r="C81" s="138"/>
      <c r="D81" s="139" t="s">
        <v>119</v>
      </c>
      <c r="E81" s="140"/>
      <c r="F81" s="140"/>
      <c r="G81" s="140"/>
      <c r="H81" s="140"/>
      <c r="I81" s="141"/>
      <c r="J81" s="142">
        <f>J422</f>
        <v>0</v>
      </c>
      <c r="K81" s="143"/>
    </row>
    <row r="82" spans="2:11" s="8" customFormat="1" ht="19.9" customHeight="1">
      <c r="B82" s="137"/>
      <c r="C82" s="138"/>
      <c r="D82" s="139" t="s">
        <v>120</v>
      </c>
      <c r="E82" s="140"/>
      <c r="F82" s="140"/>
      <c r="G82" s="140"/>
      <c r="H82" s="140"/>
      <c r="I82" s="141"/>
      <c r="J82" s="142">
        <f>J424</f>
        <v>0</v>
      </c>
      <c r="K82" s="143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01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22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23"/>
      <c r="J88" s="59"/>
      <c r="K88" s="59"/>
      <c r="L88" s="40"/>
    </row>
    <row r="89" spans="2:12" s="1" customFormat="1" ht="36.95" customHeight="1">
      <c r="B89" s="40"/>
      <c r="C89" s="60" t="s">
        <v>121</v>
      </c>
      <c r="I89" s="144"/>
      <c r="L89" s="40"/>
    </row>
    <row r="90" spans="2:12" s="1" customFormat="1" ht="6.95" customHeight="1">
      <c r="B90" s="40"/>
      <c r="I90" s="144"/>
      <c r="L90" s="40"/>
    </row>
    <row r="91" spans="2:12" s="1" customFormat="1" ht="14.45" customHeight="1">
      <c r="B91" s="40"/>
      <c r="C91" s="62" t="s">
        <v>19</v>
      </c>
      <c r="I91" s="144"/>
      <c r="L91" s="40"/>
    </row>
    <row r="92" spans="2:12" s="1" customFormat="1" ht="16.5" customHeight="1">
      <c r="B92" s="40"/>
      <c r="E92" s="336" t="str">
        <f>E7</f>
        <v>Vaňkova 1011/48</v>
      </c>
      <c r="F92" s="337"/>
      <c r="G92" s="337"/>
      <c r="H92" s="337"/>
      <c r="I92" s="144"/>
      <c r="L92" s="40"/>
    </row>
    <row r="93" spans="2:12" s="1" customFormat="1" ht="14.45" customHeight="1">
      <c r="B93" s="40"/>
      <c r="C93" s="62" t="s">
        <v>88</v>
      </c>
      <c r="I93" s="144"/>
      <c r="L93" s="40"/>
    </row>
    <row r="94" spans="2:12" s="1" customFormat="1" ht="17.25" customHeight="1">
      <c r="B94" s="40"/>
      <c r="E94" s="331" t="str">
        <f>E9</f>
        <v>1a - Bytová jednotka č.1 - varianta 2</v>
      </c>
      <c r="F94" s="338"/>
      <c r="G94" s="338"/>
      <c r="H94" s="338"/>
      <c r="I94" s="144"/>
      <c r="L94" s="40"/>
    </row>
    <row r="95" spans="2:12" s="1" customFormat="1" ht="6.95" customHeight="1">
      <c r="B95" s="40"/>
      <c r="I95" s="144"/>
      <c r="L95" s="40"/>
    </row>
    <row r="96" spans="2:12" s="1" customFormat="1" ht="18" customHeight="1">
      <c r="B96" s="40"/>
      <c r="C96" s="62" t="s">
        <v>23</v>
      </c>
      <c r="F96" s="145" t="str">
        <f>F12</f>
        <v xml:space="preserve"> </v>
      </c>
      <c r="I96" s="146" t="s">
        <v>25</v>
      </c>
      <c r="J96" s="66" t="str">
        <f>IF(J12="","",J12)</f>
        <v>26. 8. 2019</v>
      </c>
      <c r="L96" s="40"/>
    </row>
    <row r="97" spans="2:12" s="1" customFormat="1" ht="6.95" customHeight="1">
      <c r="B97" s="40"/>
      <c r="I97" s="144"/>
      <c r="L97" s="40"/>
    </row>
    <row r="98" spans="2:12" s="1" customFormat="1" ht="15">
      <c r="B98" s="40"/>
      <c r="C98" s="62" t="s">
        <v>27</v>
      </c>
      <c r="F98" s="145" t="str">
        <f>E15</f>
        <v xml:space="preserve"> </v>
      </c>
      <c r="I98" s="146" t="s">
        <v>32</v>
      </c>
      <c r="J98" s="145" t="str">
        <f>E21</f>
        <v>Ing. Vladimír Slonka</v>
      </c>
      <c r="L98" s="40"/>
    </row>
    <row r="99" spans="2:12" s="1" customFormat="1" ht="14.45" customHeight="1">
      <c r="B99" s="40"/>
      <c r="C99" s="62" t="s">
        <v>30</v>
      </c>
      <c r="F99" s="145" t="str">
        <f>IF(E18="","",E18)</f>
        <v/>
      </c>
      <c r="I99" s="144"/>
      <c r="L99" s="40"/>
    </row>
    <row r="100" spans="2:12" s="1" customFormat="1" ht="10.35" customHeight="1">
      <c r="B100" s="40"/>
      <c r="I100" s="144"/>
      <c r="L100" s="40"/>
    </row>
    <row r="101" spans="2:20" s="9" customFormat="1" ht="29.25" customHeight="1">
      <c r="B101" s="147"/>
      <c r="C101" s="148" t="s">
        <v>122</v>
      </c>
      <c r="D101" s="149" t="s">
        <v>57</v>
      </c>
      <c r="E101" s="149" t="s">
        <v>53</v>
      </c>
      <c r="F101" s="149" t="s">
        <v>123</v>
      </c>
      <c r="G101" s="149" t="s">
        <v>124</v>
      </c>
      <c r="H101" s="149" t="s">
        <v>125</v>
      </c>
      <c r="I101" s="150" t="s">
        <v>126</v>
      </c>
      <c r="J101" s="149" t="s">
        <v>92</v>
      </c>
      <c r="K101" s="151"/>
      <c r="L101" s="147"/>
      <c r="M101" s="72" t="s">
        <v>128</v>
      </c>
      <c r="N101" s="73" t="s">
        <v>42</v>
      </c>
      <c r="O101" s="73" t="s">
        <v>129</v>
      </c>
      <c r="P101" s="73" t="s">
        <v>130</v>
      </c>
      <c r="Q101" s="73" t="s">
        <v>131</v>
      </c>
      <c r="R101" s="73" t="s">
        <v>132</v>
      </c>
      <c r="S101" s="73" t="s">
        <v>133</v>
      </c>
      <c r="T101" s="74" t="s">
        <v>134</v>
      </c>
    </row>
    <row r="102" spans="2:63" s="1" customFormat="1" ht="29.25" customHeight="1">
      <c r="B102" s="40"/>
      <c r="C102" s="76" t="s">
        <v>93</v>
      </c>
      <c r="I102" s="144"/>
      <c r="J102" s="152">
        <f>BK102</f>
        <v>0</v>
      </c>
      <c r="L102" s="40"/>
      <c r="M102" s="75"/>
      <c r="N102" s="67"/>
      <c r="O102" s="67"/>
      <c r="P102" s="153">
        <f>P103+P170+P393+P421</f>
        <v>0</v>
      </c>
      <c r="Q102" s="67"/>
      <c r="R102" s="153">
        <f>R103+R170+R393+R421</f>
        <v>3.3161762599999993</v>
      </c>
      <c r="S102" s="67"/>
      <c r="T102" s="154">
        <f>T103+T170+T393+T421</f>
        <v>3.8163287000000006</v>
      </c>
      <c r="AT102" s="23" t="s">
        <v>71</v>
      </c>
      <c r="AU102" s="23" t="s">
        <v>94</v>
      </c>
      <c r="BK102" s="155">
        <f>BK103+BK170+BK393+BK421</f>
        <v>0</v>
      </c>
    </row>
    <row r="103" spans="2:63" s="10" customFormat="1" ht="37.35" customHeight="1">
      <c r="B103" s="156"/>
      <c r="D103" s="157" t="s">
        <v>71</v>
      </c>
      <c r="E103" s="158" t="s">
        <v>135</v>
      </c>
      <c r="F103" s="158" t="s">
        <v>136</v>
      </c>
      <c r="I103" s="159"/>
      <c r="J103" s="160">
        <f>BK103</f>
        <v>0</v>
      </c>
      <c r="L103" s="156"/>
      <c r="M103" s="161"/>
      <c r="N103" s="162"/>
      <c r="O103" s="162"/>
      <c r="P103" s="163">
        <f>P104+P107+P134+P158+P166</f>
        <v>0</v>
      </c>
      <c r="Q103" s="162"/>
      <c r="R103" s="163">
        <f>R104+R107+R134+R158+R166</f>
        <v>0.9186618799999998</v>
      </c>
      <c r="S103" s="162"/>
      <c r="T103" s="164">
        <f>T104+T107+T134+T158+T166</f>
        <v>3.3338861500000005</v>
      </c>
      <c r="AR103" s="157" t="s">
        <v>80</v>
      </c>
      <c r="AT103" s="165" t="s">
        <v>71</v>
      </c>
      <c r="AU103" s="165" t="s">
        <v>72</v>
      </c>
      <c r="AY103" s="157" t="s">
        <v>137</v>
      </c>
      <c r="BK103" s="166">
        <f>BK104+BK107+BK134+BK158+BK166</f>
        <v>0</v>
      </c>
    </row>
    <row r="104" spans="2:63" s="10" customFormat="1" ht="19.9" customHeight="1">
      <c r="B104" s="156"/>
      <c r="D104" s="157" t="s">
        <v>71</v>
      </c>
      <c r="E104" s="167" t="s">
        <v>138</v>
      </c>
      <c r="F104" s="167" t="s">
        <v>139</v>
      </c>
      <c r="I104" s="159"/>
      <c r="J104" s="168">
        <f>BK104</f>
        <v>0</v>
      </c>
      <c r="L104" s="156"/>
      <c r="M104" s="161"/>
      <c r="N104" s="162"/>
      <c r="O104" s="162"/>
      <c r="P104" s="163">
        <f>SUM(P105:P106)</f>
        <v>0</v>
      </c>
      <c r="Q104" s="162"/>
      <c r="R104" s="163">
        <f>SUM(R105:R106)</f>
        <v>0.112728</v>
      </c>
      <c r="S104" s="162"/>
      <c r="T104" s="164">
        <f>SUM(T105:T106)</f>
        <v>0</v>
      </c>
      <c r="AR104" s="157" t="s">
        <v>80</v>
      </c>
      <c r="AT104" s="165" t="s">
        <v>71</v>
      </c>
      <c r="AU104" s="165" t="s">
        <v>80</v>
      </c>
      <c r="AY104" s="157" t="s">
        <v>137</v>
      </c>
      <c r="BK104" s="166">
        <f>SUM(BK105:BK106)</f>
        <v>0</v>
      </c>
    </row>
    <row r="105" spans="2:65" s="1" customFormat="1" ht="25.5" customHeight="1">
      <c r="B105" s="169"/>
      <c r="C105" s="170" t="s">
        <v>80</v>
      </c>
      <c r="D105" s="170" t="s">
        <v>140</v>
      </c>
      <c r="E105" s="171" t="s">
        <v>141</v>
      </c>
      <c r="F105" s="172" t="s">
        <v>142</v>
      </c>
      <c r="G105" s="173" t="s">
        <v>143</v>
      </c>
      <c r="H105" s="174">
        <v>1.76</v>
      </c>
      <c r="I105" s="175"/>
      <c r="J105" s="176">
        <f>ROUND(I105*H105,2)</f>
        <v>0</v>
      </c>
      <c r="K105" s="172"/>
      <c r="L105" s="40"/>
      <c r="M105" s="177" t="s">
        <v>5</v>
      </c>
      <c r="N105" s="178" t="s">
        <v>44</v>
      </c>
      <c r="O105" s="41"/>
      <c r="P105" s="179">
        <f>O105*H105</f>
        <v>0</v>
      </c>
      <c r="Q105" s="179">
        <v>0.06405</v>
      </c>
      <c r="R105" s="179">
        <f>Q105*H105</f>
        <v>0.112728</v>
      </c>
      <c r="S105" s="179">
        <v>0</v>
      </c>
      <c r="T105" s="180">
        <f>S105*H105</f>
        <v>0</v>
      </c>
      <c r="AR105" s="23" t="s">
        <v>144</v>
      </c>
      <c r="AT105" s="23" t="s">
        <v>140</v>
      </c>
      <c r="AU105" s="23" t="s">
        <v>145</v>
      </c>
      <c r="AY105" s="23" t="s">
        <v>137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23" t="s">
        <v>145</v>
      </c>
      <c r="BK105" s="181">
        <f>ROUND(I105*H105,2)</f>
        <v>0</v>
      </c>
      <c r="BL105" s="23" t="s">
        <v>144</v>
      </c>
      <c r="BM105" s="23" t="s">
        <v>146</v>
      </c>
    </row>
    <row r="106" spans="2:51" s="11" customFormat="1" ht="13.5">
      <c r="B106" s="182"/>
      <c r="D106" s="183" t="s">
        <v>147</v>
      </c>
      <c r="E106" s="184" t="s">
        <v>5</v>
      </c>
      <c r="F106" s="185" t="s">
        <v>148</v>
      </c>
      <c r="H106" s="186">
        <v>1.76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147</v>
      </c>
      <c r="AU106" s="184" t="s">
        <v>145</v>
      </c>
      <c r="AV106" s="11" t="s">
        <v>145</v>
      </c>
      <c r="AW106" s="11" t="s">
        <v>36</v>
      </c>
      <c r="AX106" s="11" t="s">
        <v>80</v>
      </c>
      <c r="AY106" s="184" t="s">
        <v>137</v>
      </c>
    </row>
    <row r="107" spans="2:63" s="10" customFormat="1" ht="29.85" customHeight="1">
      <c r="B107" s="156"/>
      <c r="D107" s="157" t="s">
        <v>71</v>
      </c>
      <c r="E107" s="167" t="s">
        <v>149</v>
      </c>
      <c r="F107" s="167" t="s">
        <v>150</v>
      </c>
      <c r="I107" s="159"/>
      <c r="J107" s="168">
        <f>BK107</f>
        <v>0</v>
      </c>
      <c r="L107" s="156"/>
      <c r="M107" s="161"/>
      <c r="N107" s="162"/>
      <c r="O107" s="162"/>
      <c r="P107" s="163">
        <f>SUM(P108:P133)</f>
        <v>0</v>
      </c>
      <c r="Q107" s="162"/>
      <c r="R107" s="163">
        <f>SUM(R108:R133)</f>
        <v>0.8035138799999999</v>
      </c>
      <c r="S107" s="162"/>
      <c r="T107" s="164">
        <f>SUM(T108:T133)</f>
        <v>0</v>
      </c>
      <c r="AR107" s="157" t="s">
        <v>80</v>
      </c>
      <c r="AT107" s="165" t="s">
        <v>71</v>
      </c>
      <c r="AU107" s="165" t="s">
        <v>80</v>
      </c>
      <c r="AY107" s="157" t="s">
        <v>137</v>
      </c>
      <c r="BK107" s="166">
        <f>SUM(BK108:BK133)</f>
        <v>0</v>
      </c>
    </row>
    <row r="108" spans="2:65" s="1" customFormat="1" ht="25.5" customHeight="1">
      <c r="B108" s="169"/>
      <c r="C108" s="170" t="s">
        <v>145</v>
      </c>
      <c r="D108" s="170" t="s">
        <v>140</v>
      </c>
      <c r="E108" s="171" t="s">
        <v>151</v>
      </c>
      <c r="F108" s="172" t="s">
        <v>152</v>
      </c>
      <c r="G108" s="173" t="s">
        <v>143</v>
      </c>
      <c r="H108" s="174">
        <v>4.505</v>
      </c>
      <c r="I108" s="175"/>
      <c r="J108" s="176">
        <f>ROUND(I108*H108,2)</f>
        <v>0</v>
      </c>
      <c r="K108" s="172"/>
      <c r="L108" s="40"/>
      <c r="M108" s="177" t="s">
        <v>5</v>
      </c>
      <c r="N108" s="178" t="s">
        <v>44</v>
      </c>
      <c r="O108" s="41"/>
      <c r="P108" s="179">
        <f>O108*H108</f>
        <v>0</v>
      </c>
      <c r="Q108" s="179">
        <v>0.00026</v>
      </c>
      <c r="R108" s="179">
        <f>Q108*H108</f>
        <v>0.0011713</v>
      </c>
      <c r="S108" s="179">
        <v>0</v>
      </c>
      <c r="T108" s="180">
        <f>S108*H108</f>
        <v>0</v>
      </c>
      <c r="AR108" s="23" t="s">
        <v>144</v>
      </c>
      <c r="AT108" s="23" t="s">
        <v>140</v>
      </c>
      <c r="AU108" s="23" t="s">
        <v>145</v>
      </c>
      <c r="AY108" s="23" t="s">
        <v>137</v>
      </c>
      <c r="BE108" s="181">
        <f>IF(N108="základní",J108,0)</f>
        <v>0</v>
      </c>
      <c r="BF108" s="181">
        <f>IF(N108="snížená",J108,0)</f>
        <v>0</v>
      </c>
      <c r="BG108" s="181">
        <f>IF(N108="zákl. přenesená",J108,0)</f>
        <v>0</v>
      </c>
      <c r="BH108" s="181">
        <f>IF(N108="sníž. přenesená",J108,0)</f>
        <v>0</v>
      </c>
      <c r="BI108" s="181">
        <f>IF(N108="nulová",J108,0)</f>
        <v>0</v>
      </c>
      <c r="BJ108" s="23" t="s">
        <v>145</v>
      </c>
      <c r="BK108" s="181">
        <f>ROUND(I108*H108,2)</f>
        <v>0</v>
      </c>
      <c r="BL108" s="23" t="s">
        <v>144</v>
      </c>
      <c r="BM108" s="23" t="s">
        <v>153</v>
      </c>
    </row>
    <row r="109" spans="2:51" s="11" customFormat="1" ht="13.5">
      <c r="B109" s="182"/>
      <c r="D109" s="183" t="s">
        <v>147</v>
      </c>
      <c r="E109" s="184" t="s">
        <v>5</v>
      </c>
      <c r="F109" s="185" t="s">
        <v>154</v>
      </c>
      <c r="H109" s="186">
        <v>5.051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147</v>
      </c>
      <c r="AU109" s="184" t="s">
        <v>145</v>
      </c>
      <c r="AV109" s="11" t="s">
        <v>145</v>
      </c>
      <c r="AW109" s="11" t="s">
        <v>36</v>
      </c>
      <c r="AX109" s="11" t="s">
        <v>72</v>
      </c>
      <c r="AY109" s="184" t="s">
        <v>137</v>
      </c>
    </row>
    <row r="110" spans="2:51" s="11" customFormat="1" ht="13.5">
      <c r="B110" s="182"/>
      <c r="D110" s="183" t="s">
        <v>147</v>
      </c>
      <c r="E110" s="184" t="s">
        <v>5</v>
      </c>
      <c r="F110" s="185" t="s">
        <v>155</v>
      </c>
      <c r="H110" s="186">
        <v>-0.546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147</v>
      </c>
      <c r="AU110" s="184" t="s">
        <v>145</v>
      </c>
      <c r="AV110" s="11" t="s">
        <v>145</v>
      </c>
      <c r="AW110" s="11" t="s">
        <v>36</v>
      </c>
      <c r="AX110" s="11" t="s">
        <v>72</v>
      </c>
      <c r="AY110" s="184" t="s">
        <v>137</v>
      </c>
    </row>
    <row r="111" spans="2:51" s="12" customFormat="1" ht="13.5">
      <c r="B111" s="191"/>
      <c r="D111" s="183" t="s">
        <v>147</v>
      </c>
      <c r="E111" s="192" t="s">
        <v>5</v>
      </c>
      <c r="F111" s="193" t="s">
        <v>156</v>
      </c>
      <c r="H111" s="194">
        <v>4.505</v>
      </c>
      <c r="I111" s="195"/>
      <c r="L111" s="191"/>
      <c r="M111" s="196"/>
      <c r="N111" s="197"/>
      <c r="O111" s="197"/>
      <c r="P111" s="197"/>
      <c r="Q111" s="197"/>
      <c r="R111" s="197"/>
      <c r="S111" s="197"/>
      <c r="T111" s="198"/>
      <c r="AT111" s="192" t="s">
        <v>147</v>
      </c>
      <c r="AU111" s="192" t="s">
        <v>145</v>
      </c>
      <c r="AV111" s="12" t="s">
        <v>144</v>
      </c>
      <c r="AW111" s="12" t="s">
        <v>36</v>
      </c>
      <c r="AX111" s="12" t="s">
        <v>80</v>
      </c>
      <c r="AY111" s="192" t="s">
        <v>137</v>
      </c>
    </row>
    <row r="112" spans="2:65" s="1" customFormat="1" ht="25.5" customHeight="1">
      <c r="B112" s="169"/>
      <c r="C112" s="170" t="s">
        <v>138</v>
      </c>
      <c r="D112" s="170" t="s">
        <v>140</v>
      </c>
      <c r="E112" s="171" t="s">
        <v>157</v>
      </c>
      <c r="F112" s="172" t="s">
        <v>158</v>
      </c>
      <c r="G112" s="173" t="s">
        <v>143</v>
      </c>
      <c r="H112" s="174">
        <v>4.505</v>
      </c>
      <c r="I112" s="175"/>
      <c r="J112" s="176">
        <f aca="true" t="shared" si="0" ref="J112:J117">ROUND(I112*H112,2)</f>
        <v>0</v>
      </c>
      <c r="K112" s="172"/>
      <c r="L112" s="40"/>
      <c r="M112" s="177" t="s">
        <v>5</v>
      </c>
      <c r="N112" s="178" t="s">
        <v>44</v>
      </c>
      <c r="O112" s="41"/>
      <c r="P112" s="179">
        <f aca="true" t="shared" si="1" ref="P112:P117">O112*H112</f>
        <v>0</v>
      </c>
      <c r="Q112" s="179">
        <v>0.00438</v>
      </c>
      <c r="R112" s="179">
        <f aca="true" t="shared" si="2" ref="R112:R117">Q112*H112</f>
        <v>0.0197319</v>
      </c>
      <c r="S112" s="179">
        <v>0</v>
      </c>
      <c r="T112" s="180">
        <f aca="true" t="shared" si="3" ref="T112:T117">S112*H112</f>
        <v>0</v>
      </c>
      <c r="AR112" s="23" t="s">
        <v>144</v>
      </c>
      <c r="AT112" s="23" t="s">
        <v>140</v>
      </c>
      <c r="AU112" s="23" t="s">
        <v>145</v>
      </c>
      <c r="AY112" s="23" t="s">
        <v>137</v>
      </c>
      <c r="BE112" s="181">
        <f aca="true" t="shared" si="4" ref="BE112:BE117">IF(N112="základní",J112,0)</f>
        <v>0</v>
      </c>
      <c r="BF112" s="181">
        <f aca="true" t="shared" si="5" ref="BF112:BF117">IF(N112="snížená",J112,0)</f>
        <v>0</v>
      </c>
      <c r="BG112" s="181">
        <f aca="true" t="shared" si="6" ref="BG112:BG117">IF(N112="zákl. přenesená",J112,0)</f>
        <v>0</v>
      </c>
      <c r="BH112" s="181">
        <f aca="true" t="shared" si="7" ref="BH112:BH117">IF(N112="sníž. přenesená",J112,0)</f>
        <v>0</v>
      </c>
      <c r="BI112" s="181">
        <f aca="true" t="shared" si="8" ref="BI112:BI117">IF(N112="nulová",J112,0)</f>
        <v>0</v>
      </c>
      <c r="BJ112" s="23" t="s">
        <v>145</v>
      </c>
      <c r="BK112" s="181">
        <f aca="true" t="shared" si="9" ref="BK112:BK117">ROUND(I112*H112,2)</f>
        <v>0</v>
      </c>
      <c r="BL112" s="23" t="s">
        <v>144</v>
      </c>
      <c r="BM112" s="23" t="s">
        <v>159</v>
      </c>
    </row>
    <row r="113" spans="2:65" s="1" customFormat="1" ht="25.5" customHeight="1">
      <c r="B113" s="169"/>
      <c r="C113" s="170" t="s">
        <v>144</v>
      </c>
      <c r="D113" s="170" t="s">
        <v>140</v>
      </c>
      <c r="E113" s="171" t="s">
        <v>160</v>
      </c>
      <c r="F113" s="172" t="s">
        <v>161</v>
      </c>
      <c r="G113" s="173" t="s">
        <v>143</v>
      </c>
      <c r="H113" s="174">
        <v>4.505</v>
      </c>
      <c r="I113" s="175"/>
      <c r="J113" s="176">
        <f t="shared" si="0"/>
        <v>0</v>
      </c>
      <c r="K113" s="172"/>
      <c r="L113" s="40"/>
      <c r="M113" s="177" t="s">
        <v>5</v>
      </c>
      <c r="N113" s="178" t="s">
        <v>44</v>
      </c>
      <c r="O113" s="41"/>
      <c r="P113" s="179">
        <f t="shared" si="1"/>
        <v>0</v>
      </c>
      <c r="Q113" s="179">
        <v>0.003</v>
      </c>
      <c r="R113" s="179">
        <f t="shared" si="2"/>
        <v>0.013515</v>
      </c>
      <c r="S113" s="179">
        <v>0</v>
      </c>
      <c r="T113" s="180">
        <f t="shared" si="3"/>
        <v>0</v>
      </c>
      <c r="AR113" s="23" t="s">
        <v>144</v>
      </c>
      <c r="AT113" s="23" t="s">
        <v>140</v>
      </c>
      <c r="AU113" s="23" t="s">
        <v>145</v>
      </c>
      <c r="AY113" s="23" t="s">
        <v>137</v>
      </c>
      <c r="BE113" s="181">
        <f t="shared" si="4"/>
        <v>0</v>
      </c>
      <c r="BF113" s="181">
        <f t="shared" si="5"/>
        <v>0</v>
      </c>
      <c r="BG113" s="181">
        <f t="shared" si="6"/>
        <v>0</v>
      </c>
      <c r="BH113" s="181">
        <f t="shared" si="7"/>
        <v>0</v>
      </c>
      <c r="BI113" s="181">
        <f t="shared" si="8"/>
        <v>0</v>
      </c>
      <c r="BJ113" s="23" t="s">
        <v>145</v>
      </c>
      <c r="BK113" s="181">
        <f t="shared" si="9"/>
        <v>0</v>
      </c>
      <c r="BL113" s="23" t="s">
        <v>144</v>
      </c>
      <c r="BM113" s="23" t="s">
        <v>162</v>
      </c>
    </row>
    <row r="114" spans="2:65" s="1" customFormat="1" ht="25.5" customHeight="1">
      <c r="B114" s="169"/>
      <c r="C114" s="170" t="s">
        <v>163</v>
      </c>
      <c r="D114" s="170" t="s">
        <v>140</v>
      </c>
      <c r="E114" s="171" t="s">
        <v>164</v>
      </c>
      <c r="F114" s="172" t="s">
        <v>165</v>
      </c>
      <c r="G114" s="173" t="s">
        <v>143</v>
      </c>
      <c r="H114" s="174">
        <v>4.505</v>
      </c>
      <c r="I114" s="175"/>
      <c r="J114" s="176">
        <f t="shared" si="0"/>
        <v>0</v>
      </c>
      <c r="K114" s="172"/>
      <c r="L114" s="40"/>
      <c r="M114" s="177" t="s">
        <v>5</v>
      </c>
      <c r="N114" s="178" t="s">
        <v>44</v>
      </c>
      <c r="O114" s="41"/>
      <c r="P114" s="179">
        <f t="shared" si="1"/>
        <v>0</v>
      </c>
      <c r="Q114" s="179">
        <v>0.01575</v>
      </c>
      <c r="R114" s="179">
        <f t="shared" si="2"/>
        <v>0.07095375</v>
      </c>
      <c r="S114" s="179">
        <v>0</v>
      </c>
      <c r="T114" s="180">
        <f t="shared" si="3"/>
        <v>0</v>
      </c>
      <c r="AR114" s="23" t="s">
        <v>144</v>
      </c>
      <c r="AT114" s="23" t="s">
        <v>140</v>
      </c>
      <c r="AU114" s="23" t="s">
        <v>145</v>
      </c>
      <c r="AY114" s="23" t="s">
        <v>137</v>
      </c>
      <c r="BE114" s="181">
        <f t="shared" si="4"/>
        <v>0</v>
      </c>
      <c r="BF114" s="181">
        <f t="shared" si="5"/>
        <v>0</v>
      </c>
      <c r="BG114" s="181">
        <f t="shared" si="6"/>
        <v>0</v>
      </c>
      <c r="BH114" s="181">
        <f t="shared" si="7"/>
        <v>0</v>
      </c>
      <c r="BI114" s="181">
        <f t="shared" si="8"/>
        <v>0</v>
      </c>
      <c r="BJ114" s="23" t="s">
        <v>145</v>
      </c>
      <c r="BK114" s="181">
        <f t="shared" si="9"/>
        <v>0</v>
      </c>
      <c r="BL114" s="23" t="s">
        <v>144</v>
      </c>
      <c r="BM114" s="23" t="s">
        <v>166</v>
      </c>
    </row>
    <row r="115" spans="2:65" s="1" customFormat="1" ht="25.5" customHeight="1">
      <c r="B115" s="169"/>
      <c r="C115" s="170" t="s">
        <v>149</v>
      </c>
      <c r="D115" s="170" t="s">
        <v>140</v>
      </c>
      <c r="E115" s="171" t="s">
        <v>167</v>
      </c>
      <c r="F115" s="172" t="s">
        <v>168</v>
      </c>
      <c r="G115" s="173" t="s">
        <v>143</v>
      </c>
      <c r="H115" s="174">
        <v>15.197</v>
      </c>
      <c r="I115" s="175"/>
      <c r="J115" s="176">
        <f t="shared" si="0"/>
        <v>0</v>
      </c>
      <c r="K115" s="172"/>
      <c r="L115" s="40"/>
      <c r="M115" s="177" t="s">
        <v>5</v>
      </c>
      <c r="N115" s="178" t="s">
        <v>44</v>
      </c>
      <c r="O115" s="41"/>
      <c r="P115" s="179">
        <f t="shared" si="1"/>
        <v>0</v>
      </c>
      <c r="Q115" s="179">
        <v>0.00026</v>
      </c>
      <c r="R115" s="179">
        <f t="shared" si="2"/>
        <v>0.003951219999999999</v>
      </c>
      <c r="S115" s="179">
        <v>0</v>
      </c>
      <c r="T115" s="180">
        <f t="shared" si="3"/>
        <v>0</v>
      </c>
      <c r="AR115" s="23" t="s">
        <v>144</v>
      </c>
      <c r="AT115" s="23" t="s">
        <v>140</v>
      </c>
      <c r="AU115" s="23" t="s">
        <v>145</v>
      </c>
      <c r="AY115" s="23" t="s">
        <v>137</v>
      </c>
      <c r="BE115" s="181">
        <f t="shared" si="4"/>
        <v>0</v>
      </c>
      <c r="BF115" s="181">
        <f t="shared" si="5"/>
        <v>0</v>
      </c>
      <c r="BG115" s="181">
        <f t="shared" si="6"/>
        <v>0</v>
      </c>
      <c r="BH115" s="181">
        <f t="shared" si="7"/>
        <v>0</v>
      </c>
      <c r="BI115" s="181">
        <f t="shared" si="8"/>
        <v>0</v>
      </c>
      <c r="BJ115" s="23" t="s">
        <v>145</v>
      </c>
      <c r="BK115" s="181">
        <f t="shared" si="9"/>
        <v>0</v>
      </c>
      <c r="BL115" s="23" t="s">
        <v>144</v>
      </c>
      <c r="BM115" s="23" t="s">
        <v>169</v>
      </c>
    </row>
    <row r="116" spans="2:65" s="1" customFormat="1" ht="25.5" customHeight="1">
      <c r="B116" s="169"/>
      <c r="C116" s="170" t="s">
        <v>170</v>
      </c>
      <c r="D116" s="170" t="s">
        <v>140</v>
      </c>
      <c r="E116" s="171" t="s">
        <v>171</v>
      </c>
      <c r="F116" s="172" t="s">
        <v>172</v>
      </c>
      <c r="G116" s="173" t="s">
        <v>143</v>
      </c>
      <c r="H116" s="174">
        <v>15.197</v>
      </c>
      <c r="I116" s="175"/>
      <c r="J116" s="176">
        <f t="shared" si="0"/>
        <v>0</v>
      </c>
      <c r="K116" s="172"/>
      <c r="L116" s="40"/>
      <c r="M116" s="177" t="s">
        <v>5</v>
      </c>
      <c r="N116" s="178" t="s">
        <v>44</v>
      </c>
      <c r="O116" s="41"/>
      <c r="P116" s="179">
        <f t="shared" si="1"/>
        <v>0</v>
      </c>
      <c r="Q116" s="179">
        <v>0.00438</v>
      </c>
      <c r="R116" s="179">
        <f t="shared" si="2"/>
        <v>0.06656286</v>
      </c>
      <c r="S116" s="179">
        <v>0</v>
      </c>
      <c r="T116" s="180">
        <f t="shared" si="3"/>
        <v>0</v>
      </c>
      <c r="AR116" s="23" t="s">
        <v>144</v>
      </c>
      <c r="AT116" s="23" t="s">
        <v>140</v>
      </c>
      <c r="AU116" s="23" t="s">
        <v>145</v>
      </c>
      <c r="AY116" s="23" t="s">
        <v>137</v>
      </c>
      <c r="BE116" s="181">
        <f t="shared" si="4"/>
        <v>0</v>
      </c>
      <c r="BF116" s="181">
        <f t="shared" si="5"/>
        <v>0</v>
      </c>
      <c r="BG116" s="181">
        <f t="shared" si="6"/>
        <v>0</v>
      </c>
      <c r="BH116" s="181">
        <f t="shared" si="7"/>
        <v>0</v>
      </c>
      <c r="BI116" s="181">
        <f t="shared" si="8"/>
        <v>0</v>
      </c>
      <c r="BJ116" s="23" t="s">
        <v>145</v>
      </c>
      <c r="BK116" s="181">
        <f t="shared" si="9"/>
        <v>0</v>
      </c>
      <c r="BL116" s="23" t="s">
        <v>144</v>
      </c>
      <c r="BM116" s="23" t="s">
        <v>173</v>
      </c>
    </row>
    <row r="117" spans="2:65" s="1" customFormat="1" ht="16.5" customHeight="1">
      <c r="B117" s="169"/>
      <c r="C117" s="170" t="s">
        <v>174</v>
      </c>
      <c r="D117" s="170" t="s">
        <v>140</v>
      </c>
      <c r="E117" s="171" t="s">
        <v>175</v>
      </c>
      <c r="F117" s="172" t="s">
        <v>176</v>
      </c>
      <c r="G117" s="173" t="s">
        <v>143</v>
      </c>
      <c r="H117" s="174">
        <v>9.541</v>
      </c>
      <c r="I117" s="175"/>
      <c r="J117" s="176">
        <f t="shared" si="0"/>
        <v>0</v>
      </c>
      <c r="K117" s="172"/>
      <c r="L117" s="40"/>
      <c r="M117" s="177" t="s">
        <v>5</v>
      </c>
      <c r="N117" s="178" t="s">
        <v>44</v>
      </c>
      <c r="O117" s="41"/>
      <c r="P117" s="179">
        <f t="shared" si="1"/>
        <v>0</v>
      </c>
      <c r="Q117" s="179">
        <v>0.003</v>
      </c>
      <c r="R117" s="179">
        <f t="shared" si="2"/>
        <v>0.028623000000000003</v>
      </c>
      <c r="S117" s="179">
        <v>0</v>
      </c>
      <c r="T117" s="180">
        <f t="shared" si="3"/>
        <v>0</v>
      </c>
      <c r="AR117" s="23" t="s">
        <v>144</v>
      </c>
      <c r="AT117" s="23" t="s">
        <v>140</v>
      </c>
      <c r="AU117" s="23" t="s">
        <v>145</v>
      </c>
      <c r="AY117" s="23" t="s">
        <v>137</v>
      </c>
      <c r="BE117" s="181">
        <f t="shared" si="4"/>
        <v>0</v>
      </c>
      <c r="BF117" s="181">
        <f t="shared" si="5"/>
        <v>0</v>
      </c>
      <c r="BG117" s="181">
        <f t="shared" si="6"/>
        <v>0</v>
      </c>
      <c r="BH117" s="181">
        <f t="shared" si="7"/>
        <v>0</v>
      </c>
      <c r="BI117" s="181">
        <f t="shared" si="8"/>
        <v>0</v>
      </c>
      <c r="BJ117" s="23" t="s">
        <v>145</v>
      </c>
      <c r="BK117" s="181">
        <f t="shared" si="9"/>
        <v>0</v>
      </c>
      <c r="BL117" s="23" t="s">
        <v>144</v>
      </c>
      <c r="BM117" s="23" t="s">
        <v>177</v>
      </c>
    </row>
    <row r="118" spans="2:51" s="11" customFormat="1" ht="13.5">
      <c r="B118" s="182"/>
      <c r="D118" s="183" t="s">
        <v>147</v>
      </c>
      <c r="E118" s="184" t="s">
        <v>5</v>
      </c>
      <c r="F118" s="185" t="s">
        <v>178</v>
      </c>
      <c r="H118" s="186">
        <v>0.921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147</v>
      </c>
      <c r="AU118" s="184" t="s">
        <v>145</v>
      </c>
      <c r="AV118" s="11" t="s">
        <v>145</v>
      </c>
      <c r="AW118" s="11" t="s">
        <v>36</v>
      </c>
      <c r="AX118" s="11" t="s">
        <v>72</v>
      </c>
      <c r="AY118" s="184" t="s">
        <v>137</v>
      </c>
    </row>
    <row r="119" spans="2:51" s="11" customFormat="1" ht="13.5">
      <c r="B119" s="182"/>
      <c r="D119" s="183" t="s">
        <v>147</v>
      </c>
      <c r="E119" s="184" t="s">
        <v>5</v>
      </c>
      <c r="F119" s="185" t="s">
        <v>179</v>
      </c>
      <c r="H119" s="186">
        <v>8.62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147</v>
      </c>
      <c r="AU119" s="184" t="s">
        <v>145</v>
      </c>
      <c r="AV119" s="11" t="s">
        <v>145</v>
      </c>
      <c r="AW119" s="11" t="s">
        <v>36</v>
      </c>
      <c r="AX119" s="11" t="s">
        <v>72</v>
      </c>
      <c r="AY119" s="184" t="s">
        <v>137</v>
      </c>
    </row>
    <row r="120" spans="2:51" s="12" customFormat="1" ht="13.5">
      <c r="B120" s="191"/>
      <c r="D120" s="183" t="s">
        <v>147</v>
      </c>
      <c r="E120" s="192" t="s">
        <v>5</v>
      </c>
      <c r="F120" s="193" t="s">
        <v>156</v>
      </c>
      <c r="H120" s="194">
        <v>9.541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147</v>
      </c>
      <c r="AU120" s="192" t="s">
        <v>145</v>
      </c>
      <c r="AV120" s="12" t="s">
        <v>144</v>
      </c>
      <c r="AW120" s="12" t="s">
        <v>36</v>
      </c>
      <c r="AX120" s="12" t="s">
        <v>80</v>
      </c>
      <c r="AY120" s="192" t="s">
        <v>137</v>
      </c>
    </row>
    <row r="121" spans="2:65" s="1" customFormat="1" ht="25.5" customHeight="1">
      <c r="B121" s="169"/>
      <c r="C121" s="170" t="s">
        <v>180</v>
      </c>
      <c r="D121" s="170" t="s">
        <v>140</v>
      </c>
      <c r="E121" s="171" t="s">
        <v>181</v>
      </c>
      <c r="F121" s="172" t="s">
        <v>182</v>
      </c>
      <c r="G121" s="173" t="s">
        <v>143</v>
      </c>
      <c r="H121" s="174">
        <v>15.197</v>
      </c>
      <c r="I121" s="175"/>
      <c r="J121" s="176">
        <f>ROUND(I121*H121,2)</f>
        <v>0</v>
      </c>
      <c r="K121" s="172"/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0.01575</v>
      </c>
      <c r="R121" s="179">
        <f>Q121*H121</f>
        <v>0.23935274999999998</v>
      </c>
      <c r="S121" s="179">
        <v>0</v>
      </c>
      <c r="T121" s="180">
        <f>S121*H121</f>
        <v>0</v>
      </c>
      <c r="AR121" s="23" t="s">
        <v>144</v>
      </c>
      <c r="AT121" s="23" t="s">
        <v>140</v>
      </c>
      <c r="AU121" s="23" t="s">
        <v>145</v>
      </c>
      <c r="AY121" s="23" t="s">
        <v>137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145</v>
      </c>
      <c r="BK121" s="181">
        <f>ROUND(I121*H121,2)</f>
        <v>0</v>
      </c>
      <c r="BL121" s="23" t="s">
        <v>144</v>
      </c>
      <c r="BM121" s="23" t="s">
        <v>183</v>
      </c>
    </row>
    <row r="122" spans="2:51" s="11" customFormat="1" ht="13.5">
      <c r="B122" s="182"/>
      <c r="D122" s="183" t="s">
        <v>147</v>
      </c>
      <c r="E122" s="184" t="s">
        <v>5</v>
      </c>
      <c r="F122" s="185" t="s">
        <v>184</v>
      </c>
      <c r="H122" s="186">
        <v>15.197</v>
      </c>
      <c r="I122" s="187"/>
      <c r="L122" s="182"/>
      <c r="M122" s="188"/>
      <c r="N122" s="189"/>
      <c r="O122" s="189"/>
      <c r="P122" s="189"/>
      <c r="Q122" s="189"/>
      <c r="R122" s="189"/>
      <c r="S122" s="189"/>
      <c r="T122" s="190"/>
      <c r="AT122" s="184" t="s">
        <v>147</v>
      </c>
      <c r="AU122" s="184" t="s">
        <v>145</v>
      </c>
      <c r="AV122" s="11" t="s">
        <v>145</v>
      </c>
      <c r="AW122" s="11" t="s">
        <v>36</v>
      </c>
      <c r="AX122" s="11" t="s">
        <v>80</v>
      </c>
      <c r="AY122" s="184" t="s">
        <v>137</v>
      </c>
    </row>
    <row r="123" spans="2:65" s="1" customFormat="1" ht="25.5" customHeight="1">
      <c r="B123" s="169"/>
      <c r="C123" s="170" t="s">
        <v>185</v>
      </c>
      <c r="D123" s="170" t="s">
        <v>140</v>
      </c>
      <c r="E123" s="171" t="s">
        <v>186</v>
      </c>
      <c r="F123" s="172" t="s">
        <v>187</v>
      </c>
      <c r="G123" s="173" t="s">
        <v>143</v>
      </c>
      <c r="H123" s="174">
        <v>13.5</v>
      </c>
      <c r="I123" s="175"/>
      <c r="J123" s="176">
        <f>ROUND(I123*H123,2)</f>
        <v>0</v>
      </c>
      <c r="K123" s="172"/>
      <c r="L123" s="40"/>
      <c r="M123" s="177" t="s">
        <v>5</v>
      </c>
      <c r="N123" s="178" t="s">
        <v>44</v>
      </c>
      <c r="O123" s="41"/>
      <c r="P123" s="179">
        <f>O123*H123</f>
        <v>0</v>
      </c>
      <c r="Q123" s="179">
        <v>0</v>
      </c>
      <c r="R123" s="179">
        <f>Q123*H123</f>
        <v>0</v>
      </c>
      <c r="S123" s="179">
        <v>0</v>
      </c>
      <c r="T123" s="180">
        <f>S123*H123</f>
        <v>0</v>
      </c>
      <c r="AR123" s="23" t="s">
        <v>144</v>
      </c>
      <c r="AT123" s="23" t="s">
        <v>140</v>
      </c>
      <c r="AU123" s="23" t="s">
        <v>145</v>
      </c>
      <c r="AY123" s="23" t="s">
        <v>137</v>
      </c>
      <c r="BE123" s="181">
        <f>IF(N123="základní",J123,0)</f>
        <v>0</v>
      </c>
      <c r="BF123" s="181">
        <f>IF(N123="snížená",J123,0)</f>
        <v>0</v>
      </c>
      <c r="BG123" s="181">
        <f>IF(N123="zákl. přenesená",J123,0)</f>
        <v>0</v>
      </c>
      <c r="BH123" s="181">
        <f>IF(N123="sníž. přenesená",J123,0)</f>
        <v>0</v>
      </c>
      <c r="BI123" s="181">
        <f>IF(N123="nulová",J123,0)</f>
        <v>0</v>
      </c>
      <c r="BJ123" s="23" t="s">
        <v>145</v>
      </c>
      <c r="BK123" s="181">
        <f>ROUND(I123*H123,2)</f>
        <v>0</v>
      </c>
      <c r="BL123" s="23" t="s">
        <v>144</v>
      </c>
      <c r="BM123" s="23" t="s">
        <v>188</v>
      </c>
    </row>
    <row r="124" spans="2:51" s="11" customFormat="1" ht="13.5">
      <c r="B124" s="182"/>
      <c r="D124" s="183" t="s">
        <v>147</v>
      </c>
      <c r="E124" s="184" t="s">
        <v>5</v>
      </c>
      <c r="F124" s="185" t="s">
        <v>189</v>
      </c>
      <c r="H124" s="186">
        <v>13.5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147</v>
      </c>
      <c r="AU124" s="184" t="s">
        <v>145</v>
      </c>
      <c r="AV124" s="11" t="s">
        <v>145</v>
      </c>
      <c r="AW124" s="11" t="s">
        <v>36</v>
      </c>
      <c r="AX124" s="11" t="s">
        <v>80</v>
      </c>
      <c r="AY124" s="184" t="s">
        <v>137</v>
      </c>
    </row>
    <row r="125" spans="2:65" s="1" customFormat="1" ht="25.5" customHeight="1">
      <c r="B125" s="169"/>
      <c r="C125" s="170" t="s">
        <v>190</v>
      </c>
      <c r="D125" s="170" t="s">
        <v>140</v>
      </c>
      <c r="E125" s="171" t="s">
        <v>191</v>
      </c>
      <c r="F125" s="172" t="s">
        <v>192</v>
      </c>
      <c r="G125" s="173" t="s">
        <v>143</v>
      </c>
      <c r="H125" s="174">
        <v>50</v>
      </c>
      <c r="I125" s="175"/>
      <c r="J125" s="176">
        <f>ROUND(I125*H125,2)</f>
        <v>0</v>
      </c>
      <c r="K125" s="172"/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144</v>
      </c>
      <c r="AT125" s="23" t="s">
        <v>140</v>
      </c>
      <c r="AU125" s="23" t="s">
        <v>145</v>
      </c>
      <c r="AY125" s="23" t="s">
        <v>137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145</v>
      </c>
      <c r="BK125" s="181">
        <f>ROUND(I125*H125,2)</f>
        <v>0</v>
      </c>
      <c r="BL125" s="23" t="s">
        <v>144</v>
      </c>
      <c r="BM125" s="23" t="s">
        <v>193</v>
      </c>
    </row>
    <row r="126" spans="2:51" s="13" customFormat="1" ht="13.5">
      <c r="B126" s="199"/>
      <c r="D126" s="183" t="s">
        <v>147</v>
      </c>
      <c r="E126" s="200" t="s">
        <v>5</v>
      </c>
      <c r="F126" s="201" t="s">
        <v>194</v>
      </c>
      <c r="H126" s="200" t="s">
        <v>5</v>
      </c>
      <c r="I126" s="202"/>
      <c r="L126" s="199"/>
      <c r="M126" s="203"/>
      <c r="N126" s="204"/>
      <c r="O126" s="204"/>
      <c r="P126" s="204"/>
      <c r="Q126" s="204"/>
      <c r="R126" s="204"/>
      <c r="S126" s="204"/>
      <c r="T126" s="205"/>
      <c r="AT126" s="200" t="s">
        <v>147</v>
      </c>
      <c r="AU126" s="200" t="s">
        <v>145</v>
      </c>
      <c r="AV126" s="13" t="s">
        <v>80</v>
      </c>
      <c r="AW126" s="13" t="s">
        <v>36</v>
      </c>
      <c r="AX126" s="13" t="s">
        <v>72</v>
      </c>
      <c r="AY126" s="200" t="s">
        <v>137</v>
      </c>
    </row>
    <row r="127" spans="2:51" s="11" customFormat="1" ht="13.5">
      <c r="B127" s="182"/>
      <c r="D127" s="183" t="s">
        <v>147</v>
      </c>
      <c r="E127" s="184" t="s">
        <v>5</v>
      </c>
      <c r="F127" s="185" t="s">
        <v>195</v>
      </c>
      <c r="H127" s="186">
        <v>50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147</v>
      </c>
      <c r="AU127" s="184" t="s">
        <v>145</v>
      </c>
      <c r="AV127" s="11" t="s">
        <v>145</v>
      </c>
      <c r="AW127" s="11" t="s">
        <v>36</v>
      </c>
      <c r="AX127" s="11" t="s">
        <v>80</v>
      </c>
      <c r="AY127" s="184" t="s">
        <v>137</v>
      </c>
    </row>
    <row r="128" spans="2:65" s="1" customFormat="1" ht="25.5" customHeight="1">
      <c r="B128" s="169"/>
      <c r="C128" s="170" t="s">
        <v>196</v>
      </c>
      <c r="D128" s="170" t="s">
        <v>140</v>
      </c>
      <c r="E128" s="171" t="s">
        <v>197</v>
      </c>
      <c r="F128" s="172" t="s">
        <v>1114</v>
      </c>
      <c r="G128" s="173" t="s">
        <v>143</v>
      </c>
      <c r="H128" s="174">
        <v>3.863</v>
      </c>
      <c r="I128" s="175"/>
      <c r="J128" s="176">
        <f>ROUND(I128*H128,2)</f>
        <v>0</v>
      </c>
      <c r="K128" s="172"/>
      <c r="L128" s="40"/>
      <c r="M128" s="177" t="s">
        <v>5</v>
      </c>
      <c r="N128" s="178" t="s">
        <v>44</v>
      </c>
      <c r="O128" s="41"/>
      <c r="P128" s="179">
        <f>O128*H128</f>
        <v>0</v>
      </c>
      <c r="Q128" s="179">
        <v>0.0567</v>
      </c>
      <c r="R128" s="179">
        <f>Q128*H128</f>
        <v>0.2190321</v>
      </c>
      <c r="S128" s="179">
        <v>0</v>
      </c>
      <c r="T128" s="180">
        <f>S128*H128</f>
        <v>0</v>
      </c>
      <c r="AR128" s="23" t="s">
        <v>144</v>
      </c>
      <c r="AT128" s="23" t="s">
        <v>140</v>
      </c>
      <c r="AU128" s="23" t="s">
        <v>145</v>
      </c>
      <c r="AY128" s="23" t="s">
        <v>137</v>
      </c>
      <c r="BE128" s="181">
        <f>IF(N128="základní",J128,0)</f>
        <v>0</v>
      </c>
      <c r="BF128" s="181">
        <f>IF(N128="snížená",J128,0)</f>
        <v>0</v>
      </c>
      <c r="BG128" s="181">
        <f>IF(N128="zákl. přenesená",J128,0)</f>
        <v>0</v>
      </c>
      <c r="BH128" s="181">
        <f>IF(N128="sníž. přenesená",J128,0)</f>
        <v>0</v>
      </c>
      <c r="BI128" s="181">
        <f>IF(N128="nulová",J128,0)</f>
        <v>0</v>
      </c>
      <c r="BJ128" s="23" t="s">
        <v>145</v>
      </c>
      <c r="BK128" s="181">
        <f>ROUND(I128*H128,2)</f>
        <v>0</v>
      </c>
      <c r="BL128" s="23" t="s">
        <v>144</v>
      </c>
      <c r="BM128" s="23" t="s">
        <v>198</v>
      </c>
    </row>
    <row r="129" spans="2:51" s="11" customFormat="1" ht="13.5">
      <c r="B129" s="182"/>
      <c r="D129" s="183" t="s">
        <v>147</v>
      </c>
      <c r="E129" s="184" t="s">
        <v>5</v>
      </c>
      <c r="F129" s="185" t="s">
        <v>199</v>
      </c>
      <c r="H129" s="186">
        <v>2.87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147</v>
      </c>
      <c r="AU129" s="184" t="s">
        <v>145</v>
      </c>
      <c r="AV129" s="11" t="s">
        <v>145</v>
      </c>
      <c r="AW129" s="11" t="s">
        <v>36</v>
      </c>
      <c r="AX129" s="11" t="s">
        <v>72</v>
      </c>
      <c r="AY129" s="184" t="s">
        <v>137</v>
      </c>
    </row>
    <row r="130" spans="2:51" s="11" customFormat="1" ht="13.5">
      <c r="B130" s="182"/>
      <c r="D130" s="183" t="s">
        <v>147</v>
      </c>
      <c r="E130" s="184" t="s">
        <v>5</v>
      </c>
      <c r="F130" s="185" t="s">
        <v>200</v>
      </c>
      <c r="H130" s="186">
        <v>0.993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147</v>
      </c>
      <c r="AU130" s="184" t="s">
        <v>145</v>
      </c>
      <c r="AV130" s="11" t="s">
        <v>145</v>
      </c>
      <c r="AW130" s="11" t="s">
        <v>36</v>
      </c>
      <c r="AX130" s="11" t="s">
        <v>72</v>
      </c>
      <c r="AY130" s="184" t="s">
        <v>137</v>
      </c>
    </row>
    <row r="131" spans="2:51" s="12" customFormat="1" ht="13.5">
      <c r="B131" s="191"/>
      <c r="D131" s="183" t="s">
        <v>147</v>
      </c>
      <c r="E131" s="192" t="s">
        <v>5</v>
      </c>
      <c r="F131" s="193" t="s">
        <v>156</v>
      </c>
      <c r="H131" s="194">
        <v>3.863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147</v>
      </c>
      <c r="AU131" s="192" t="s">
        <v>145</v>
      </c>
      <c r="AV131" s="12" t="s">
        <v>144</v>
      </c>
      <c r="AW131" s="12" t="s">
        <v>36</v>
      </c>
      <c r="AX131" s="12" t="s">
        <v>80</v>
      </c>
      <c r="AY131" s="192" t="s">
        <v>137</v>
      </c>
    </row>
    <row r="132" spans="2:65" s="1" customFormat="1" ht="25.5" customHeight="1">
      <c r="B132" s="169"/>
      <c r="C132" s="170" t="s">
        <v>201</v>
      </c>
      <c r="D132" s="170" t="s">
        <v>140</v>
      </c>
      <c r="E132" s="171" t="s">
        <v>202</v>
      </c>
      <c r="F132" s="172" t="s">
        <v>203</v>
      </c>
      <c r="G132" s="173" t="s">
        <v>204</v>
      </c>
      <c r="H132" s="174">
        <v>2</v>
      </c>
      <c r="I132" s="175"/>
      <c r="J132" s="176">
        <f>ROUND(I132*H132,2)</f>
        <v>0</v>
      </c>
      <c r="K132" s="172"/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144</v>
      </c>
      <c r="AT132" s="23" t="s">
        <v>140</v>
      </c>
      <c r="AU132" s="23" t="s">
        <v>145</v>
      </c>
      <c r="AY132" s="23" t="s">
        <v>137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145</v>
      </c>
      <c r="BK132" s="181">
        <f>ROUND(I132*H132,2)</f>
        <v>0</v>
      </c>
      <c r="BL132" s="23" t="s">
        <v>144</v>
      </c>
      <c r="BM132" s="23" t="s">
        <v>205</v>
      </c>
    </row>
    <row r="133" spans="2:65" s="1" customFormat="1" ht="16.5" customHeight="1">
      <c r="B133" s="169"/>
      <c r="C133" s="206" t="s">
        <v>206</v>
      </c>
      <c r="D133" s="206" t="s">
        <v>207</v>
      </c>
      <c r="E133" s="207" t="s">
        <v>208</v>
      </c>
      <c r="F133" s="208" t="s">
        <v>209</v>
      </c>
      <c r="G133" s="209" t="s">
        <v>204</v>
      </c>
      <c r="H133" s="210">
        <v>2</v>
      </c>
      <c r="I133" s="211"/>
      <c r="J133" s="212">
        <f>ROUND(I133*H133,2)</f>
        <v>0</v>
      </c>
      <c r="K133" s="208"/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174</v>
      </c>
      <c r="AT133" s="23" t="s">
        <v>207</v>
      </c>
      <c r="AU133" s="23" t="s">
        <v>145</v>
      </c>
      <c r="AY133" s="23" t="s">
        <v>137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145</v>
      </c>
      <c r="BK133" s="181">
        <f>ROUND(I133*H133,2)</f>
        <v>0</v>
      </c>
      <c r="BL133" s="23" t="s">
        <v>144</v>
      </c>
      <c r="BM133" s="23" t="s">
        <v>210</v>
      </c>
    </row>
    <row r="134" spans="2:63" s="10" customFormat="1" ht="29.85" customHeight="1">
      <c r="B134" s="156"/>
      <c r="D134" s="157" t="s">
        <v>71</v>
      </c>
      <c r="E134" s="167" t="s">
        <v>180</v>
      </c>
      <c r="F134" s="167" t="s">
        <v>211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SUM(P135:P157)</f>
        <v>0</v>
      </c>
      <c r="Q134" s="162"/>
      <c r="R134" s="163">
        <f>SUM(R135:R157)</f>
        <v>0.0024200000000000003</v>
      </c>
      <c r="S134" s="162"/>
      <c r="T134" s="164">
        <f>SUM(T135:T157)</f>
        <v>3.3338861500000005</v>
      </c>
      <c r="AR134" s="157" t="s">
        <v>80</v>
      </c>
      <c r="AT134" s="165" t="s">
        <v>71</v>
      </c>
      <c r="AU134" s="165" t="s">
        <v>80</v>
      </c>
      <c r="AY134" s="157" t="s">
        <v>137</v>
      </c>
      <c r="BK134" s="166">
        <f>SUM(BK135:BK157)</f>
        <v>0</v>
      </c>
    </row>
    <row r="135" spans="2:65" s="1" customFormat="1" ht="16.5" customHeight="1">
      <c r="B135" s="169"/>
      <c r="C135" s="170" t="s">
        <v>11</v>
      </c>
      <c r="D135" s="170" t="s">
        <v>140</v>
      </c>
      <c r="E135" s="171" t="s">
        <v>212</v>
      </c>
      <c r="F135" s="172" t="s">
        <v>213</v>
      </c>
      <c r="G135" s="173" t="s">
        <v>143</v>
      </c>
      <c r="H135" s="174">
        <v>15.607</v>
      </c>
      <c r="I135" s="175"/>
      <c r="J135" s="176">
        <f>ROUND(I135*H135,2)</f>
        <v>0</v>
      </c>
      <c r="K135" s="172"/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214</v>
      </c>
      <c r="AT135" s="23" t="s">
        <v>140</v>
      </c>
      <c r="AU135" s="23" t="s">
        <v>145</v>
      </c>
      <c r="AY135" s="23" t="s">
        <v>137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145</v>
      </c>
      <c r="BK135" s="181">
        <f>ROUND(I135*H135,2)</f>
        <v>0</v>
      </c>
      <c r="BL135" s="23" t="s">
        <v>214</v>
      </c>
      <c r="BM135" s="23" t="s">
        <v>215</v>
      </c>
    </row>
    <row r="136" spans="2:51" s="13" customFormat="1" ht="13.5">
      <c r="B136" s="199"/>
      <c r="D136" s="183" t="s">
        <v>147</v>
      </c>
      <c r="E136" s="200" t="s">
        <v>5</v>
      </c>
      <c r="F136" s="201" t="s">
        <v>216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147</v>
      </c>
      <c r="AU136" s="200" t="s">
        <v>145</v>
      </c>
      <c r="AV136" s="13" t="s">
        <v>80</v>
      </c>
      <c r="AW136" s="13" t="s">
        <v>36</v>
      </c>
      <c r="AX136" s="13" t="s">
        <v>72</v>
      </c>
      <c r="AY136" s="200" t="s">
        <v>137</v>
      </c>
    </row>
    <row r="137" spans="2:51" s="11" customFormat="1" ht="13.5">
      <c r="B137" s="182"/>
      <c r="D137" s="183" t="s">
        <v>147</v>
      </c>
      <c r="E137" s="184" t="s">
        <v>5</v>
      </c>
      <c r="F137" s="185" t="s">
        <v>217</v>
      </c>
      <c r="H137" s="186">
        <v>10.556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147</v>
      </c>
      <c r="AU137" s="184" t="s">
        <v>145</v>
      </c>
      <c r="AV137" s="11" t="s">
        <v>145</v>
      </c>
      <c r="AW137" s="11" t="s">
        <v>36</v>
      </c>
      <c r="AX137" s="11" t="s">
        <v>72</v>
      </c>
      <c r="AY137" s="184" t="s">
        <v>137</v>
      </c>
    </row>
    <row r="138" spans="2:51" s="13" customFormat="1" ht="13.5">
      <c r="B138" s="199"/>
      <c r="D138" s="183" t="s">
        <v>147</v>
      </c>
      <c r="E138" s="200" t="s">
        <v>5</v>
      </c>
      <c r="F138" s="201" t="s">
        <v>218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147</v>
      </c>
      <c r="AU138" s="200" t="s">
        <v>145</v>
      </c>
      <c r="AV138" s="13" t="s">
        <v>80</v>
      </c>
      <c r="AW138" s="13" t="s">
        <v>36</v>
      </c>
      <c r="AX138" s="13" t="s">
        <v>72</v>
      </c>
      <c r="AY138" s="200" t="s">
        <v>137</v>
      </c>
    </row>
    <row r="139" spans="2:51" s="11" customFormat="1" ht="13.5">
      <c r="B139" s="182"/>
      <c r="D139" s="183" t="s">
        <v>147</v>
      </c>
      <c r="E139" s="184" t="s">
        <v>5</v>
      </c>
      <c r="F139" s="185" t="s">
        <v>154</v>
      </c>
      <c r="H139" s="186">
        <v>5.051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147</v>
      </c>
      <c r="AU139" s="184" t="s">
        <v>145</v>
      </c>
      <c r="AV139" s="11" t="s">
        <v>145</v>
      </c>
      <c r="AW139" s="11" t="s">
        <v>36</v>
      </c>
      <c r="AX139" s="11" t="s">
        <v>72</v>
      </c>
      <c r="AY139" s="184" t="s">
        <v>137</v>
      </c>
    </row>
    <row r="140" spans="2:51" s="12" customFormat="1" ht="13.5">
      <c r="B140" s="191"/>
      <c r="D140" s="183" t="s">
        <v>147</v>
      </c>
      <c r="E140" s="192" t="s">
        <v>5</v>
      </c>
      <c r="F140" s="193" t="s">
        <v>156</v>
      </c>
      <c r="H140" s="194">
        <v>15.607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147</v>
      </c>
      <c r="AU140" s="192" t="s">
        <v>145</v>
      </c>
      <c r="AV140" s="12" t="s">
        <v>144</v>
      </c>
      <c r="AW140" s="12" t="s">
        <v>36</v>
      </c>
      <c r="AX140" s="12" t="s">
        <v>80</v>
      </c>
      <c r="AY140" s="192" t="s">
        <v>137</v>
      </c>
    </row>
    <row r="141" spans="2:65" s="1" customFormat="1" ht="16.5" customHeight="1">
      <c r="B141" s="169"/>
      <c r="C141" s="170" t="s">
        <v>214</v>
      </c>
      <c r="D141" s="170" t="s">
        <v>140</v>
      </c>
      <c r="E141" s="171" t="s">
        <v>219</v>
      </c>
      <c r="F141" s="172" t="s">
        <v>220</v>
      </c>
      <c r="G141" s="173" t="s">
        <v>143</v>
      </c>
      <c r="H141" s="174">
        <v>13.241</v>
      </c>
      <c r="I141" s="175"/>
      <c r="J141" s="176">
        <f>ROUND(I141*H141,2)</f>
        <v>0</v>
      </c>
      <c r="K141" s="172"/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0.00198615</v>
      </c>
      <c r="AR141" s="23" t="s">
        <v>214</v>
      </c>
      <c r="AT141" s="23" t="s">
        <v>140</v>
      </c>
      <c r="AU141" s="23" t="s">
        <v>145</v>
      </c>
      <c r="AY141" s="23" t="s">
        <v>137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145</v>
      </c>
      <c r="BK141" s="181">
        <f>ROUND(I141*H141,2)</f>
        <v>0</v>
      </c>
      <c r="BL141" s="23" t="s">
        <v>214</v>
      </c>
      <c r="BM141" s="23" t="s">
        <v>221</v>
      </c>
    </row>
    <row r="142" spans="2:51" s="13" customFormat="1" ht="13.5">
      <c r="B142" s="199"/>
      <c r="D142" s="183" t="s">
        <v>147</v>
      </c>
      <c r="E142" s="200" t="s">
        <v>5</v>
      </c>
      <c r="F142" s="201" t="s">
        <v>222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147</v>
      </c>
      <c r="AU142" s="200" t="s">
        <v>145</v>
      </c>
      <c r="AV142" s="13" t="s">
        <v>80</v>
      </c>
      <c r="AW142" s="13" t="s">
        <v>36</v>
      </c>
      <c r="AX142" s="13" t="s">
        <v>72</v>
      </c>
      <c r="AY142" s="200" t="s">
        <v>137</v>
      </c>
    </row>
    <row r="143" spans="2:51" s="11" customFormat="1" ht="13.5">
      <c r="B143" s="182"/>
      <c r="D143" s="183" t="s">
        <v>147</v>
      </c>
      <c r="E143" s="184" t="s">
        <v>5</v>
      </c>
      <c r="F143" s="185" t="s">
        <v>223</v>
      </c>
      <c r="H143" s="186">
        <v>3.822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147</v>
      </c>
      <c r="AU143" s="184" t="s">
        <v>145</v>
      </c>
      <c r="AV143" s="11" t="s">
        <v>145</v>
      </c>
      <c r="AW143" s="11" t="s">
        <v>36</v>
      </c>
      <c r="AX143" s="11" t="s">
        <v>72</v>
      </c>
      <c r="AY143" s="184" t="s">
        <v>137</v>
      </c>
    </row>
    <row r="144" spans="2:51" s="11" customFormat="1" ht="13.5">
      <c r="B144" s="182"/>
      <c r="D144" s="183" t="s">
        <v>147</v>
      </c>
      <c r="E144" s="184" t="s">
        <v>5</v>
      </c>
      <c r="F144" s="185" t="s">
        <v>224</v>
      </c>
      <c r="H144" s="186">
        <v>4.368</v>
      </c>
      <c r="I144" s="187"/>
      <c r="L144" s="182"/>
      <c r="M144" s="188"/>
      <c r="N144" s="189"/>
      <c r="O144" s="189"/>
      <c r="P144" s="189"/>
      <c r="Q144" s="189"/>
      <c r="R144" s="189"/>
      <c r="S144" s="189"/>
      <c r="T144" s="190"/>
      <c r="AT144" s="184" t="s">
        <v>147</v>
      </c>
      <c r="AU144" s="184" t="s">
        <v>145</v>
      </c>
      <c r="AV144" s="11" t="s">
        <v>145</v>
      </c>
      <c r="AW144" s="11" t="s">
        <v>36</v>
      </c>
      <c r="AX144" s="11" t="s">
        <v>72</v>
      </c>
      <c r="AY144" s="184" t="s">
        <v>137</v>
      </c>
    </row>
    <row r="145" spans="2:51" s="11" customFormat="1" ht="13.5">
      <c r="B145" s="182"/>
      <c r="D145" s="183" t="s">
        <v>147</v>
      </c>
      <c r="E145" s="184" t="s">
        <v>5</v>
      </c>
      <c r="F145" s="185" t="s">
        <v>154</v>
      </c>
      <c r="H145" s="186">
        <v>5.051</v>
      </c>
      <c r="I145" s="187"/>
      <c r="L145" s="182"/>
      <c r="M145" s="188"/>
      <c r="N145" s="189"/>
      <c r="O145" s="189"/>
      <c r="P145" s="189"/>
      <c r="Q145" s="189"/>
      <c r="R145" s="189"/>
      <c r="S145" s="189"/>
      <c r="T145" s="190"/>
      <c r="AT145" s="184" t="s">
        <v>147</v>
      </c>
      <c r="AU145" s="184" t="s">
        <v>145</v>
      </c>
      <c r="AV145" s="11" t="s">
        <v>145</v>
      </c>
      <c r="AW145" s="11" t="s">
        <v>36</v>
      </c>
      <c r="AX145" s="11" t="s">
        <v>72</v>
      </c>
      <c r="AY145" s="184" t="s">
        <v>137</v>
      </c>
    </row>
    <row r="146" spans="2:51" s="12" customFormat="1" ht="13.5">
      <c r="B146" s="191"/>
      <c r="D146" s="183" t="s">
        <v>147</v>
      </c>
      <c r="E146" s="192" t="s">
        <v>5</v>
      </c>
      <c r="F146" s="193" t="s">
        <v>156</v>
      </c>
      <c r="H146" s="194">
        <v>13.241</v>
      </c>
      <c r="I146" s="195"/>
      <c r="L146" s="191"/>
      <c r="M146" s="196"/>
      <c r="N146" s="197"/>
      <c r="O146" s="197"/>
      <c r="P146" s="197"/>
      <c r="Q146" s="197"/>
      <c r="R146" s="197"/>
      <c r="S146" s="197"/>
      <c r="T146" s="198"/>
      <c r="AT146" s="192" t="s">
        <v>147</v>
      </c>
      <c r="AU146" s="192" t="s">
        <v>145</v>
      </c>
      <c r="AV146" s="12" t="s">
        <v>144</v>
      </c>
      <c r="AW146" s="12" t="s">
        <v>36</v>
      </c>
      <c r="AX146" s="12" t="s">
        <v>80</v>
      </c>
      <c r="AY146" s="192" t="s">
        <v>137</v>
      </c>
    </row>
    <row r="147" spans="2:65" s="1" customFormat="1" ht="25.5" customHeight="1">
      <c r="B147" s="169"/>
      <c r="C147" s="170" t="s">
        <v>225</v>
      </c>
      <c r="D147" s="170" t="s">
        <v>140</v>
      </c>
      <c r="E147" s="171" t="s">
        <v>226</v>
      </c>
      <c r="F147" s="172" t="s">
        <v>227</v>
      </c>
      <c r="G147" s="173" t="s">
        <v>143</v>
      </c>
      <c r="H147" s="174">
        <v>60.5</v>
      </c>
      <c r="I147" s="175"/>
      <c r="J147" s="176">
        <f>ROUND(I147*H147,2)</f>
        <v>0</v>
      </c>
      <c r="K147" s="172"/>
      <c r="L147" s="40"/>
      <c r="M147" s="177" t="s">
        <v>5</v>
      </c>
      <c r="N147" s="178" t="s">
        <v>44</v>
      </c>
      <c r="O147" s="41"/>
      <c r="P147" s="179">
        <f>O147*H147</f>
        <v>0</v>
      </c>
      <c r="Q147" s="179">
        <v>4E-05</v>
      </c>
      <c r="R147" s="179">
        <f>Q147*H147</f>
        <v>0.0024200000000000003</v>
      </c>
      <c r="S147" s="179">
        <v>0</v>
      </c>
      <c r="T147" s="180">
        <f>S147*H147</f>
        <v>0</v>
      </c>
      <c r="AR147" s="23" t="s">
        <v>144</v>
      </c>
      <c r="AT147" s="23" t="s">
        <v>140</v>
      </c>
      <c r="AU147" s="23" t="s">
        <v>145</v>
      </c>
      <c r="AY147" s="23" t="s">
        <v>137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145</v>
      </c>
      <c r="BK147" s="181">
        <f>ROUND(I147*H147,2)</f>
        <v>0</v>
      </c>
      <c r="BL147" s="23" t="s">
        <v>144</v>
      </c>
      <c r="BM147" s="23" t="s">
        <v>228</v>
      </c>
    </row>
    <row r="148" spans="2:51" s="11" customFormat="1" ht="13.5">
      <c r="B148" s="182"/>
      <c r="D148" s="183" t="s">
        <v>147</v>
      </c>
      <c r="E148" s="184" t="s">
        <v>5</v>
      </c>
      <c r="F148" s="185" t="s">
        <v>229</v>
      </c>
      <c r="H148" s="186">
        <v>10.5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147</v>
      </c>
      <c r="AU148" s="184" t="s">
        <v>145</v>
      </c>
      <c r="AV148" s="11" t="s">
        <v>145</v>
      </c>
      <c r="AW148" s="11" t="s">
        <v>36</v>
      </c>
      <c r="AX148" s="11" t="s">
        <v>72</v>
      </c>
      <c r="AY148" s="184" t="s">
        <v>137</v>
      </c>
    </row>
    <row r="149" spans="2:51" s="13" customFormat="1" ht="13.5">
      <c r="B149" s="199"/>
      <c r="D149" s="183" t="s">
        <v>147</v>
      </c>
      <c r="E149" s="200" t="s">
        <v>5</v>
      </c>
      <c r="F149" s="201" t="s">
        <v>230</v>
      </c>
      <c r="H149" s="200" t="s">
        <v>5</v>
      </c>
      <c r="I149" s="202"/>
      <c r="L149" s="199"/>
      <c r="M149" s="203"/>
      <c r="N149" s="204"/>
      <c r="O149" s="204"/>
      <c r="P149" s="204"/>
      <c r="Q149" s="204"/>
      <c r="R149" s="204"/>
      <c r="S149" s="204"/>
      <c r="T149" s="205"/>
      <c r="AT149" s="200" t="s">
        <v>147</v>
      </c>
      <c r="AU149" s="200" t="s">
        <v>145</v>
      </c>
      <c r="AV149" s="13" t="s">
        <v>80</v>
      </c>
      <c r="AW149" s="13" t="s">
        <v>36</v>
      </c>
      <c r="AX149" s="13" t="s">
        <v>72</v>
      </c>
      <c r="AY149" s="200" t="s">
        <v>137</v>
      </c>
    </row>
    <row r="150" spans="2:51" s="11" customFormat="1" ht="13.5">
      <c r="B150" s="182"/>
      <c r="D150" s="183" t="s">
        <v>147</v>
      </c>
      <c r="E150" s="184" t="s">
        <v>5</v>
      </c>
      <c r="F150" s="185" t="s">
        <v>195</v>
      </c>
      <c r="H150" s="186">
        <v>50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147</v>
      </c>
      <c r="AU150" s="184" t="s">
        <v>145</v>
      </c>
      <c r="AV150" s="11" t="s">
        <v>145</v>
      </c>
      <c r="AW150" s="11" t="s">
        <v>36</v>
      </c>
      <c r="AX150" s="11" t="s">
        <v>72</v>
      </c>
      <c r="AY150" s="184" t="s">
        <v>137</v>
      </c>
    </row>
    <row r="151" spans="2:51" s="12" customFormat="1" ht="13.5">
      <c r="B151" s="191"/>
      <c r="D151" s="183" t="s">
        <v>147</v>
      </c>
      <c r="E151" s="192" t="s">
        <v>5</v>
      </c>
      <c r="F151" s="193" t="s">
        <v>156</v>
      </c>
      <c r="H151" s="194">
        <v>60.5</v>
      </c>
      <c r="I151" s="195"/>
      <c r="L151" s="191"/>
      <c r="M151" s="196"/>
      <c r="N151" s="197"/>
      <c r="O151" s="197"/>
      <c r="P151" s="197"/>
      <c r="Q151" s="197"/>
      <c r="R151" s="197"/>
      <c r="S151" s="197"/>
      <c r="T151" s="198"/>
      <c r="AT151" s="192" t="s">
        <v>147</v>
      </c>
      <c r="AU151" s="192" t="s">
        <v>145</v>
      </c>
      <c r="AV151" s="12" t="s">
        <v>144</v>
      </c>
      <c r="AW151" s="12" t="s">
        <v>36</v>
      </c>
      <c r="AX151" s="12" t="s">
        <v>80</v>
      </c>
      <c r="AY151" s="192" t="s">
        <v>137</v>
      </c>
    </row>
    <row r="152" spans="2:65" s="1" customFormat="1" ht="38.25" customHeight="1">
      <c r="B152" s="169"/>
      <c r="C152" s="170" t="s">
        <v>231</v>
      </c>
      <c r="D152" s="170" t="s">
        <v>140</v>
      </c>
      <c r="E152" s="171" t="s">
        <v>232</v>
      </c>
      <c r="F152" s="172" t="s">
        <v>233</v>
      </c>
      <c r="G152" s="173" t="s">
        <v>143</v>
      </c>
      <c r="H152" s="174">
        <v>33.319</v>
      </c>
      <c r="I152" s="175"/>
      <c r="J152" s="176">
        <f>ROUND(I152*H152,2)</f>
        <v>0</v>
      </c>
      <c r="K152" s="172"/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0.1</v>
      </c>
      <c r="T152" s="180">
        <f>S152*H152</f>
        <v>3.3319000000000005</v>
      </c>
      <c r="AR152" s="23" t="s">
        <v>144</v>
      </c>
      <c r="AT152" s="23" t="s">
        <v>140</v>
      </c>
      <c r="AU152" s="23" t="s">
        <v>145</v>
      </c>
      <c r="AY152" s="23" t="s">
        <v>137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145</v>
      </c>
      <c r="BK152" s="181">
        <f>ROUND(I152*H152,2)</f>
        <v>0</v>
      </c>
      <c r="BL152" s="23" t="s">
        <v>144</v>
      </c>
      <c r="BM152" s="23" t="s">
        <v>234</v>
      </c>
    </row>
    <row r="153" spans="2:51" s="11" customFormat="1" ht="13.5">
      <c r="B153" s="182"/>
      <c r="D153" s="183" t="s">
        <v>147</v>
      </c>
      <c r="E153" s="184" t="s">
        <v>5</v>
      </c>
      <c r="F153" s="185" t="s">
        <v>235</v>
      </c>
      <c r="H153" s="186">
        <v>33.319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147</v>
      </c>
      <c r="AU153" s="184" t="s">
        <v>145</v>
      </c>
      <c r="AV153" s="11" t="s">
        <v>145</v>
      </c>
      <c r="AW153" s="11" t="s">
        <v>36</v>
      </c>
      <c r="AX153" s="11" t="s">
        <v>80</v>
      </c>
      <c r="AY153" s="184" t="s">
        <v>137</v>
      </c>
    </row>
    <row r="154" spans="2:65" s="1" customFormat="1" ht="16.5" customHeight="1">
      <c r="B154" s="169"/>
      <c r="C154" s="170" t="s">
        <v>236</v>
      </c>
      <c r="D154" s="170" t="s">
        <v>140</v>
      </c>
      <c r="E154" s="171" t="s">
        <v>237</v>
      </c>
      <c r="F154" s="172" t="s">
        <v>238</v>
      </c>
      <c r="G154" s="173" t="s">
        <v>143</v>
      </c>
      <c r="H154" s="174">
        <v>6.339</v>
      </c>
      <c r="I154" s="175"/>
      <c r="J154" s="176">
        <f>ROUND(I154*H154,2)</f>
        <v>0</v>
      </c>
      <c r="K154" s="172"/>
      <c r="L154" s="40"/>
      <c r="M154" s="177" t="s">
        <v>5</v>
      </c>
      <c r="N154" s="178" t="s">
        <v>44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144</v>
      </c>
      <c r="AT154" s="23" t="s">
        <v>140</v>
      </c>
      <c r="AU154" s="23" t="s">
        <v>145</v>
      </c>
      <c r="AY154" s="23" t="s">
        <v>137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145</v>
      </c>
      <c r="BK154" s="181">
        <f>ROUND(I154*H154,2)</f>
        <v>0</v>
      </c>
      <c r="BL154" s="23" t="s">
        <v>144</v>
      </c>
      <c r="BM154" s="23" t="s">
        <v>239</v>
      </c>
    </row>
    <row r="155" spans="2:51" s="11" customFormat="1" ht="13.5">
      <c r="B155" s="182"/>
      <c r="D155" s="183" t="s">
        <v>147</v>
      </c>
      <c r="E155" s="184" t="s">
        <v>5</v>
      </c>
      <c r="F155" s="185" t="s">
        <v>240</v>
      </c>
      <c r="H155" s="186">
        <v>4.239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147</v>
      </c>
      <c r="AU155" s="184" t="s">
        <v>145</v>
      </c>
      <c r="AV155" s="11" t="s">
        <v>145</v>
      </c>
      <c r="AW155" s="11" t="s">
        <v>36</v>
      </c>
      <c r="AX155" s="11" t="s">
        <v>72</v>
      </c>
      <c r="AY155" s="184" t="s">
        <v>137</v>
      </c>
    </row>
    <row r="156" spans="2:51" s="11" customFormat="1" ht="13.5">
      <c r="B156" s="182"/>
      <c r="D156" s="183" t="s">
        <v>147</v>
      </c>
      <c r="E156" s="184" t="s">
        <v>5</v>
      </c>
      <c r="F156" s="185" t="s">
        <v>241</v>
      </c>
      <c r="H156" s="186">
        <v>2.1</v>
      </c>
      <c r="I156" s="187"/>
      <c r="L156" s="182"/>
      <c r="M156" s="188"/>
      <c r="N156" s="189"/>
      <c r="O156" s="189"/>
      <c r="P156" s="189"/>
      <c r="Q156" s="189"/>
      <c r="R156" s="189"/>
      <c r="S156" s="189"/>
      <c r="T156" s="190"/>
      <c r="AT156" s="184" t="s">
        <v>147</v>
      </c>
      <c r="AU156" s="184" t="s">
        <v>145</v>
      </c>
      <c r="AV156" s="11" t="s">
        <v>145</v>
      </c>
      <c r="AW156" s="11" t="s">
        <v>36</v>
      </c>
      <c r="AX156" s="11" t="s">
        <v>72</v>
      </c>
      <c r="AY156" s="184" t="s">
        <v>137</v>
      </c>
    </row>
    <row r="157" spans="2:51" s="12" customFormat="1" ht="13.5">
      <c r="B157" s="191"/>
      <c r="D157" s="183" t="s">
        <v>147</v>
      </c>
      <c r="E157" s="192" t="s">
        <v>5</v>
      </c>
      <c r="F157" s="193" t="s">
        <v>156</v>
      </c>
      <c r="H157" s="194">
        <v>6.339</v>
      </c>
      <c r="I157" s="195"/>
      <c r="L157" s="191"/>
      <c r="M157" s="196"/>
      <c r="N157" s="197"/>
      <c r="O157" s="197"/>
      <c r="P157" s="197"/>
      <c r="Q157" s="197"/>
      <c r="R157" s="197"/>
      <c r="S157" s="197"/>
      <c r="T157" s="198"/>
      <c r="AT157" s="192" t="s">
        <v>147</v>
      </c>
      <c r="AU157" s="192" t="s">
        <v>145</v>
      </c>
      <c r="AV157" s="12" t="s">
        <v>144</v>
      </c>
      <c r="AW157" s="12" t="s">
        <v>36</v>
      </c>
      <c r="AX157" s="12" t="s">
        <v>80</v>
      </c>
      <c r="AY157" s="192" t="s">
        <v>137</v>
      </c>
    </row>
    <row r="158" spans="2:63" s="10" customFormat="1" ht="29.85" customHeight="1">
      <c r="B158" s="156"/>
      <c r="D158" s="157" t="s">
        <v>71</v>
      </c>
      <c r="E158" s="167" t="s">
        <v>242</v>
      </c>
      <c r="F158" s="167" t="s">
        <v>243</v>
      </c>
      <c r="I158" s="159"/>
      <c r="J158" s="168">
        <f>BK158</f>
        <v>0</v>
      </c>
      <c r="L158" s="156"/>
      <c r="M158" s="161"/>
      <c r="N158" s="162"/>
      <c r="O158" s="162"/>
      <c r="P158" s="163">
        <f>SUM(P159:P165)</f>
        <v>0</v>
      </c>
      <c r="Q158" s="162"/>
      <c r="R158" s="163">
        <f>SUM(R159:R165)</f>
        <v>0</v>
      </c>
      <c r="S158" s="162"/>
      <c r="T158" s="164">
        <f>SUM(T159:T165)</f>
        <v>0</v>
      </c>
      <c r="AR158" s="157" t="s">
        <v>80</v>
      </c>
      <c r="AT158" s="165" t="s">
        <v>71</v>
      </c>
      <c r="AU158" s="165" t="s">
        <v>80</v>
      </c>
      <c r="AY158" s="157" t="s">
        <v>137</v>
      </c>
      <c r="BK158" s="166">
        <f>SUM(BK159:BK165)</f>
        <v>0</v>
      </c>
    </row>
    <row r="159" spans="2:65" s="1" customFormat="1" ht="25.5" customHeight="1">
      <c r="B159" s="169"/>
      <c r="C159" s="170" t="s">
        <v>244</v>
      </c>
      <c r="D159" s="170" t="s">
        <v>140</v>
      </c>
      <c r="E159" s="171" t="s">
        <v>245</v>
      </c>
      <c r="F159" s="172" t="s">
        <v>246</v>
      </c>
      <c r="G159" s="173" t="s">
        <v>247</v>
      </c>
      <c r="H159" s="174">
        <v>3.816</v>
      </c>
      <c r="I159" s="175"/>
      <c r="J159" s="176">
        <f>ROUND(I159*H159,2)</f>
        <v>0</v>
      </c>
      <c r="K159" s="172"/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144</v>
      </c>
      <c r="AT159" s="23" t="s">
        <v>140</v>
      </c>
      <c r="AU159" s="23" t="s">
        <v>145</v>
      </c>
      <c r="AY159" s="23" t="s">
        <v>137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145</v>
      </c>
      <c r="BK159" s="181">
        <f>ROUND(I159*H159,2)</f>
        <v>0</v>
      </c>
      <c r="BL159" s="23" t="s">
        <v>144</v>
      </c>
      <c r="BM159" s="23" t="s">
        <v>248</v>
      </c>
    </row>
    <row r="160" spans="2:65" s="1" customFormat="1" ht="38.25" customHeight="1">
      <c r="B160" s="169"/>
      <c r="C160" s="170" t="s">
        <v>10</v>
      </c>
      <c r="D160" s="170" t="s">
        <v>140</v>
      </c>
      <c r="E160" s="171" t="s">
        <v>249</v>
      </c>
      <c r="F160" s="172" t="s">
        <v>250</v>
      </c>
      <c r="G160" s="173" t="s">
        <v>247</v>
      </c>
      <c r="H160" s="174">
        <v>190.8</v>
      </c>
      <c r="I160" s="175"/>
      <c r="J160" s="176">
        <f>ROUND(I160*H160,2)</f>
        <v>0</v>
      </c>
      <c r="K160" s="172"/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144</v>
      </c>
      <c r="AT160" s="23" t="s">
        <v>140</v>
      </c>
      <c r="AU160" s="23" t="s">
        <v>145</v>
      </c>
      <c r="AY160" s="23" t="s">
        <v>137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145</v>
      </c>
      <c r="BK160" s="181">
        <f>ROUND(I160*H160,2)</f>
        <v>0</v>
      </c>
      <c r="BL160" s="23" t="s">
        <v>144</v>
      </c>
      <c r="BM160" s="23" t="s">
        <v>251</v>
      </c>
    </row>
    <row r="161" spans="2:51" s="11" customFormat="1" ht="13.5">
      <c r="B161" s="182"/>
      <c r="D161" s="183" t="s">
        <v>147</v>
      </c>
      <c r="F161" s="185" t="s">
        <v>252</v>
      </c>
      <c r="H161" s="186">
        <v>190.8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147</v>
      </c>
      <c r="AU161" s="184" t="s">
        <v>145</v>
      </c>
      <c r="AV161" s="11" t="s">
        <v>145</v>
      </c>
      <c r="AW161" s="11" t="s">
        <v>6</v>
      </c>
      <c r="AX161" s="11" t="s">
        <v>80</v>
      </c>
      <c r="AY161" s="184" t="s">
        <v>137</v>
      </c>
    </row>
    <row r="162" spans="2:65" s="1" customFormat="1" ht="25.5" customHeight="1">
      <c r="B162" s="169"/>
      <c r="C162" s="170" t="s">
        <v>253</v>
      </c>
      <c r="D162" s="170" t="s">
        <v>140</v>
      </c>
      <c r="E162" s="171" t="s">
        <v>254</v>
      </c>
      <c r="F162" s="172" t="s">
        <v>255</v>
      </c>
      <c r="G162" s="173" t="s">
        <v>247</v>
      </c>
      <c r="H162" s="174">
        <v>3.816</v>
      </c>
      <c r="I162" s="175"/>
      <c r="J162" s="176">
        <f>ROUND(I162*H162,2)</f>
        <v>0</v>
      </c>
      <c r="K162" s="172"/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144</v>
      </c>
      <c r="AT162" s="23" t="s">
        <v>140</v>
      </c>
      <c r="AU162" s="23" t="s">
        <v>145</v>
      </c>
      <c r="AY162" s="23" t="s">
        <v>137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145</v>
      </c>
      <c r="BK162" s="181">
        <f>ROUND(I162*H162,2)</f>
        <v>0</v>
      </c>
      <c r="BL162" s="23" t="s">
        <v>144</v>
      </c>
      <c r="BM162" s="23" t="s">
        <v>256</v>
      </c>
    </row>
    <row r="163" spans="2:65" s="1" customFormat="1" ht="25.5" customHeight="1">
      <c r="B163" s="169"/>
      <c r="C163" s="170" t="s">
        <v>257</v>
      </c>
      <c r="D163" s="170" t="s">
        <v>140</v>
      </c>
      <c r="E163" s="171" t="s">
        <v>258</v>
      </c>
      <c r="F163" s="172" t="s">
        <v>259</v>
      </c>
      <c r="G163" s="173" t="s">
        <v>247</v>
      </c>
      <c r="H163" s="174">
        <v>34.344</v>
      </c>
      <c r="I163" s="175"/>
      <c r="J163" s="176">
        <f>ROUND(I163*H163,2)</f>
        <v>0</v>
      </c>
      <c r="K163" s="172"/>
      <c r="L163" s="40"/>
      <c r="M163" s="177" t="s">
        <v>5</v>
      </c>
      <c r="N163" s="178" t="s">
        <v>44</v>
      </c>
      <c r="O163" s="41"/>
      <c r="P163" s="179">
        <f>O163*H163</f>
        <v>0</v>
      </c>
      <c r="Q163" s="179">
        <v>0</v>
      </c>
      <c r="R163" s="179">
        <f>Q163*H163</f>
        <v>0</v>
      </c>
      <c r="S163" s="179">
        <v>0</v>
      </c>
      <c r="T163" s="180">
        <f>S163*H163</f>
        <v>0</v>
      </c>
      <c r="AR163" s="23" t="s">
        <v>144</v>
      </c>
      <c r="AT163" s="23" t="s">
        <v>140</v>
      </c>
      <c r="AU163" s="23" t="s">
        <v>145</v>
      </c>
      <c r="AY163" s="23" t="s">
        <v>137</v>
      </c>
      <c r="BE163" s="181">
        <f>IF(N163="základní",J163,0)</f>
        <v>0</v>
      </c>
      <c r="BF163" s="181">
        <f>IF(N163="snížená",J163,0)</f>
        <v>0</v>
      </c>
      <c r="BG163" s="181">
        <f>IF(N163="zákl. přenesená",J163,0)</f>
        <v>0</v>
      </c>
      <c r="BH163" s="181">
        <f>IF(N163="sníž. přenesená",J163,0)</f>
        <v>0</v>
      </c>
      <c r="BI163" s="181">
        <f>IF(N163="nulová",J163,0)</f>
        <v>0</v>
      </c>
      <c r="BJ163" s="23" t="s">
        <v>145</v>
      </c>
      <c r="BK163" s="181">
        <f>ROUND(I163*H163,2)</f>
        <v>0</v>
      </c>
      <c r="BL163" s="23" t="s">
        <v>144</v>
      </c>
      <c r="BM163" s="23" t="s">
        <v>260</v>
      </c>
    </row>
    <row r="164" spans="2:51" s="11" customFormat="1" ht="13.5">
      <c r="B164" s="182"/>
      <c r="D164" s="183" t="s">
        <v>147</v>
      </c>
      <c r="F164" s="185" t="s">
        <v>261</v>
      </c>
      <c r="H164" s="186">
        <v>34.344</v>
      </c>
      <c r="I164" s="187"/>
      <c r="L164" s="182"/>
      <c r="M164" s="188"/>
      <c r="N164" s="189"/>
      <c r="O164" s="189"/>
      <c r="P164" s="189"/>
      <c r="Q164" s="189"/>
      <c r="R164" s="189"/>
      <c r="S164" s="189"/>
      <c r="T164" s="190"/>
      <c r="AT164" s="184" t="s">
        <v>147</v>
      </c>
      <c r="AU164" s="184" t="s">
        <v>145</v>
      </c>
      <c r="AV164" s="11" t="s">
        <v>145</v>
      </c>
      <c r="AW164" s="11" t="s">
        <v>6</v>
      </c>
      <c r="AX164" s="11" t="s">
        <v>80</v>
      </c>
      <c r="AY164" s="184" t="s">
        <v>137</v>
      </c>
    </row>
    <row r="165" spans="2:65" s="1" customFormat="1" ht="38.25" customHeight="1">
      <c r="B165" s="169"/>
      <c r="C165" s="170" t="s">
        <v>262</v>
      </c>
      <c r="D165" s="170" t="s">
        <v>140</v>
      </c>
      <c r="E165" s="171" t="s">
        <v>263</v>
      </c>
      <c r="F165" s="172" t="s">
        <v>264</v>
      </c>
      <c r="G165" s="173" t="s">
        <v>247</v>
      </c>
      <c r="H165" s="174">
        <v>3.816</v>
      </c>
      <c r="I165" s="175"/>
      <c r="J165" s="176">
        <f>ROUND(I165*H165,2)</f>
        <v>0</v>
      </c>
      <c r="K165" s="172"/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144</v>
      </c>
      <c r="AT165" s="23" t="s">
        <v>140</v>
      </c>
      <c r="AU165" s="23" t="s">
        <v>145</v>
      </c>
      <c r="AY165" s="23" t="s">
        <v>137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145</v>
      </c>
      <c r="BK165" s="181">
        <f>ROUND(I165*H165,2)</f>
        <v>0</v>
      </c>
      <c r="BL165" s="23" t="s">
        <v>144</v>
      </c>
      <c r="BM165" s="23" t="s">
        <v>265</v>
      </c>
    </row>
    <row r="166" spans="2:63" s="10" customFormat="1" ht="29.85" customHeight="1">
      <c r="B166" s="156"/>
      <c r="D166" s="157" t="s">
        <v>71</v>
      </c>
      <c r="E166" s="167" t="s">
        <v>266</v>
      </c>
      <c r="F166" s="167" t="s">
        <v>267</v>
      </c>
      <c r="I166" s="159"/>
      <c r="J166" s="168">
        <f>BK166</f>
        <v>0</v>
      </c>
      <c r="L166" s="156"/>
      <c r="M166" s="161"/>
      <c r="N166" s="162"/>
      <c r="O166" s="162"/>
      <c r="P166" s="163">
        <f>SUM(P167:P169)</f>
        <v>0</v>
      </c>
      <c r="Q166" s="162"/>
      <c r="R166" s="163">
        <f>SUM(R167:R169)</f>
        <v>0</v>
      </c>
      <c r="S166" s="162"/>
      <c r="T166" s="164">
        <f>SUM(T167:T169)</f>
        <v>0</v>
      </c>
      <c r="AR166" s="157" t="s">
        <v>80</v>
      </c>
      <c r="AT166" s="165" t="s">
        <v>71</v>
      </c>
      <c r="AU166" s="165" t="s">
        <v>80</v>
      </c>
      <c r="AY166" s="157" t="s">
        <v>137</v>
      </c>
      <c r="BK166" s="166">
        <f>SUM(BK167:BK169)</f>
        <v>0</v>
      </c>
    </row>
    <row r="167" spans="2:65" s="1" customFormat="1" ht="38.25" customHeight="1">
      <c r="B167" s="169"/>
      <c r="C167" s="170" t="s">
        <v>268</v>
      </c>
      <c r="D167" s="170" t="s">
        <v>140</v>
      </c>
      <c r="E167" s="171" t="s">
        <v>269</v>
      </c>
      <c r="F167" s="172" t="s">
        <v>270</v>
      </c>
      <c r="G167" s="173" t="s">
        <v>247</v>
      </c>
      <c r="H167" s="174">
        <v>0.919</v>
      </c>
      <c r="I167" s="175"/>
      <c r="J167" s="176">
        <f>ROUND(I167*H167,2)</f>
        <v>0</v>
      </c>
      <c r="K167" s="172"/>
      <c r="L167" s="40"/>
      <c r="M167" s="177" t="s">
        <v>5</v>
      </c>
      <c r="N167" s="178" t="s">
        <v>44</v>
      </c>
      <c r="O167" s="41"/>
      <c r="P167" s="179">
        <f>O167*H167</f>
        <v>0</v>
      </c>
      <c r="Q167" s="179">
        <v>0</v>
      </c>
      <c r="R167" s="179">
        <f>Q167*H167</f>
        <v>0</v>
      </c>
      <c r="S167" s="179">
        <v>0</v>
      </c>
      <c r="T167" s="180">
        <f>S167*H167</f>
        <v>0</v>
      </c>
      <c r="AR167" s="23" t="s">
        <v>144</v>
      </c>
      <c r="AT167" s="23" t="s">
        <v>140</v>
      </c>
      <c r="AU167" s="23" t="s">
        <v>145</v>
      </c>
      <c r="AY167" s="23" t="s">
        <v>137</v>
      </c>
      <c r="BE167" s="181">
        <f>IF(N167="základní",J167,0)</f>
        <v>0</v>
      </c>
      <c r="BF167" s="181">
        <f>IF(N167="snížená",J167,0)</f>
        <v>0</v>
      </c>
      <c r="BG167" s="181">
        <f>IF(N167="zákl. přenesená",J167,0)</f>
        <v>0</v>
      </c>
      <c r="BH167" s="181">
        <f>IF(N167="sníž. přenesená",J167,0)</f>
        <v>0</v>
      </c>
      <c r="BI167" s="181">
        <f>IF(N167="nulová",J167,0)</f>
        <v>0</v>
      </c>
      <c r="BJ167" s="23" t="s">
        <v>145</v>
      </c>
      <c r="BK167" s="181">
        <f>ROUND(I167*H167,2)</f>
        <v>0</v>
      </c>
      <c r="BL167" s="23" t="s">
        <v>144</v>
      </c>
      <c r="BM167" s="23" t="s">
        <v>271</v>
      </c>
    </row>
    <row r="168" spans="2:65" s="1" customFormat="1" ht="51" customHeight="1">
      <c r="B168" s="169"/>
      <c r="C168" s="170" t="s">
        <v>272</v>
      </c>
      <c r="D168" s="170" t="s">
        <v>140</v>
      </c>
      <c r="E168" s="171" t="s">
        <v>273</v>
      </c>
      <c r="F168" s="172" t="s">
        <v>274</v>
      </c>
      <c r="G168" s="173" t="s">
        <v>247</v>
      </c>
      <c r="H168" s="174">
        <v>0.919</v>
      </c>
      <c r="I168" s="175"/>
      <c r="J168" s="176">
        <f>ROUND(I168*H168,2)</f>
        <v>0</v>
      </c>
      <c r="K168" s="172"/>
      <c r="L168" s="40"/>
      <c r="M168" s="177" t="s">
        <v>5</v>
      </c>
      <c r="N168" s="178" t="s">
        <v>44</v>
      </c>
      <c r="O168" s="41"/>
      <c r="P168" s="179">
        <f>O168*H168</f>
        <v>0</v>
      </c>
      <c r="Q168" s="179">
        <v>0</v>
      </c>
      <c r="R168" s="179">
        <f>Q168*H168</f>
        <v>0</v>
      </c>
      <c r="S168" s="179">
        <v>0</v>
      </c>
      <c r="T168" s="180">
        <f>S168*H168</f>
        <v>0</v>
      </c>
      <c r="AR168" s="23" t="s">
        <v>144</v>
      </c>
      <c r="AT168" s="23" t="s">
        <v>140</v>
      </c>
      <c r="AU168" s="23" t="s">
        <v>145</v>
      </c>
      <c r="AY168" s="23" t="s">
        <v>137</v>
      </c>
      <c r="BE168" s="181">
        <f>IF(N168="základní",J168,0)</f>
        <v>0</v>
      </c>
      <c r="BF168" s="181">
        <f>IF(N168="snížená",J168,0)</f>
        <v>0</v>
      </c>
      <c r="BG168" s="181">
        <f>IF(N168="zákl. přenesená",J168,0)</f>
        <v>0</v>
      </c>
      <c r="BH168" s="181">
        <f>IF(N168="sníž. přenesená",J168,0)</f>
        <v>0</v>
      </c>
      <c r="BI168" s="181">
        <f>IF(N168="nulová",J168,0)</f>
        <v>0</v>
      </c>
      <c r="BJ168" s="23" t="s">
        <v>145</v>
      </c>
      <c r="BK168" s="181">
        <f>ROUND(I168*H168,2)</f>
        <v>0</v>
      </c>
      <c r="BL168" s="23" t="s">
        <v>144</v>
      </c>
      <c r="BM168" s="23" t="s">
        <v>275</v>
      </c>
    </row>
    <row r="169" spans="2:65" s="1" customFormat="1" ht="38.25" customHeight="1">
      <c r="B169" s="169"/>
      <c r="C169" s="170" t="s">
        <v>276</v>
      </c>
      <c r="D169" s="170" t="s">
        <v>140</v>
      </c>
      <c r="E169" s="171" t="s">
        <v>277</v>
      </c>
      <c r="F169" s="172" t="s">
        <v>278</v>
      </c>
      <c r="G169" s="173" t="s">
        <v>247</v>
      </c>
      <c r="H169" s="174">
        <v>0.919</v>
      </c>
      <c r="I169" s="175"/>
      <c r="J169" s="176">
        <f>ROUND(I169*H169,2)</f>
        <v>0</v>
      </c>
      <c r="K169" s="172"/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144</v>
      </c>
      <c r="AT169" s="23" t="s">
        <v>140</v>
      </c>
      <c r="AU169" s="23" t="s">
        <v>145</v>
      </c>
      <c r="AY169" s="23" t="s">
        <v>137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145</v>
      </c>
      <c r="BK169" s="181">
        <f>ROUND(I169*H169,2)</f>
        <v>0</v>
      </c>
      <c r="BL169" s="23" t="s">
        <v>144</v>
      </c>
      <c r="BM169" s="23" t="s">
        <v>279</v>
      </c>
    </row>
    <row r="170" spans="2:63" s="10" customFormat="1" ht="37.35" customHeight="1">
      <c r="B170" s="156"/>
      <c r="D170" s="157" t="s">
        <v>71</v>
      </c>
      <c r="E170" s="158" t="s">
        <v>280</v>
      </c>
      <c r="F170" s="158" t="s">
        <v>281</v>
      </c>
      <c r="I170" s="159"/>
      <c r="J170" s="160">
        <f>BK170</f>
        <v>0</v>
      </c>
      <c r="L170" s="156"/>
      <c r="M170" s="161"/>
      <c r="N170" s="162"/>
      <c r="O170" s="162"/>
      <c r="P170" s="163">
        <f>P171+P200+P211+P223+P235+P255+P259+P280+P286+P312+P331+P342+P355+P373+P379</f>
        <v>0</v>
      </c>
      <c r="Q170" s="162"/>
      <c r="R170" s="163">
        <f>R171+R200+R211+R223+R235+R255+R259+R280+R286+R312+R331+R342+R355+R373+R379</f>
        <v>2.3975143799999996</v>
      </c>
      <c r="S170" s="162"/>
      <c r="T170" s="164">
        <f>T171+T200+T211+T223+T235+T255+T259+T280+T286+T312+T331+T342+T355+T373+T379</f>
        <v>0.48244254999999997</v>
      </c>
      <c r="AR170" s="157" t="s">
        <v>145</v>
      </c>
      <c r="AT170" s="165" t="s">
        <v>71</v>
      </c>
      <c r="AU170" s="165" t="s">
        <v>72</v>
      </c>
      <c r="AY170" s="157" t="s">
        <v>137</v>
      </c>
      <c r="BK170" s="166">
        <f>BK171+BK200+BK211+BK223+BK235+BK255+BK259+BK280+BK286+BK312+BK331+BK342+BK355+BK373+BK379</f>
        <v>0</v>
      </c>
    </row>
    <row r="171" spans="2:63" s="10" customFormat="1" ht="19.9" customHeight="1">
      <c r="B171" s="156"/>
      <c r="D171" s="157" t="s">
        <v>71</v>
      </c>
      <c r="E171" s="167" t="s">
        <v>282</v>
      </c>
      <c r="F171" s="167" t="s">
        <v>283</v>
      </c>
      <c r="I171" s="159"/>
      <c r="J171" s="168">
        <f>BK171</f>
        <v>0</v>
      </c>
      <c r="L171" s="156"/>
      <c r="M171" s="161"/>
      <c r="N171" s="162"/>
      <c r="O171" s="162"/>
      <c r="P171" s="163">
        <f>SUM(P172:P199)</f>
        <v>0</v>
      </c>
      <c r="Q171" s="162"/>
      <c r="R171" s="163">
        <f>SUM(R172:R199)</f>
        <v>0.03853476</v>
      </c>
      <c r="S171" s="162"/>
      <c r="T171" s="164">
        <f>SUM(T172:T199)</f>
        <v>0</v>
      </c>
      <c r="AR171" s="157" t="s">
        <v>145</v>
      </c>
      <c r="AT171" s="165" t="s">
        <v>71</v>
      </c>
      <c r="AU171" s="165" t="s">
        <v>80</v>
      </c>
      <c r="AY171" s="157" t="s">
        <v>137</v>
      </c>
      <c r="BK171" s="166">
        <f>SUM(BK172:BK199)</f>
        <v>0</v>
      </c>
    </row>
    <row r="172" spans="2:65" s="1" customFormat="1" ht="25.5" customHeight="1">
      <c r="B172" s="169"/>
      <c r="C172" s="170" t="s">
        <v>284</v>
      </c>
      <c r="D172" s="170" t="s">
        <v>140</v>
      </c>
      <c r="E172" s="171" t="s">
        <v>285</v>
      </c>
      <c r="F172" s="172" t="s">
        <v>286</v>
      </c>
      <c r="G172" s="173" t="s">
        <v>143</v>
      </c>
      <c r="H172" s="174">
        <v>3.863</v>
      </c>
      <c r="I172" s="175"/>
      <c r="J172" s="176">
        <f>ROUND(I172*H172,2)</f>
        <v>0</v>
      </c>
      <c r="K172" s="172"/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214</v>
      </c>
      <c r="AT172" s="23" t="s">
        <v>140</v>
      </c>
      <c r="AU172" s="23" t="s">
        <v>145</v>
      </c>
      <c r="AY172" s="23" t="s">
        <v>137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145</v>
      </c>
      <c r="BK172" s="181">
        <f>ROUND(I172*H172,2)</f>
        <v>0</v>
      </c>
      <c r="BL172" s="23" t="s">
        <v>214</v>
      </c>
      <c r="BM172" s="23" t="s">
        <v>287</v>
      </c>
    </row>
    <row r="173" spans="2:51" s="11" customFormat="1" ht="13.5">
      <c r="B173" s="182"/>
      <c r="D173" s="183" t="s">
        <v>147</v>
      </c>
      <c r="E173" s="184" t="s">
        <v>5</v>
      </c>
      <c r="F173" s="185" t="s">
        <v>200</v>
      </c>
      <c r="H173" s="186">
        <v>0.993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147</v>
      </c>
      <c r="AU173" s="184" t="s">
        <v>145</v>
      </c>
      <c r="AV173" s="11" t="s">
        <v>145</v>
      </c>
      <c r="AW173" s="11" t="s">
        <v>36</v>
      </c>
      <c r="AX173" s="11" t="s">
        <v>72</v>
      </c>
      <c r="AY173" s="184" t="s">
        <v>137</v>
      </c>
    </row>
    <row r="174" spans="2:51" s="11" customFormat="1" ht="13.5">
      <c r="B174" s="182"/>
      <c r="D174" s="183" t="s">
        <v>147</v>
      </c>
      <c r="E174" s="184" t="s">
        <v>5</v>
      </c>
      <c r="F174" s="185" t="s">
        <v>288</v>
      </c>
      <c r="H174" s="186">
        <v>2.87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147</v>
      </c>
      <c r="AU174" s="184" t="s">
        <v>145</v>
      </c>
      <c r="AV174" s="11" t="s">
        <v>145</v>
      </c>
      <c r="AW174" s="11" t="s">
        <v>36</v>
      </c>
      <c r="AX174" s="11" t="s">
        <v>72</v>
      </c>
      <c r="AY174" s="184" t="s">
        <v>137</v>
      </c>
    </row>
    <row r="175" spans="2:51" s="12" customFormat="1" ht="13.5">
      <c r="B175" s="191"/>
      <c r="D175" s="183" t="s">
        <v>147</v>
      </c>
      <c r="E175" s="192" t="s">
        <v>5</v>
      </c>
      <c r="F175" s="193" t="s">
        <v>156</v>
      </c>
      <c r="H175" s="194">
        <v>3.863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147</v>
      </c>
      <c r="AU175" s="192" t="s">
        <v>145</v>
      </c>
      <c r="AV175" s="12" t="s">
        <v>144</v>
      </c>
      <c r="AW175" s="12" t="s">
        <v>36</v>
      </c>
      <c r="AX175" s="12" t="s">
        <v>80</v>
      </c>
      <c r="AY175" s="192" t="s">
        <v>137</v>
      </c>
    </row>
    <row r="176" spans="2:65" s="1" customFormat="1" ht="25.5" customHeight="1">
      <c r="B176" s="169"/>
      <c r="C176" s="170" t="s">
        <v>289</v>
      </c>
      <c r="D176" s="170" t="s">
        <v>140</v>
      </c>
      <c r="E176" s="171" t="s">
        <v>290</v>
      </c>
      <c r="F176" s="172" t="s">
        <v>291</v>
      </c>
      <c r="G176" s="173" t="s">
        <v>143</v>
      </c>
      <c r="H176" s="174">
        <v>8.589</v>
      </c>
      <c r="I176" s="175"/>
      <c r="J176" s="176">
        <f>ROUND(I176*H176,2)</f>
        <v>0</v>
      </c>
      <c r="K176" s="172"/>
      <c r="L176" s="40"/>
      <c r="M176" s="177" t="s">
        <v>5</v>
      </c>
      <c r="N176" s="178" t="s">
        <v>44</v>
      </c>
      <c r="O176" s="41"/>
      <c r="P176" s="179">
        <f>O176*H176</f>
        <v>0</v>
      </c>
      <c r="Q176" s="179">
        <v>0</v>
      </c>
      <c r="R176" s="179">
        <f>Q176*H176</f>
        <v>0</v>
      </c>
      <c r="S176" s="179">
        <v>0</v>
      </c>
      <c r="T176" s="180">
        <f>S176*H176</f>
        <v>0</v>
      </c>
      <c r="AR176" s="23" t="s">
        <v>214</v>
      </c>
      <c r="AT176" s="23" t="s">
        <v>140</v>
      </c>
      <c r="AU176" s="23" t="s">
        <v>145</v>
      </c>
      <c r="AY176" s="23" t="s">
        <v>137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145</v>
      </c>
      <c r="BK176" s="181">
        <f>ROUND(I176*H176,2)</f>
        <v>0</v>
      </c>
      <c r="BL176" s="23" t="s">
        <v>214</v>
      </c>
      <c r="BM176" s="23" t="s">
        <v>292</v>
      </c>
    </row>
    <row r="177" spans="2:51" s="11" customFormat="1" ht="13.5">
      <c r="B177" s="182"/>
      <c r="D177" s="183" t="s">
        <v>147</v>
      </c>
      <c r="E177" s="184" t="s">
        <v>5</v>
      </c>
      <c r="F177" s="185" t="s">
        <v>293</v>
      </c>
      <c r="H177" s="186">
        <v>0.802</v>
      </c>
      <c r="I177" s="187"/>
      <c r="L177" s="182"/>
      <c r="M177" s="188"/>
      <c r="N177" s="189"/>
      <c r="O177" s="189"/>
      <c r="P177" s="189"/>
      <c r="Q177" s="189"/>
      <c r="R177" s="189"/>
      <c r="S177" s="189"/>
      <c r="T177" s="190"/>
      <c r="AT177" s="184" t="s">
        <v>147</v>
      </c>
      <c r="AU177" s="184" t="s">
        <v>145</v>
      </c>
      <c r="AV177" s="11" t="s">
        <v>145</v>
      </c>
      <c r="AW177" s="11" t="s">
        <v>36</v>
      </c>
      <c r="AX177" s="11" t="s">
        <v>72</v>
      </c>
      <c r="AY177" s="184" t="s">
        <v>137</v>
      </c>
    </row>
    <row r="178" spans="2:51" s="11" customFormat="1" ht="13.5">
      <c r="B178" s="182"/>
      <c r="D178" s="183" t="s">
        <v>147</v>
      </c>
      <c r="E178" s="184" t="s">
        <v>5</v>
      </c>
      <c r="F178" s="185" t="s">
        <v>294</v>
      </c>
      <c r="H178" s="186">
        <v>5.8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147</v>
      </c>
      <c r="AU178" s="184" t="s">
        <v>145</v>
      </c>
      <c r="AV178" s="11" t="s">
        <v>145</v>
      </c>
      <c r="AW178" s="11" t="s">
        <v>36</v>
      </c>
      <c r="AX178" s="11" t="s">
        <v>72</v>
      </c>
      <c r="AY178" s="184" t="s">
        <v>137</v>
      </c>
    </row>
    <row r="179" spans="2:51" s="11" customFormat="1" ht="13.5">
      <c r="B179" s="182"/>
      <c r="D179" s="183" t="s">
        <v>147</v>
      </c>
      <c r="E179" s="184" t="s">
        <v>5</v>
      </c>
      <c r="F179" s="185" t="s">
        <v>295</v>
      </c>
      <c r="H179" s="186">
        <v>0.787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147</v>
      </c>
      <c r="AU179" s="184" t="s">
        <v>145</v>
      </c>
      <c r="AV179" s="11" t="s">
        <v>145</v>
      </c>
      <c r="AW179" s="11" t="s">
        <v>36</v>
      </c>
      <c r="AX179" s="11" t="s">
        <v>72</v>
      </c>
      <c r="AY179" s="184" t="s">
        <v>137</v>
      </c>
    </row>
    <row r="180" spans="2:51" s="13" customFormat="1" ht="13.5">
      <c r="B180" s="199"/>
      <c r="D180" s="183" t="s">
        <v>147</v>
      </c>
      <c r="E180" s="200" t="s">
        <v>5</v>
      </c>
      <c r="F180" s="201" t="s">
        <v>296</v>
      </c>
      <c r="H180" s="200" t="s">
        <v>5</v>
      </c>
      <c r="I180" s="202"/>
      <c r="L180" s="199"/>
      <c r="M180" s="203"/>
      <c r="N180" s="204"/>
      <c r="O180" s="204"/>
      <c r="P180" s="204"/>
      <c r="Q180" s="204"/>
      <c r="R180" s="204"/>
      <c r="S180" s="204"/>
      <c r="T180" s="205"/>
      <c r="AT180" s="200" t="s">
        <v>147</v>
      </c>
      <c r="AU180" s="200" t="s">
        <v>145</v>
      </c>
      <c r="AV180" s="13" t="s">
        <v>80</v>
      </c>
      <c r="AW180" s="13" t="s">
        <v>36</v>
      </c>
      <c r="AX180" s="13" t="s">
        <v>72</v>
      </c>
      <c r="AY180" s="200" t="s">
        <v>137</v>
      </c>
    </row>
    <row r="181" spans="2:51" s="11" customFormat="1" ht="13.5">
      <c r="B181" s="182"/>
      <c r="D181" s="183" t="s">
        <v>147</v>
      </c>
      <c r="E181" s="184" t="s">
        <v>5</v>
      </c>
      <c r="F181" s="185" t="s">
        <v>297</v>
      </c>
      <c r="H181" s="186">
        <v>1.2</v>
      </c>
      <c r="I181" s="187"/>
      <c r="L181" s="182"/>
      <c r="M181" s="188"/>
      <c r="N181" s="189"/>
      <c r="O181" s="189"/>
      <c r="P181" s="189"/>
      <c r="Q181" s="189"/>
      <c r="R181" s="189"/>
      <c r="S181" s="189"/>
      <c r="T181" s="190"/>
      <c r="AT181" s="184" t="s">
        <v>147</v>
      </c>
      <c r="AU181" s="184" t="s">
        <v>145</v>
      </c>
      <c r="AV181" s="11" t="s">
        <v>145</v>
      </c>
      <c r="AW181" s="11" t="s">
        <v>36</v>
      </c>
      <c r="AX181" s="11" t="s">
        <v>72</v>
      </c>
      <c r="AY181" s="184" t="s">
        <v>137</v>
      </c>
    </row>
    <row r="182" spans="2:51" s="12" customFormat="1" ht="13.5">
      <c r="B182" s="191"/>
      <c r="D182" s="183" t="s">
        <v>147</v>
      </c>
      <c r="E182" s="192" t="s">
        <v>5</v>
      </c>
      <c r="F182" s="193" t="s">
        <v>156</v>
      </c>
      <c r="H182" s="194">
        <v>8.589</v>
      </c>
      <c r="I182" s="195"/>
      <c r="L182" s="191"/>
      <c r="M182" s="196"/>
      <c r="N182" s="197"/>
      <c r="O182" s="197"/>
      <c r="P182" s="197"/>
      <c r="Q182" s="197"/>
      <c r="R182" s="197"/>
      <c r="S182" s="197"/>
      <c r="T182" s="198"/>
      <c r="AT182" s="192" t="s">
        <v>147</v>
      </c>
      <c r="AU182" s="192" t="s">
        <v>145</v>
      </c>
      <c r="AV182" s="12" t="s">
        <v>144</v>
      </c>
      <c r="AW182" s="12" t="s">
        <v>36</v>
      </c>
      <c r="AX182" s="12" t="s">
        <v>80</v>
      </c>
      <c r="AY182" s="192" t="s">
        <v>137</v>
      </c>
    </row>
    <row r="183" spans="2:65" s="1" customFormat="1" ht="16.5" customHeight="1">
      <c r="B183" s="169"/>
      <c r="C183" s="206" t="s">
        <v>298</v>
      </c>
      <c r="D183" s="206" t="s">
        <v>207</v>
      </c>
      <c r="E183" s="207" t="s">
        <v>299</v>
      </c>
      <c r="F183" s="208" t="s">
        <v>300</v>
      </c>
      <c r="G183" s="209" t="s">
        <v>301</v>
      </c>
      <c r="H183" s="210">
        <v>37.356</v>
      </c>
      <c r="I183" s="211"/>
      <c r="J183" s="212">
        <f>ROUND(I183*H183,2)</f>
        <v>0</v>
      </c>
      <c r="K183" s="208"/>
      <c r="L183" s="213"/>
      <c r="M183" s="214" t="s">
        <v>5</v>
      </c>
      <c r="N183" s="215" t="s">
        <v>44</v>
      </c>
      <c r="O183" s="41"/>
      <c r="P183" s="179">
        <f>O183*H183</f>
        <v>0</v>
      </c>
      <c r="Q183" s="179">
        <v>0.001</v>
      </c>
      <c r="R183" s="179">
        <f>Q183*H183</f>
        <v>0.037356</v>
      </c>
      <c r="S183" s="179">
        <v>0</v>
      </c>
      <c r="T183" s="180">
        <f>S183*H183</f>
        <v>0</v>
      </c>
      <c r="AR183" s="23" t="s">
        <v>302</v>
      </c>
      <c r="AT183" s="23" t="s">
        <v>207</v>
      </c>
      <c r="AU183" s="23" t="s">
        <v>145</v>
      </c>
      <c r="AY183" s="23" t="s">
        <v>137</v>
      </c>
      <c r="BE183" s="181">
        <f>IF(N183="základní",J183,0)</f>
        <v>0</v>
      </c>
      <c r="BF183" s="181">
        <f>IF(N183="snížená",J183,0)</f>
        <v>0</v>
      </c>
      <c r="BG183" s="181">
        <f>IF(N183="zákl. přenesená",J183,0)</f>
        <v>0</v>
      </c>
      <c r="BH183" s="181">
        <f>IF(N183="sníž. přenesená",J183,0)</f>
        <v>0</v>
      </c>
      <c r="BI183" s="181">
        <f>IF(N183="nulová",J183,0)</f>
        <v>0</v>
      </c>
      <c r="BJ183" s="23" t="s">
        <v>145</v>
      </c>
      <c r="BK183" s="181">
        <f>ROUND(I183*H183,2)</f>
        <v>0</v>
      </c>
      <c r="BL183" s="23" t="s">
        <v>214</v>
      </c>
      <c r="BM183" s="23" t="s">
        <v>303</v>
      </c>
    </row>
    <row r="184" spans="2:51" s="13" customFormat="1" ht="13.5">
      <c r="B184" s="199"/>
      <c r="D184" s="183" t="s">
        <v>147</v>
      </c>
      <c r="E184" s="200" t="s">
        <v>5</v>
      </c>
      <c r="F184" s="201" t="s">
        <v>304</v>
      </c>
      <c r="H184" s="200" t="s">
        <v>5</v>
      </c>
      <c r="I184" s="202"/>
      <c r="L184" s="199"/>
      <c r="M184" s="203"/>
      <c r="N184" s="204"/>
      <c r="O184" s="204"/>
      <c r="P184" s="204"/>
      <c r="Q184" s="204"/>
      <c r="R184" s="204"/>
      <c r="S184" s="204"/>
      <c r="T184" s="205"/>
      <c r="AT184" s="200" t="s">
        <v>147</v>
      </c>
      <c r="AU184" s="200" t="s">
        <v>145</v>
      </c>
      <c r="AV184" s="13" t="s">
        <v>80</v>
      </c>
      <c r="AW184" s="13" t="s">
        <v>36</v>
      </c>
      <c r="AX184" s="13" t="s">
        <v>72</v>
      </c>
      <c r="AY184" s="200" t="s">
        <v>137</v>
      </c>
    </row>
    <row r="185" spans="2:51" s="11" customFormat="1" ht="13.5">
      <c r="B185" s="182"/>
      <c r="D185" s="183" t="s">
        <v>147</v>
      </c>
      <c r="E185" s="184" t="s">
        <v>5</v>
      </c>
      <c r="F185" s="185" t="s">
        <v>305</v>
      </c>
      <c r="H185" s="186">
        <v>37.356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147</v>
      </c>
      <c r="AU185" s="184" t="s">
        <v>145</v>
      </c>
      <c r="AV185" s="11" t="s">
        <v>145</v>
      </c>
      <c r="AW185" s="11" t="s">
        <v>36</v>
      </c>
      <c r="AX185" s="11" t="s">
        <v>80</v>
      </c>
      <c r="AY185" s="184" t="s">
        <v>137</v>
      </c>
    </row>
    <row r="186" spans="2:65" s="1" customFormat="1" ht="25.5" customHeight="1">
      <c r="B186" s="169"/>
      <c r="C186" s="170" t="s">
        <v>306</v>
      </c>
      <c r="D186" s="170" t="s">
        <v>140</v>
      </c>
      <c r="E186" s="171" t="s">
        <v>307</v>
      </c>
      <c r="F186" s="172" t="s">
        <v>308</v>
      </c>
      <c r="G186" s="173" t="s">
        <v>143</v>
      </c>
      <c r="H186" s="174">
        <v>12.452</v>
      </c>
      <c r="I186" s="175"/>
      <c r="J186" s="176">
        <f>ROUND(I186*H186,2)</f>
        <v>0</v>
      </c>
      <c r="K186" s="172"/>
      <c r="L186" s="40"/>
      <c r="M186" s="177" t="s">
        <v>5</v>
      </c>
      <c r="N186" s="178" t="s">
        <v>44</v>
      </c>
      <c r="O186" s="41"/>
      <c r="P186" s="179">
        <f>O186*H186</f>
        <v>0</v>
      </c>
      <c r="Q186" s="179">
        <v>0</v>
      </c>
      <c r="R186" s="179">
        <f>Q186*H186</f>
        <v>0</v>
      </c>
      <c r="S186" s="179">
        <v>0</v>
      </c>
      <c r="T186" s="180">
        <f>S186*H186</f>
        <v>0</v>
      </c>
      <c r="AR186" s="23" t="s">
        <v>214</v>
      </c>
      <c r="AT186" s="23" t="s">
        <v>140</v>
      </c>
      <c r="AU186" s="23" t="s">
        <v>145</v>
      </c>
      <c r="AY186" s="23" t="s">
        <v>137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145</v>
      </c>
      <c r="BK186" s="181">
        <f>ROUND(I186*H186,2)</f>
        <v>0</v>
      </c>
      <c r="BL186" s="23" t="s">
        <v>214</v>
      </c>
      <c r="BM186" s="23" t="s">
        <v>309</v>
      </c>
    </row>
    <row r="187" spans="2:51" s="11" customFormat="1" ht="13.5">
      <c r="B187" s="182"/>
      <c r="D187" s="183" t="s">
        <v>147</v>
      </c>
      <c r="E187" s="184" t="s">
        <v>5</v>
      </c>
      <c r="F187" s="185" t="s">
        <v>310</v>
      </c>
      <c r="H187" s="186">
        <v>12.452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147</v>
      </c>
      <c r="AU187" s="184" t="s">
        <v>145</v>
      </c>
      <c r="AV187" s="11" t="s">
        <v>145</v>
      </c>
      <c r="AW187" s="11" t="s">
        <v>36</v>
      </c>
      <c r="AX187" s="11" t="s">
        <v>80</v>
      </c>
      <c r="AY187" s="184" t="s">
        <v>137</v>
      </c>
    </row>
    <row r="188" spans="2:65" s="1" customFormat="1" ht="25.5" customHeight="1">
      <c r="B188" s="169"/>
      <c r="C188" s="170" t="s">
        <v>302</v>
      </c>
      <c r="D188" s="170" t="s">
        <v>140</v>
      </c>
      <c r="E188" s="171" t="s">
        <v>311</v>
      </c>
      <c r="F188" s="172" t="s">
        <v>312</v>
      </c>
      <c r="G188" s="173" t="s">
        <v>313</v>
      </c>
      <c r="H188" s="174">
        <v>17.86</v>
      </c>
      <c r="I188" s="175"/>
      <c r="J188" s="176">
        <f>ROUND(I188*H188,2)</f>
        <v>0</v>
      </c>
      <c r="K188" s="172"/>
      <c r="L188" s="40"/>
      <c r="M188" s="177" t="s">
        <v>5</v>
      </c>
      <c r="N188" s="178" t="s">
        <v>44</v>
      </c>
      <c r="O188" s="41"/>
      <c r="P188" s="179">
        <f>O188*H188</f>
        <v>0</v>
      </c>
      <c r="Q188" s="179">
        <v>0</v>
      </c>
      <c r="R188" s="179">
        <f>Q188*H188</f>
        <v>0</v>
      </c>
      <c r="S188" s="179">
        <v>0</v>
      </c>
      <c r="T188" s="180">
        <f>S188*H188</f>
        <v>0</v>
      </c>
      <c r="AR188" s="23" t="s">
        <v>214</v>
      </c>
      <c r="AT188" s="23" t="s">
        <v>140</v>
      </c>
      <c r="AU188" s="23" t="s">
        <v>145</v>
      </c>
      <c r="AY188" s="23" t="s">
        <v>137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145</v>
      </c>
      <c r="BK188" s="181">
        <f>ROUND(I188*H188,2)</f>
        <v>0</v>
      </c>
      <c r="BL188" s="23" t="s">
        <v>214</v>
      </c>
      <c r="BM188" s="23" t="s">
        <v>314</v>
      </c>
    </row>
    <row r="189" spans="2:51" s="11" customFormat="1" ht="13.5">
      <c r="B189" s="182"/>
      <c r="D189" s="183" t="s">
        <v>147</v>
      </c>
      <c r="E189" s="184" t="s">
        <v>5</v>
      </c>
      <c r="F189" s="185" t="s">
        <v>315</v>
      </c>
      <c r="H189" s="186">
        <v>3.115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147</v>
      </c>
      <c r="AU189" s="184" t="s">
        <v>145</v>
      </c>
      <c r="AV189" s="11" t="s">
        <v>145</v>
      </c>
      <c r="AW189" s="11" t="s">
        <v>36</v>
      </c>
      <c r="AX189" s="11" t="s">
        <v>72</v>
      </c>
      <c r="AY189" s="184" t="s">
        <v>137</v>
      </c>
    </row>
    <row r="190" spans="2:51" s="11" customFormat="1" ht="13.5">
      <c r="B190" s="182"/>
      <c r="D190" s="183" t="s">
        <v>147</v>
      </c>
      <c r="E190" s="184" t="s">
        <v>5</v>
      </c>
      <c r="F190" s="185" t="s">
        <v>316</v>
      </c>
      <c r="H190" s="186">
        <v>6.81</v>
      </c>
      <c r="I190" s="187"/>
      <c r="L190" s="182"/>
      <c r="M190" s="188"/>
      <c r="N190" s="189"/>
      <c r="O190" s="189"/>
      <c r="P190" s="189"/>
      <c r="Q190" s="189"/>
      <c r="R190" s="189"/>
      <c r="S190" s="189"/>
      <c r="T190" s="190"/>
      <c r="AT190" s="184" t="s">
        <v>147</v>
      </c>
      <c r="AU190" s="184" t="s">
        <v>145</v>
      </c>
      <c r="AV190" s="11" t="s">
        <v>145</v>
      </c>
      <c r="AW190" s="11" t="s">
        <v>36</v>
      </c>
      <c r="AX190" s="11" t="s">
        <v>72</v>
      </c>
      <c r="AY190" s="184" t="s">
        <v>137</v>
      </c>
    </row>
    <row r="191" spans="2:51" s="11" customFormat="1" ht="13.5">
      <c r="B191" s="182"/>
      <c r="D191" s="183" t="s">
        <v>147</v>
      </c>
      <c r="E191" s="184" t="s">
        <v>5</v>
      </c>
      <c r="F191" s="185" t="s">
        <v>317</v>
      </c>
      <c r="H191" s="186">
        <v>1.535</v>
      </c>
      <c r="I191" s="187"/>
      <c r="L191" s="182"/>
      <c r="M191" s="188"/>
      <c r="N191" s="189"/>
      <c r="O191" s="189"/>
      <c r="P191" s="189"/>
      <c r="Q191" s="189"/>
      <c r="R191" s="189"/>
      <c r="S191" s="189"/>
      <c r="T191" s="190"/>
      <c r="AT191" s="184" t="s">
        <v>147</v>
      </c>
      <c r="AU191" s="184" t="s">
        <v>145</v>
      </c>
      <c r="AV191" s="11" t="s">
        <v>145</v>
      </c>
      <c r="AW191" s="11" t="s">
        <v>36</v>
      </c>
      <c r="AX191" s="11" t="s">
        <v>72</v>
      </c>
      <c r="AY191" s="184" t="s">
        <v>137</v>
      </c>
    </row>
    <row r="192" spans="2:51" s="11" customFormat="1" ht="13.5">
      <c r="B192" s="182"/>
      <c r="D192" s="183" t="s">
        <v>147</v>
      </c>
      <c r="E192" s="184" t="s">
        <v>5</v>
      </c>
      <c r="F192" s="185" t="s">
        <v>318</v>
      </c>
      <c r="H192" s="186">
        <v>5.2</v>
      </c>
      <c r="I192" s="187"/>
      <c r="L192" s="182"/>
      <c r="M192" s="188"/>
      <c r="N192" s="189"/>
      <c r="O192" s="189"/>
      <c r="P192" s="189"/>
      <c r="Q192" s="189"/>
      <c r="R192" s="189"/>
      <c r="S192" s="189"/>
      <c r="T192" s="190"/>
      <c r="AT192" s="184" t="s">
        <v>147</v>
      </c>
      <c r="AU192" s="184" t="s">
        <v>145</v>
      </c>
      <c r="AV192" s="11" t="s">
        <v>145</v>
      </c>
      <c r="AW192" s="11" t="s">
        <v>36</v>
      </c>
      <c r="AX192" s="11" t="s">
        <v>72</v>
      </c>
      <c r="AY192" s="184" t="s">
        <v>137</v>
      </c>
    </row>
    <row r="193" spans="2:51" s="11" customFormat="1" ht="13.5">
      <c r="B193" s="182"/>
      <c r="D193" s="183" t="s">
        <v>147</v>
      </c>
      <c r="E193" s="184" t="s">
        <v>5</v>
      </c>
      <c r="F193" s="185" t="s">
        <v>319</v>
      </c>
      <c r="H193" s="186">
        <v>1.2</v>
      </c>
      <c r="I193" s="187"/>
      <c r="L193" s="182"/>
      <c r="M193" s="188"/>
      <c r="N193" s="189"/>
      <c r="O193" s="189"/>
      <c r="P193" s="189"/>
      <c r="Q193" s="189"/>
      <c r="R193" s="189"/>
      <c r="S193" s="189"/>
      <c r="T193" s="190"/>
      <c r="AT193" s="184" t="s">
        <v>147</v>
      </c>
      <c r="AU193" s="184" t="s">
        <v>145</v>
      </c>
      <c r="AV193" s="11" t="s">
        <v>145</v>
      </c>
      <c r="AW193" s="11" t="s">
        <v>36</v>
      </c>
      <c r="AX193" s="11" t="s">
        <v>72</v>
      </c>
      <c r="AY193" s="184" t="s">
        <v>137</v>
      </c>
    </row>
    <row r="194" spans="2:51" s="12" customFormat="1" ht="13.5">
      <c r="B194" s="191"/>
      <c r="D194" s="183" t="s">
        <v>147</v>
      </c>
      <c r="E194" s="192" t="s">
        <v>5</v>
      </c>
      <c r="F194" s="193" t="s">
        <v>156</v>
      </c>
      <c r="H194" s="194">
        <v>17.86</v>
      </c>
      <c r="I194" s="195"/>
      <c r="L194" s="191"/>
      <c r="M194" s="196"/>
      <c r="N194" s="197"/>
      <c r="O194" s="197"/>
      <c r="P194" s="197"/>
      <c r="Q194" s="197"/>
      <c r="R194" s="197"/>
      <c r="S194" s="197"/>
      <c r="T194" s="198"/>
      <c r="AT194" s="192" t="s">
        <v>147</v>
      </c>
      <c r="AU194" s="192" t="s">
        <v>145</v>
      </c>
      <c r="AV194" s="12" t="s">
        <v>144</v>
      </c>
      <c r="AW194" s="12" t="s">
        <v>36</v>
      </c>
      <c r="AX194" s="12" t="s">
        <v>80</v>
      </c>
      <c r="AY194" s="192" t="s">
        <v>137</v>
      </c>
    </row>
    <row r="195" spans="2:65" s="1" customFormat="1" ht="25.5" customHeight="1">
      <c r="B195" s="169"/>
      <c r="C195" s="170" t="s">
        <v>320</v>
      </c>
      <c r="D195" s="170" t="s">
        <v>140</v>
      </c>
      <c r="E195" s="171" t="s">
        <v>321</v>
      </c>
      <c r="F195" s="172" t="s">
        <v>322</v>
      </c>
      <c r="G195" s="173" t="s">
        <v>204</v>
      </c>
      <c r="H195" s="174">
        <v>8</v>
      </c>
      <c r="I195" s="175"/>
      <c r="J195" s="176">
        <f>ROUND(I195*H195,2)</f>
        <v>0</v>
      </c>
      <c r="K195" s="172"/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</v>
      </c>
      <c r="R195" s="179">
        <f>Q195*H195</f>
        <v>0</v>
      </c>
      <c r="S195" s="179">
        <v>0</v>
      </c>
      <c r="T195" s="180">
        <f>S195*H195</f>
        <v>0</v>
      </c>
      <c r="AR195" s="23" t="s">
        <v>214</v>
      </c>
      <c r="AT195" s="23" t="s">
        <v>140</v>
      </c>
      <c r="AU195" s="23" t="s">
        <v>145</v>
      </c>
      <c r="AY195" s="23" t="s">
        <v>137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145</v>
      </c>
      <c r="BK195" s="181">
        <f>ROUND(I195*H195,2)</f>
        <v>0</v>
      </c>
      <c r="BL195" s="23" t="s">
        <v>214</v>
      </c>
      <c r="BM195" s="23" t="s">
        <v>323</v>
      </c>
    </row>
    <row r="196" spans="2:65" s="1" customFormat="1" ht="16.5" customHeight="1">
      <c r="B196" s="169"/>
      <c r="C196" s="206" t="s">
        <v>324</v>
      </c>
      <c r="D196" s="206" t="s">
        <v>207</v>
      </c>
      <c r="E196" s="207" t="s">
        <v>325</v>
      </c>
      <c r="F196" s="208" t="s">
        <v>326</v>
      </c>
      <c r="G196" s="209" t="s">
        <v>313</v>
      </c>
      <c r="H196" s="210">
        <v>19.646</v>
      </c>
      <c r="I196" s="211"/>
      <c r="J196" s="212">
        <f>ROUND(I196*H196,2)</f>
        <v>0</v>
      </c>
      <c r="K196" s="208"/>
      <c r="L196" s="213"/>
      <c r="M196" s="214" t="s">
        <v>5</v>
      </c>
      <c r="N196" s="215" t="s">
        <v>44</v>
      </c>
      <c r="O196" s="41"/>
      <c r="P196" s="179">
        <f>O196*H196</f>
        <v>0</v>
      </c>
      <c r="Q196" s="179">
        <v>6E-05</v>
      </c>
      <c r="R196" s="179">
        <f>Q196*H196</f>
        <v>0.00117876</v>
      </c>
      <c r="S196" s="179">
        <v>0</v>
      </c>
      <c r="T196" s="180">
        <f>S196*H196</f>
        <v>0</v>
      </c>
      <c r="AR196" s="23" t="s">
        <v>302</v>
      </c>
      <c r="AT196" s="23" t="s">
        <v>207</v>
      </c>
      <c r="AU196" s="23" t="s">
        <v>145</v>
      </c>
      <c r="AY196" s="23" t="s">
        <v>137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145</v>
      </c>
      <c r="BK196" s="181">
        <f>ROUND(I196*H196,2)</f>
        <v>0</v>
      </c>
      <c r="BL196" s="23" t="s">
        <v>214</v>
      </c>
      <c r="BM196" s="23" t="s">
        <v>327</v>
      </c>
    </row>
    <row r="197" spans="2:51" s="11" customFormat="1" ht="13.5">
      <c r="B197" s="182"/>
      <c r="D197" s="183" t="s">
        <v>147</v>
      </c>
      <c r="E197" s="184" t="s">
        <v>5</v>
      </c>
      <c r="F197" s="185" t="s">
        <v>328</v>
      </c>
      <c r="H197" s="186">
        <v>19.646</v>
      </c>
      <c r="I197" s="187"/>
      <c r="L197" s="182"/>
      <c r="M197" s="188"/>
      <c r="N197" s="189"/>
      <c r="O197" s="189"/>
      <c r="P197" s="189"/>
      <c r="Q197" s="189"/>
      <c r="R197" s="189"/>
      <c r="S197" s="189"/>
      <c r="T197" s="190"/>
      <c r="AT197" s="184" t="s">
        <v>147</v>
      </c>
      <c r="AU197" s="184" t="s">
        <v>145</v>
      </c>
      <c r="AV197" s="11" t="s">
        <v>145</v>
      </c>
      <c r="AW197" s="11" t="s">
        <v>36</v>
      </c>
      <c r="AX197" s="11" t="s">
        <v>80</v>
      </c>
      <c r="AY197" s="184" t="s">
        <v>137</v>
      </c>
    </row>
    <row r="198" spans="2:65" s="1" customFormat="1" ht="38.25" customHeight="1">
      <c r="B198" s="169"/>
      <c r="C198" s="170" t="s">
        <v>329</v>
      </c>
      <c r="D198" s="170" t="s">
        <v>140</v>
      </c>
      <c r="E198" s="171" t="s">
        <v>330</v>
      </c>
      <c r="F198" s="172" t="s">
        <v>331</v>
      </c>
      <c r="G198" s="173" t="s">
        <v>247</v>
      </c>
      <c r="H198" s="174">
        <v>0.039</v>
      </c>
      <c r="I198" s="175"/>
      <c r="J198" s="176">
        <f>ROUND(I198*H198,2)</f>
        <v>0</v>
      </c>
      <c r="K198" s="172"/>
      <c r="L198" s="40"/>
      <c r="M198" s="177" t="s">
        <v>5</v>
      </c>
      <c r="N198" s="178" t="s">
        <v>44</v>
      </c>
      <c r="O198" s="41"/>
      <c r="P198" s="179">
        <f>O198*H198</f>
        <v>0</v>
      </c>
      <c r="Q198" s="179">
        <v>0</v>
      </c>
      <c r="R198" s="179">
        <f>Q198*H198</f>
        <v>0</v>
      </c>
      <c r="S198" s="179">
        <v>0</v>
      </c>
      <c r="T198" s="180">
        <f>S198*H198</f>
        <v>0</v>
      </c>
      <c r="AR198" s="23" t="s">
        <v>214</v>
      </c>
      <c r="AT198" s="23" t="s">
        <v>140</v>
      </c>
      <c r="AU198" s="23" t="s">
        <v>145</v>
      </c>
      <c r="AY198" s="23" t="s">
        <v>137</v>
      </c>
      <c r="BE198" s="181">
        <f>IF(N198="základní",J198,0)</f>
        <v>0</v>
      </c>
      <c r="BF198" s="181">
        <f>IF(N198="snížená",J198,0)</f>
        <v>0</v>
      </c>
      <c r="BG198" s="181">
        <f>IF(N198="zákl. přenesená",J198,0)</f>
        <v>0</v>
      </c>
      <c r="BH198" s="181">
        <f>IF(N198="sníž. přenesená",J198,0)</f>
        <v>0</v>
      </c>
      <c r="BI198" s="181">
        <f>IF(N198="nulová",J198,0)</f>
        <v>0</v>
      </c>
      <c r="BJ198" s="23" t="s">
        <v>145</v>
      </c>
      <c r="BK198" s="181">
        <f>ROUND(I198*H198,2)</f>
        <v>0</v>
      </c>
      <c r="BL198" s="23" t="s">
        <v>214</v>
      </c>
      <c r="BM198" s="23" t="s">
        <v>332</v>
      </c>
    </row>
    <row r="199" spans="2:65" s="1" customFormat="1" ht="38.25" customHeight="1">
      <c r="B199" s="169"/>
      <c r="C199" s="170" t="s">
        <v>333</v>
      </c>
      <c r="D199" s="170" t="s">
        <v>140</v>
      </c>
      <c r="E199" s="171" t="s">
        <v>334</v>
      </c>
      <c r="F199" s="172" t="s">
        <v>335</v>
      </c>
      <c r="G199" s="173" t="s">
        <v>247</v>
      </c>
      <c r="H199" s="174">
        <v>0.039</v>
      </c>
      <c r="I199" s="175"/>
      <c r="J199" s="176">
        <f>ROUND(I199*H199,2)</f>
        <v>0</v>
      </c>
      <c r="K199" s="172"/>
      <c r="L199" s="40"/>
      <c r="M199" s="177" t="s">
        <v>5</v>
      </c>
      <c r="N199" s="178" t="s">
        <v>44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214</v>
      </c>
      <c r="AT199" s="23" t="s">
        <v>140</v>
      </c>
      <c r="AU199" s="23" t="s">
        <v>145</v>
      </c>
      <c r="AY199" s="23" t="s">
        <v>137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145</v>
      </c>
      <c r="BK199" s="181">
        <f>ROUND(I199*H199,2)</f>
        <v>0</v>
      </c>
      <c r="BL199" s="23" t="s">
        <v>214</v>
      </c>
      <c r="BM199" s="23" t="s">
        <v>336</v>
      </c>
    </row>
    <row r="200" spans="2:63" s="10" customFormat="1" ht="29.85" customHeight="1">
      <c r="B200" s="156"/>
      <c r="D200" s="157" t="s">
        <v>71</v>
      </c>
      <c r="E200" s="167" t="s">
        <v>337</v>
      </c>
      <c r="F200" s="167" t="s">
        <v>338</v>
      </c>
      <c r="I200" s="159"/>
      <c r="J200" s="168">
        <f>BK200</f>
        <v>0</v>
      </c>
      <c r="L200" s="156"/>
      <c r="M200" s="161"/>
      <c r="N200" s="162"/>
      <c r="O200" s="162"/>
      <c r="P200" s="163">
        <f>SUM(P201:P210)</f>
        <v>0</v>
      </c>
      <c r="Q200" s="162"/>
      <c r="R200" s="163">
        <f>SUM(R201:R210)</f>
        <v>0.0083</v>
      </c>
      <c r="S200" s="162"/>
      <c r="T200" s="164">
        <f>SUM(T201:T210)</f>
        <v>0.021179999999999997</v>
      </c>
      <c r="AR200" s="157" t="s">
        <v>145</v>
      </c>
      <c r="AT200" s="165" t="s">
        <v>71</v>
      </c>
      <c r="AU200" s="165" t="s">
        <v>80</v>
      </c>
      <c r="AY200" s="157" t="s">
        <v>137</v>
      </c>
      <c r="BK200" s="166">
        <f>SUM(BK201:BK210)</f>
        <v>0</v>
      </c>
    </row>
    <row r="201" spans="2:65" s="1" customFormat="1" ht="25.5" customHeight="1">
      <c r="B201" s="169"/>
      <c r="C201" s="170" t="s">
        <v>339</v>
      </c>
      <c r="D201" s="170" t="s">
        <v>140</v>
      </c>
      <c r="E201" s="171" t="s">
        <v>340</v>
      </c>
      <c r="F201" s="172" t="s">
        <v>341</v>
      </c>
      <c r="G201" s="173" t="s">
        <v>313</v>
      </c>
      <c r="H201" s="174">
        <v>6</v>
      </c>
      <c r="I201" s="175"/>
      <c r="J201" s="176">
        <f>ROUND(I201*H201,2)</f>
        <v>0</v>
      </c>
      <c r="K201" s="172"/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0.00198</v>
      </c>
      <c r="T201" s="180">
        <f>S201*H201</f>
        <v>0.01188</v>
      </c>
      <c r="AR201" s="23" t="s">
        <v>214</v>
      </c>
      <c r="AT201" s="23" t="s">
        <v>140</v>
      </c>
      <c r="AU201" s="23" t="s">
        <v>145</v>
      </c>
      <c r="AY201" s="23" t="s">
        <v>137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145</v>
      </c>
      <c r="BK201" s="181">
        <f>ROUND(I201*H201,2)</f>
        <v>0</v>
      </c>
      <c r="BL201" s="23" t="s">
        <v>214</v>
      </c>
      <c r="BM201" s="23" t="s">
        <v>342</v>
      </c>
    </row>
    <row r="202" spans="2:65" s="1" customFormat="1" ht="16.5" customHeight="1">
      <c r="B202" s="169"/>
      <c r="C202" s="170" t="s">
        <v>343</v>
      </c>
      <c r="D202" s="170" t="s">
        <v>140</v>
      </c>
      <c r="E202" s="171" t="s">
        <v>344</v>
      </c>
      <c r="F202" s="172" t="s">
        <v>345</v>
      </c>
      <c r="G202" s="173" t="s">
        <v>313</v>
      </c>
      <c r="H202" s="174">
        <v>2</v>
      </c>
      <c r="I202" s="175"/>
      <c r="J202" s="176">
        <f>ROUND(I202*H202,2)</f>
        <v>0</v>
      </c>
      <c r="K202" s="172"/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0.00177</v>
      </c>
      <c r="R202" s="179">
        <f>Q202*H202</f>
        <v>0.00354</v>
      </c>
      <c r="S202" s="179">
        <v>0</v>
      </c>
      <c r="T202" s="180">
        <f>S202*H202</f>
        <v>0</v>
      </c>
      <c r="AR202" s="23" t="s">
        <v>214</v>
      </c>
      <c r="AT202" s="23" t="s">
        <v>140</v>
      </c>
      <c r="AU202" s="23" t="s">
        <v>145</v>
      </c>
      <c r="AY202" s="23" t="s">
        <v>137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145</v>
      </c>
      <c r="BK202" s="181">
        <f>ROUND(I202*H202,2)</f>
        <v>0</v>
      </c>
      <c r="BL202" s="23" t="s">
        <v>214</v>
      </c>
      <c r="BM202" s="23" t="s">
        <v>346</v>
      </c>
    </row>
    <row r="203" spans="2:65" s="1" customFormat="1" ht="16.5" customHeight="1">
      <c r="B203" s="169"/>
      <c r="C203" s="170" t="s">
        <v>347</v>
      </c>
      <c r="D203" s="170" t="s">
        <v>140</v>
      </c>
      <c r="E203" s="171" t="s">
        <v>348</v>
      </c>
      <c r="F203" s="172" t="s">
        <v>349</v>
      </c>
      <c r="G203" s="173" t="s">
        <v>313</v>
      </c>
      <c r="H203" s="174">
        <v>7</v>
      </c>
      <c r="I203" s="175"/>
      <c r="J203" s="176">
        <f>ROUND(I203*H203,2)</f>
        <v>0</v>
      </c>
      <c r="K203" s="172"/>
      <c r="L203" s="40"/>
      <c r="M203" s="177" t="s">
        <v>5</v>
      </c>
      <c r="N203" s="178" t="s">
        <v>44</v>
      </c>
      <c r="O203" s="41"/>
      <c r="P203" s="179">
        <f>O203*H203</f>
        <v>0</v>
      </c>
      <c r="Q203" s="179">
        <v>0.00046</v>
      </c>
      <c r="R203" s="179">
        <f>Q203*H203</f>
        <v>0.00322</v>
      </c>
      <c r="S203" s="179">
        <v>0</v>
      </c>
      <c r="T203" s="180">
        <f>S203*H203</f>
        <v>0</v>
      </c>
      <c r="AR203" s="23" t="s">
        <v>214</v>
      </c>
      <c r="AT203" s="23" t="s">
        <v>140</v>
      </c>
      <c r="AU203" s="23" t="s">
        <v>145</v>
      </c>
      <c r="AY203" s="23" t="s">
        <v>137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145</v>
      </c>
      <c r="BK203" s="181">
        <f>ROUND(I203*H203,2)</f>
        <v>0</v>
      </c>
      <c r="BL203" s="23" t="s">
        <v>214</v>
      </c>
      <c r="BM203" s="23" t="s">
        <v>350</v>
      </c>
    </row>
    <row r="204" spans="2:65" s="1" customFormat="1" ht="16.5" customHeight="1">
      <c r="B204" s="169"/>
      <c r="C204" s="170" t="s">
        <v>351</v>
      </c>
      <c r="D204" s="170" t="s">
        <v>140</v>
      </c>
      <c r="E204" s="171" t="s">
        <v>352</v>
      </c>
      <c r="F204" s="172" t="s">
        <v>353</v>
      </c>
      <c r="G204" s="173" t="s">
        <v>313</v>
      </c>
      <c r="H204" s="174">
        <v>2</v>
      </c>
      <c r="I204" s="175"/>
      <c r="J204" s="176">
        <f>ROUND(I204*H204,2)</f>
        <v>0</v>
      </c>
      <c r="K204" s="172"/>
      <c r="L204" s="40"/>
      <c r="M204" s="177" t="s">
        <v>5</v>
      </c>
      <c r="N204" s="178" t="s">
        <v>44</v>
      </c>
      <c r="O204" s="41"/>
      <c r="P204" s="179">
        <f>O204*H204</f>
        <v>0</v>
      </c>
      <c r="Q204" s="179">
        <v>0.00077</v>
      </c>
      <c r="R204" s="179">
        <f>Q204*H204</f>
        <v>0.00154</v>
      </c>
      <c r="S204" s="179">
        <v>0</v>
      </c>
      <c r="T204" s="180">
        <f>S204*H204</f>
        <v>0</v>
      </c>
      <c r="AR204" s="23" t="s">
        <v>214</v>
      </c>
      <c r="AT204" s="23" t="s">
        <v>140</v>
      </c>
      <c r="AU204" s="23" t="s">
        <v>145</v>
      </c>
      <c r="AY204" s="23" t="s">
        <v>137</v>
      </c>
      <c r="BE204" s="181">
        <f>IF(N204="základní",J204,0)</f>
        <v>0</v>
      </c>
      <c r="BF204" s="181">
        <f>IF(N204="snížená",J204,0)</f>
        <v>0</v>
      </c>
      <c r="BG204" s="181">
        <f>IF(N204="zákl. přenesená",J204,0)</f>
        <v>0</v>
      </c>
      <c r="BH204" s="181">
        <f>IF(N204="sníž. přenesená",J204,0)</f>
        <v>0</v>
      </c>
      <c r="BI204" s="181">
        <f>IF(N204="nulová",J204,0)</f>
        <v>0</v>
      </c>
      <c r="BJ204" s="23" t="s">
        <v>145</v>
      </c>
      <c r="BK204" s="181">
        <f>ROUND(I204*H204,2)</f>
        <v>0</v>
      </c>
      <c r="BL204" s="23" t="s">
        <v>214</v>
      </c>
      <c r="BM204" s="23" t="s">
        <v>354</v>
      </c>
    </row>
    <row r="205" spans="2:65" s="1" customFormat="1" ht="16.5" customHeight="1">
      <c r="B205" s="169"/>
      <c r="C205" s="170" t="s">
        <v>355</v>
      </c>
      <c r="D205" s="170" t="s">
        <v>140</v>
      </c>
      <c r="E205" s="171" t="s">
        <v>356</v>
      </c>
      <c r="F205" s="172" t="s">
        <v>357</v>
      </c>
      <c r="G205" s="173" t="s">
        <v>204</v>
      </c>
      <c r="H205" s="174">
        <v>3</v>
      </c>
      <c r="I205" s="175"/>
      <c r="J205" s="176">
        <f>ROUND(I205*H205,2)</f>
        <v>0</v>
      </c>
      <c r="K205" s="172"/>
      <c r="L205" s="40"/>
      <c r="M205" s="177" t="s">
        <v>5</v>
      </c>
      <c r="N205" s="178" t="s">
        <v>44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0.0031</v>
      </c>
      <c r="T205" s="180">
        <f>S205*H205</f>
        <v>0.0093</v>
      </c>
      <c r="AR205" s="23" t="s">
        <v>214</v>
      </c>
      <c r="AT205" s="23" t="s">
        <v>140</v>
      </c>
      <c r="AU205" s="23" t="s">
        <v>145</v>
      </c>
      <c r="AY205" s="23" t="s">
        <v>137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145</v>
      </c>
      <c r="BK205" s="181">
        <f>ROUND(I205*H205,2)</f>
        <v>0</v>
      </c>
      <c r="BL205" s="23" t="s">
        <v>214</v>
      </c>
      <c r="BM205" s="23" t="s">
        <v>358</v>
      </c>
    </row>
    <row r="206" spans="2:51" s="13" customFormat="1" ht="13.5">
      <c r="B206" s="199"/>
      <c r="D206" s="183" t="s">
        <v>147</v>
      </c>
      <c r="E206" s="200" t="s">
        <v>5</v>
      </c>
      <c r="F206" s="201" t="s">
        <v>359</v>
      </c>
      <c r="H206" s="200" t="s">
        <v>5</v>
      </c>
      <c r="I206" s="202"/>
      <c r="L206" s="199"/>
      <c r="M206" s="203"/>
      <c r="N206" s="204"/>
      <c r="O206" s="204"/>
      <c r="P206" s="204"/>
      <c r="Q206" s="204"/>
      <c r="R206" s="204"/>
      <c r="S206" s="204"/>
      <c r="T206" s="205"/>
      <c r="AT206" s="200" t="s">
        <v>147</v>
      </c>
      <c r="AU206" s="200" t="s">
        <v>145</v>
      </c>
      <c r="AV206" s="13" t="s">
        <v>80</v>
      </c>
      <c r="AW206" s="13" t="s">
        <v>36</v>
      </c>
      <c r="AX206" s="13" t="s">
        <v>72</v>
      </c>
      <c r="AY206" s="200" t="s">
        <v>137</v>
      </c>
    </row>
    <row r="207" spans="2:51" s="11" customFormat="1" ht="13.5">
      <c r="B207" s="182"/>
      <c r="D207" s="183" t="s">
        <v>147</v>
      </c>
      <c r="E207" s="184" t="s">
        <v>5</v>
      </c>
      <c r="F207" s="185" t="s">
        <v>138</v>
      </c>
      <c r="H207" s="186">
        <v>3</v>
      </c>
      <c r="I207" s="187"/>
      <c r="L207" s="182"/>
      <c r="M207" s="188"/>
      <c r="N207" s="189"/>
      <c r="O207" s="189"/>
      <c r="P207" s="189"/>
      <c r="Q207" s="189"/>
      <c r="R207" s="189"/>
      <c r="S207" s="189"/>
      <c r="T207" s="190"/>
      <c r="AT207" s="184" t="s">
        <v>147</v>
      </c>
      <c r="AU207" s="184" t="s">
        <v>145</v>
      </c>
      <c r="AV207" s="11" t="s">
        <v>145</v>
      </c>
      <c r="AW207" s="11" t="s">
        <v>36</v>
      </c>
      <c r="AX207" s="11" t="s">
        <v>80</v>
      </c>
      <c r="AY207" s="184" t="s">
        <v>137</v>
      </c>
    </row>
    <row r="208" spans="2:65" s="1" customFormat="1" ht="16.5" customHeight="1">
      <c r="B208" s="169"/>
      <c r="C208" s="170" t="s">
        <v>360</v>
      </c>
      <c r="D208" s="170" t="s">
        <v>140</v>
      </c>
      <c r="E208" s="171" t="s">
        <v>361</v>
      </c>
      <c r="F208" s="172" t="s">
        <v>362</v>
      </c>
      <c r="G208" s="173" t="s">
        <v>313</v>
      </c>
      <c r="H208" s="174">
        <v>11</v>
      </c>
      <c r="I208" s="175"/>
      <c r="J208" s="176">
        <f>ROUND(I208*H208,2)</f>
        <v>0</v>
      </c>
      <c r="K208" s="172"/>
      <c r="L208" s="40"/>
      <c r="M208" s="177" t="s">
        <v>5</v>
      </c>
      <c r="N208" s="178" t="s">
        <v>44</v>
      </c>
      <c r="O208" s="41"/>
      <c r="P208" s="179">
        <f>O208*H208</f>
        <v>0</v>
      </c>
      <c r="Q208" s="179">
        <v>0</v>
      </c>
      <c r="R208" s="179">
        <f>Q208*H208</f>
        <v>0</v>
      </c>
      <c r="S208" s="179">
        <v>0</v>
      </c>
      <c r="T208" s="180">
        <f>S208*H208</f>
        <v>0</v>
      </c>
      <c r="AR208" s="23" t="s">
        <v>214</v>
      </c>
      <c r="AT208" s="23" t="s">
        <v>140</v>
      </c>
      <c r="AU208" s="23" t="s">
        <v>145</v>
      </c>
      <c r="AY208" s="23" t="s">
        <v>137</v>
      </c>
      <c r="BE208" s="181">
        <f>IF(N208="základní",J208,0)</f>
        <v>0</v>
      </c>
      <c r="BF208" s="181">
        <f>IF(N208="snížená",J208,0)</f>
        <v>0</v>
      </c>
      <c r="BG208" s="181">
        <f>IF(N208="zákl. přenesená",J208,0)</f>
        <v>0</v>
      </c>
      <c r="BH208" s="181">
        <f>IF(N208="sníž. přenesená",J208,0)</f>
        <v>0</v>
      </c>
      <c r="BI208" s="181">
        <f>IF(N208="nulová",J208,0)</f>
        <v>0</v>
      </c>
      <c r="BJ208" s="23" t="s">
        <v>145</v>
      </c>
      <c r="BK208" s="181">
        <f>ROUND(I208*H208,2)</f>
        <v>0</v>
      </c>
      <c r="BL208" s="23" t="s">
        <v>214</v>
      </c>
      <c r="BM208" s="23" t="s">
        <v>363</v>
      </c>
    </row>
    <row r="209" spans="2:65" s="1" customFormat="1" ht="38.25" customHeight="1">
      <c r="B209" s="169"/>
      <c r="C209" s="170" t="s">
        <v>364</v>
      </c>
      <c r="D209" s="170" t="s">
        <v>140</v>
      </c>
      <c r="E209" s="171" t="s">
        <v>365</v>
      </c>
      <c r="F209" s="172" t="s">
        <v>366</v>
      </c>
      <c r="G209" s="173" t="s">
        <v>247</v>
      </c>
      <c r="H209" s="174">
        <v>0.008</v>
      </c>
      <c r="I209" s="175"/>
      <c r="J209" s="176">
        <f>ROUND(I209*H209,2)</f>
        <v>0</v>
      </c>
      <c r="K209" s="172"/>
      <c r="L209" s="40"/>
      <c r="M209" s="177" t="s">
        <v>5</v>
      </c>
      <c r="N209" s="178" t="s">
        <v>44</v>
      </c>
      <c r="O209" s="41"/>
      <c r="P209" s="179">
        <f>O209*H209</f>
        <v>0</v>
      </c>
      <c r="Q209" s="179">
        <v>0</v>
      </c>
      <c r="R209" s="179">
        <f>Q209*H209</f>
        <v>0</v>
      </c>
      <c r="S209" s="179">
        <v>0</v>
      </c>
      <c r="T209" s="180">
        <f>S209*H209</f>
        <v>0</v>
      </c>
      <c r="AR209" s="23" t="s">
        <v>214</v>
      </c>
      <c r="AT209" s="23" t="s">
        <v>140</v>
      </c>
      <c r="AU209" s="23" t="s">
        <v>145</v>
      </c>
      <c r="AY209" s="23" t="s">
        <v>137</v>
      </c>
      <c r="BE209" s="181">
        <f>IF(N209="základní",J209,0)</f>
        <v>0</v>
      </c>
      <c r="BF209" s="181">
        <f>IF(N209="snížená",J209,0)</f>
        <v>0</v>
      </c>
      <c r="BG209" s="181">
        <f>IF(N209="zákl. přenesená",J209,0)</f>
        <v>0</v>
      </c>
      <c r="BH209" s="181">
        <f>IF(N209="sníž. přenesená",J209,0)</f>
        <v>0</v>
      </c>
      <c r="BI209" s="181">
        <f>IF(N209="nulová",J209,0)</f>
        <v>0</v>
      </c>
      <c r="BJ209" s="23" t="s">
        <v>145</v>
      </c>
      <c r="BK209" s="181">
        <f>ROUND(I209*H209,2)</f>
        <v>0</v>
      </c>
      <c r="BL209" s="23" t="s">
        <v>214</v>
      </c>
      <c r="BM209" s="23" t="s">
        <v>367</v>
      </c>
    </row>
    <row r="210" spans="2:65" s="1" customFormat="1" ht="38.25" customHeight="1">
      <c r="B210" s="169"/>
      <c r="C210" s="170" t="s">
        <v>368</v>
      </c>
      <c r="D210" s="170" t="s">
        <v>140</v>
      </c>
      <c r="E210" s="171" t="s">
        <v>369</v>
      </c>
      <c r="F210" s="172" t="s">
        <v>370</v>
      </c>
      <c r="G210" s="173" t="s">
        <v>247</v>
      </c>
      <c r="H210" s="174">
        <v>0.008</v>
      </c>
      <c r="I210" s="175"/>
      <c r="J210" s="176">
        <f>ROUND(I210*H210,2)</f>
        <v>0</v>
      </c>
      <c r="K210" s="172"/>
      <c r="L210" s="40"/>
      <c r="M210" s="177" t="s">
        <v>5</v>
      </c>
      <c r="N210" s="178" t="s">
        <v>44</v>
      </c>
      <c r="O210" s="41"/>
      <c r="P210" s="179">
        <f>O210*H210</f>
        <v>0</v>
      </c>
      <c r="Q210" s="179">
        <v>0</v>
      </c>
      <c r="R210" s="179">
        <f>Q210*H210</f>
        <v>0</v>
      </c>
      <c r="S210" s="179">
        <v>0</v>
      </c>
      <c r="T210" s="180">
        <f>S210*H210</f>
        <v>0</v>
      </c>
      <c r="AR210" s="23" t="s">
        <v>214</v>
      </c>
      <c r="AT210" s="23" t="s">
        <v>140</v>
      </c>
      <c r="AU210" s="23" t="s">
        <v>145</v>
      </c>
      <c r="AY210" s="23" t="s">
        <v>137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145</v>
      </c>
      <c r="BK210" s="181">
        <f>ROUND(I210*H210,2)</f>
        <v>0</v>
      </c>
      <c r="BL210" s="23" t="s">
        <v>214</v>
      </c>
      <c r="BM210" s="23" t="s">
        <v>371</v>
      </c>
    </row>
    <row r="211" spans="2:63" s="10" customFormat="1" ht="29.85" customHeight="1">
      <c r="B211" s="156"/>
      <c r="D211" s="157" t="s">
        <v>71</v>
      </c>
      <c r="E211" s="167" t="s">
        <v>372</v>
      </c>
      <c r="F211" s="167" t="s">
        <v>373</v>
      </c>
      <c r="I211" s="159"/>
      <c r="J211" s="168">
        <f>BK211</f>
        <v>0</v>
      </c>
      <c r="L211" s="156"/>
      <c r="M211" s="161"/>
      <c r="N211" s="162"/>
      <c r="O211" s="162"/>
      <c r="P211" s="163">
        <f>SUM(P212:P222)</f>
        <v>0</v>
      </c>
      <c r="Q211" s="162"/>
      <c r="R211" s="163">
        <f>SUM(R212:R222)</f>
        <v>0.02018</v>
      </c>
      <c r="S211" s="162"/>
      <c r="T211" s="164">
        <f>SUM(T212:T222)</f>
        <v>0.0027999999999999995</v>
      </c>
      <c r="AR211" s="157" t="s">
        <v>145</v>
      </c>
      <c r="AT211" s="165" t="s">
        <v>71</v>
      </c>
      <c r="AU211" s="165" t="s">
        <v>80</v>
      </c>
      <c r="AY211" s="157" t="s">
        <v>137</v>
      </c>
      <c r="BK211" s="166">
        <f>SUM(BK212:BK222)</f>
        <v>0</v>
      </c>
    </row>
    <row r="212" spans="2:65" s="1" customFormat="1" ht="16.5" customHeight="1">
      <c r="B212" s="169"/>
      <c r="C212" s="170" t="s">
        <v>374</v>
      </c>
      <c r="D212" s="170" t="s">
        <v>140</v>
      </c>
      <c r="E212" s="171" t="s">
        <v>375</v>
      </c>
      <c r="F212" s="172" t="s">
        <v>376</v>
      </c>
      <c r="G212" s="173" t="s">
        <v>313</v>
      </c>
      <c r="H212" s="174">
        <v>10</v>
      </c>
      <c r="I212" s="175"/>
      <c r="J212" s="176">
        <f aca="true" t="shared" si="10" ref="J212:J222">ROUND(I212*H212,2)</f>
        <v>0</v>
      </c>
      <c r="K212" s="172"/>
      <c r="L212" s="40"/>
      <c r="M212" s="177" t="s">
        <v>5</v>
      </c>
      <c r="N212" s="178" t="s">
        <v>44</v>
      </c>
      <c r="O212" s="41"/>
      <c r="P212" s="179">
        <f aca="true" t="shared" si="11" ref="P212:P222">O212*H212</f>
        <v>0</v>
      </c>
      <c r="Q212" s="179">
        <v>0</v>
      </c>
      <c r="R212" s="179">
        <f aca="true" t="shared" si="12" ref="R212:R222">Q212*H212</f>
        <v>0</v>
      </c>
      <c r="S212" s="179">
        <v>0.00028</v>
      </c>
      <c r="T212" s="180">
        <f aca="true" t="shared" si="13" ref="T212:T222">S212*H212</f>
        <v>0.0027999999999999995</v>
      </c>
      <c r="AR212" s="23" t="s">
        <v>214</v>
      </c>
      <c r="AT212" s="23" t="s">
        <v>140</v>
      </c>
      <c r="AU212" s="23" t="s">
        <v>145</v>
      </c>
      <c r="AY212" s="23" t="s">
        <v>137</v>
      </c>
      <c r="BE212" s="181">
        <f aca="true" t="shared" si="14" ref="BE212:BE222">IF(N212="základní",J212,0)</f>
        <v>0</v>
      </c>
      <c r="BF212" s="181">
        <f aca="true" t="shared" si="15" ref="BF212:BF222">IF(N212="snížená",J212,0)</f>
        <v>0</v>
      </c>
      <c r="BG212" s="181">
        <f aca="true" t="shared" si="16" ref="BG212:BG222">IF(N212="zákl. přenesená",J212,0)</f>
        <v>0</v>
      </c>
      <c r="BH212" s="181">
        <f aca="true" t="shared" si="17" ref="BH212:BH222">IF(N212="sníž. přenesená",J212,0)</f>
        <v>0</v>
      </c>
      <c r="BI212" s="181">
        <f aca="true" t="shared" si="18" ref="BI212:BI222">IF(N212="nulová",J212,0)</f>
        <v>0</v>
      </c>
      <c r="BJ212" s="23" t="s">
        <v>145</v>
      </c>
      <c r="BK212" s="181">
        <f aca="true" t="shared" si="19" ref="BK212:BK222">ROUND(I212*H212,2)</f>
        <v>0</v>
      </c>
      <c r="BL212" s="23" t="s">
        <v>214</v>
      </c>
      <c r="BM212" s="23" t="s">
        <v>377</v>
      </c>
    </row>
    <row r="213" spans="2:65" s="1" customFormat="1" ht="25.5" customHeight="1">
      <c r="B213" s="169"/>
      <c r="C213" s="170" t="s">
        <v>378</v>
      </c>
      <c r="D213" s="170" t="s">
        <v>140</v>
      </c>
      <c r="E213" s="171" t="s">
        <v>379</v>
      </c>
      <c r="F213" s="172" t="s">
        <v>380</v>
      </c>
      <c r="G213" s="173" t="s">
        <v>313</v>
      </c>
      <c r="H213" s="174">
        <v>20</v>
      </c>
      <c r="I213" s="175"/>
      <c r="J213" s="176">
        <f t="shared" si="10"/>
        <v>0</v>
      </c>
      <c r="K213" s="172"/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0.00042</v>
      </c>
      <c r="R213" s="179">
        <f t="shared" si="12"/>
        <v>0.008400000000000001</v>
      </c>
      <c r="S213" s="179">
        <v>0</v>
      </c>
      <c r="T213" s="180">
        <f t="shared" si="13"/>
        <v>0</v>
      </c>
      <c r="AR213" s="23" t="s">
        <v>214</v>
      </c>
      <c r="AT213" s="23" t="s">
        <v>140</v>
      </c>
      <c r="AU213" s="23" t="s">
        <v>145</v>
      </c>
      <c r="AY213" s="23" t="s">
        <v>137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145</v>
      </c>
      <c r="BK213" s="181">
        <f t="shared" si="19"/>
        <v>0</v>
      </c>
      <c r="BL213" s="23" t="s">
        <v>214</v>
      </c>
      <c r="BM213" s="23" t="s">
        <v>381</v>
      </c>
    </row>
    <row r="214" spans="2:65" s="1" customFormat="1" ht="16.5" customHeight="1">
      <c r="B214" s="169"/>
      <c r="C214" s="206" t="s">
        <v>382</v>
      </c>
      <c r="D214" s="206" t="s">
        <v>207</v>
      </c>
      <c r="E214" s="207" t="s">
        <v>383</v>
      </c>
      <c r="F214" s="208" t="s">
        <v>384</v>
      </c>
      <c r="G214" s="209" t="s">
        <v>313</v>
      </c>
      <c r="H214" s="210">
        <v>7</v>
      </c>
      <c r="I214" s="211"/>
      <c r="J214" s="212">
        <f t="shared" si="10"/>
        <v>0</v>
      </c>
      <c r="K214" s="208"/>
      <c r="L214" s="213"/>
      <c r="M214" s="214" t="s">
        <v>5</v>
      </c>
      <c r="N214" s="215" t="s">
        <v>44</v>
      </c>
      <c r="O214" s="41"/>
      <c r="P214" s="179">
        <f t="shared" si="11"/>
        <v>0</v>
      </c>
      <c r="Q214" s="179">
        <v>0.00011</v>
      </c>
      <c r="R214" s="179">
        <f t="shared" si="12"/>
        <v>0.0007700000000000001</v>
      </c>
      <c r="S214" s="179">
        <v>0</v>
      </c>
      <c r="T214" s="180">
        <f t="shared" si="13"/>
        <v>0</v>
      </c>
      <c r="AR214" s="23" t="s">
        <v>302</v>
      </c>
      <c r="AT214" s="23" t="s">
        <v>207</v>
      </c>
      <c r="AU214" s="23" t="s">
        <v>145</v>
      </c>
      <c r="AY214" s="23" t="s">
        <v>137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145</v>
      </c>
      <c r="BK214" s="181">
        <f t="shared" si="19"/>
        <v>0</v>
      </c>
      <c r="BL214" s="23" t="s">
        <v>214</v>
      </c>
      <c r="BM214" s="23" t="s">
        <v>385</v>
      </c>
    </row>
    <row r="215" spans="2:65" s="1" customFormat="1" ht="16.5" customHeight="1">
      <c r="B215" s="169"/>
      <c r="C215" s="206" t="s">
        <v>386</v>
      </c>
      <c r="D215" s="206" t="s">
        <v>207</v>
      </c>
      <c r="E215" s="207" t="s">
        <v>387</v>
      </c>
      <c r="F215" s="208" t="s">
        <v>388</v>
      </c>
      <c r="G215" s="209" t="s">
        <v>313</v>
      </c>
      <c r="H215" s="210">
        <v>7</v>
      </c>
      <c r="I215" s="211"/>
      <c r="J215" s="212">
        <f t="shared" si="10"/>
        <v>0</v>
      </c>
      <c r="K215" s="208"/>
      <c r="L215" s="213"/>
      <c r="M215" s="214" t="s">
        <v>5</v>
      </c>
      <c r="N215" s="215" t="s">
        <v>44</v>
      </c>
      <c r="O215" s="41"/>
      <c r="P215" s="179">
        <f t="shared" si="11"/>
        <v>0</v>
      </c>
      <c r="Q215" s="179">
        <v>0.00017</v>
      </c>
      <c r="R215" s="179">
        <f t="shared" si="12"/>
        <v>0.00119</v>
      </c>
      <c r="S215" s="179">
        <v>0</v>
      </c>
      <c r="T215" s="180">
        <f t="shared" si="13"/>
        <v>0</v>
      </c>
      <c r="AR215" s="23" t="s">
        <v>302</v>
      </c>
      <c r="AT215" s="23" t="s">
        <v>207</v>
      </c>
      <c r="AU215" s="23" t="s">
        <v>145</v>
      </c>
      <c r="AY215" s="23" t="s">
        <v>137</v>
      </c>
      <c r="BE215" s="181">
        <f t="shared" si="14"/>
        <v>0</v>
      </c>
      <c r="BF215" s="181">
        <f t="shared" si="15"/>
        <v>0</v>
      </c>
      <c r="BG215" s="181">
        <f t="shared" si="16"/>
        <v>0</v>
      </c>
      <c r="BH215" s="181">
        <f t="shared" si="17"/>
        <v>0</v>
      </c>
      <c r="BI215" s="181">
        <f t="shared" si="18"/>
        <v>0</v>
      </c>
      <c r="BJ215" s="23" t="s">
        <v>145</v>
      </c>
      <c r="BK215" s="181">
        <f t="shared" si="19"/>
        <v>0</v>
      </c>
      <c r="BL215" s="23" t="s">
        <v>214</v>
      </c>
      <c r="BM215" s="23" t="s">
        <v>389</v>
      </c>
    </row>
    <row r="216" spans="2:65" s="1" customFormat="1" ht="16.5" customHeight="1">
      <c r="B216" s="169"/>
      <c r="C216" s="206" t="s">
        <v>390</v>
      </c>
      <c r="D216" s="206" t="s">
        <v>207</v>
      </c>
      <c r="E216" s="207" t="s">
        <v>391</v>
      </c>
      <c r="F216" s="208" t="s">
        <v>392</v>
      </c>
      <c r="G216" s="209" t="s">
        <v>313</v>
      </c>
      <c r="H216" s="210">
        <v>6</v>
      </c>
      <c r="I216" s="211"/>
      <c r="J216" s="212">
        <f t="shared" si="10"/>
        <v>0</v>
      </c>
      <c r="K216" s="208"/>
      <c r="L216" s="213"/>
      <c r="M216" s="214" t="s">
        <v>5</v>
      </c>
      <c r="N216" s="215" t="s">
        <v>44</v>
      </c>
      <c r="O216" s="41"/>
      <c r="P216" s="179">
        <f t="shared" si="11"/>
        <v>0</v>
      </c>
      <c r="Q216" s="179">
        <v>0.00027</v>
      </c>
      <c r="R216" s="179">
        <f t="shared" si="12"/>
        <v>0.00162</v>
      </c>
      <c r="S216" s="179">
        <v>0</v>
      </c>
      <c r="T216" s="180">
        <f t="shared" si="13"/>
        <v>0</v>
      </c>
      <c r="AR216" s="23" t="s">
        <v>302</v>
      </c>
      <c r="AT216" s="23" t="s">
        <v>207</v>
      </c>
      <c r="AU216" s="23" t="s">
        <v>145</v>
      </c>
      <c r="AY216" s="23" t="s">
        <v>137</v>
      </c>
      <c r="BE216" s="181">
        <f t="shared" si="14"/>
        <v>0</v>
      </c>
      <c r="BF216" s="181">
        <f t="shared" si="15"/>
        <v>0</v>
      </c>
      <c r="BG216" s="181">
        <f t="shared" si="16"/>
        <v>0</v>
      </c>
      <c r="BH216" s="181">
        <f t="shared" si="17"/>
        <v>0</v>
      </c>
      <c r="BI216" s="181">
        <f t="shared" si="18"/>
        <v>0</v>
      </c>
      <c r="BJ216" s="23" t="s">
        <v>145</v>
      </c>
      <c r="BK216" s="181">
        <f t="shared" si="19"/>
        <v>0</v>
      </c>
      <c r="BL216" s="23" t="s">
        <v>214</v>
      </c>
      <c r="BM216" s="23" t="s">
        <v>393</v>
      </c>
    </row>
    <row r="217" spans="2:65" s="1" customFormat="1" ht="25.5" customHeight="1">
      <c r="B217" s="169"/>
      <c r="C217" s="170" t="s">
        <v>195</v>
      </c>
      <c r="D217" s="170" t="s">
        <v>140</v>
      </c>
      <c r="E217" s="171" t="s">
        <v>394</v>
      </c>
      <c r="F217" s="172" t="s">
        <v>395</v>
      </c>
      <c r="G217" s="173" t="s">
        <v>396</v>
      </c>
      <c r="H217" s="174">
        <v>1</v>
      </c>
      <c r="I217" s="175"/>
      <c r="J217" s="176">
        <f t="shared" si="10"/>
        <v>0</v>
      </c>
      <c r="K217" s="172"/>
      <c r="L217" s="40"/>
      <c r="M217" s="177" t="s">
        <v>5</v>
      </c>
      <c r="N217" s="178" t="s">
        <v>44</v>
      </c>
      <c r="O217" s="41"/>
      <c r="P217" s="179">
        <f t="shared" si="11"/>
        <v>0</v>
      </c>
      <c r="Q217" s="179">
        <v>0</v>
      </c>
      <c r="R217" s="179">
        <f t="shared" si="12"/>
        <v>0</v>
      </c>
      <c r="S217" s="179">
        <v>0</v>
      </c>
      <c r="T217" s="180">
        <f t="shared" si="13"/>
        <v>0</v>
      </c>
      <c r="AR217" s="23" t="s">
        <v>214</v>
      </c>
      <c r="AT217" s="23" t="s">
        <v>140</v>
      </c>
      <c r="AU217" s="23" t="s">
        <v>145</v>
      </c>
      <c r="AY217" s="23" t="s">
        <v>137</v>
      </c>
      <c r="BE217" s="181">
        <f t="shared" si="14"/>
        <v>0</v>
      </c>
      <c r="BF217" s="181">
        <f t="shared" si="15"/>
        <v>0</v>
      </c>
      <c r="BG217" s="181">
        <f t="shared" si="16"/>
        <v>0</v>
      </c>
      <c r="BH217" s="181">
        <f t="shared" si="17"/>
        <v>0</v>
      </c>
      <c r="BI217" s="181">
        <f t="shared" si="18"/>
        <v>0</v>
      </c>
      <c r="BJ217" s="23" t="s">
        <v>145</v>
      </c>
      <c r="BK217" s="181">
        <f t="shared" si="19"/>
        <v>0</v>
      </c>
      <c r="BL217" s="23" t="s">
        <v>214</v>
      </c>
      <c r="BM217" s="23" t="s">
        <v>397</v>
      </c>
    </row>
    <row r="218" spans="2:65" s="1" customFormat="1" ht="25.5" customHeight="1">
      <c r="B218" s="169"/>
      <c r="C218" s="170" t="s">
        <v>398</v>
      </c>
      <c r="D218" s="170" t="s">
        <v>140</v>
      </c>
      <c r="E218" s="171" t="s">
        <v>399</v>
      </c>
      <c r="F218" s="172" t="s">
        <v>400</v>
      </c>
      <c r="G218" s="173" t="s">
        <v>396</v>
      </c>
      <c r="H218" s="174">
        <v>1</v>
      </c>
      <c r="I218" s="175"/>
      <c r="J218" s="176">
        <f t="shared" si="10"/>
        <v>0</v>
      </c>
      <c r="K218" s="172"/>
      <c r="L218" s="40"/>
      <c r="M218" s="177" t="s">
        <v>5</v>
      </c>
      <c r="N218" s="178" t="s">
        <v>44</v>
      </c>
      <c r="O218" s="41"/>
      <c r="P218" s="179">
        <f t="shared" si="11"/>
        <v>0</v>
      </c>
      <c r="Q218" s="179">
        <v>0</v>
      </c>
      <c r="R218" s="179">
        <f t="shared" si="12"/>
        <v>0</v>
      </c>
      <c r="S218" s="179">
        <v>0</v>
      </c>
      <c r="T218" s="180">
        <f t="shared" si="13"/>
        <v>0</v>
      </c>
      <c r="AR218" s="23" t="s">
        <v>214</v>
      </c>
      <c r="AT218" s="23" t="s">
        <v>140</v>
      </c>
      <c r="AU218" s="23" t="s">
        <v>145</v>
      </c>
      <c r="AY218" s="23" t="s">
        <v>137</v>
      </c>
      <c r="BE218" s="181">
        <f t="shared" si="14"/>
        <v>0</v>
      </c>
      <c r="BF218" s="181">
        <f t="shared" si="15"/>
        <v>0</v>
      </c>
      <c r="BG218" s="181">
        <f t="shared" si="16"/>
        <v>0</v>
      </c>
      <c r="BH218" s="181">
        <f t="shared" si="17"/>
        <v>0</v>
      </c>
      <c r="BI218" s="181">
        <f t="shared" si="18"/>
        <v>0</v>
      </c>
      <c r="BJ218" s="23" t="s">
        <v>145</v>
      </c>
      <c r="BK218" s="181">
        <f t="shared" si="19"/>
        <v>0</v>
      </c>
      <c r="BL218" s="23" t="s">
        <v>214</v>
      </c>
      <c r="BM218" s="23" t="s">
        <v>401</v>
      </c>
    </row>
    <row r="219" spans="2:65" s="1" customFormat="1" ht="25.5" customHeight="1">
      <c r="B219" s="169"/>
      <c r="C219" s="170" t="s">
        <v>402</v>
      </c>
      <c r="D219" s="170" t="s">
        <v>140</v>
      </c>
      <c r="E219" s="171" t="s">
        <v>403</v>
      </c>
      <c r="F219" s="172" t="s">
        <v>404</v>
      </c>
      <c r="G219" s="173" t="s">
        <v>313</v>
      </c>
      <c r="H219" s="174">
        <v>20</v>
      </c>
      <c r="I219" s="175"/>
      <c r="J219" s="176">
        <f t="shared" si="10"/>
        <v>0</v>
      </c>
      <c r="K219" s="172"/>
      <c r="L219" s="40"/>
      <c r="M219" s="177" t="s">
        <v>5</v>
      </c>
      <c r="N219" s="178" t="s">
        <v>44</v>
      </c>
      <c r="O219" s="41"/>
      <c r="P219" s="179">
        <f t="shared" si="11"/>
        <v>0</v>
      </c>
      <c r="Q219" s="179">
        <v>0.0004</v>
      </c>
      <c r="R219" s="179">
        <f t="shared" si="12"/>
        <v>0.008</v>
      </c>
      <c r="S219" s="179">
        <v>0</v>
      </c>
      <c r="T219" s="180">
        <f t="shared" si="13"/>
        <v>0</v>
      </c>
      <c r="AR219" s="23" t="s">
        <v>214</v>
      </c>
      <c r="AT219" s="23" t="s">
        <v>140</v>
      </c>
      <c r="AU219" s="23" t="s">
        <v>145</v>
      </c>
      <c r="AY219" s="23" t="s">
        <v>137</v>
      </c>
      <c r="BE219" s="181">
        <f t="shared" si="14"/>
        <v>0</v>
      </c>
      <c r="BF219" s="181">
        <f t="shared" si="15"/>
        <v>0</v>
      </c>
      <c r="BG219" s="181">
        <f t="shared" si="16"/>
        <v>0</v>
      </c>
      <c r="BH219" s="181">
        <f t="shared" si="17"/>
        <v>0</v>
      </c>
      <c r="BI219" s="181">
        <f t="shared" si="18"/>
        <v>0</v>
      </c>
      <c r="BJ219" s="23" t="s">
        <v>145</v>
      </c>
      <c r="BK219" s="181">
        <f t="shared" si="19"/>
        <v>0</v>
      </c>
      <c r="BL219" s="23" t="s">
        <v>214</v>
      </c>
      <c r="BM219" s="23" t="s">
        <v>405</v>
      </c>
    </row>
    <row r="220" spans="2:65" s="1" customFormat="1" ht="25.5" customHeight="1">
      <c r="B220" s="169"/>
      <c r="C220" s="170" t="s">
        <v>406</v>
      </c>
      <c r="D220" s="170" t="s">
        <v>140</v>
      </c>
      <c r="E220" s="171" t="s">
        <v>407</v>
      </c>
      <c r="F220" s="172" t="s">
        <v>408</v>
      </c>
      <c r="G220" s="173" t="s">
        <v>313</v>
      </c>
      <c r="H220" s="174">
        <v>20</v>
      </c>
      <c r="I220" s="175"/>
      <c r="J220" s="176">
        <f t="shared" si="10"/>
        <v>0</v>
      </c>
      <c r="K220" s="172"/>
      <c r="L220" s="40"/>
      <c r="M220" s="177" t="s">
        <v>5</v>
      </c>
      <c r="N220" s="178" t="s">
        <v>44</v>
      </c>
      <c r="O220" s="41"/>
      <c r="P220" s="179">
        <f t="shared" si="11"/>
        <v>0</v>
      </c>
      <c r="Q220" s="179">
        <v>1E-05</v>
      </c>
      <c r="R220" s="179">
        <f t="shared" si="12"/>
        <v>0.0002</v>
      </c>
      <c r="S220" s="179">
        <v>0</v>
      </c>
      <c r="T220" s="180">
        <f t="shared" si="13"/>
        <v>0</v>
      </c>
      <c r="AR220" s="23" t="s">
        <v>214</v>
      </c>
      <c r="AT220" s="23" t="s">
        <v>140</v>
      </c>
      <c r="AU220" s="23" t="s">
        <v>145</v>
      </c>
      <c r="AY220" s="23" t="s">
        <v>137</v>
      </c>
      <c r="BE220" s="181">
        <f t="shared" si="14"/>
        <v>0</v>
      </c>
      <c r="BF220" s="181">
        <f t="shared" si="15"/>
        <v>0</v>
      </c>
      <c r="BG220" s="181">
        <f t="shared" si="16"/>
        <v>0</v>
      </c>
      <c r="BH220" s="181">
        <f t="shared" si="17"/>
        <v>0</v>
      </c>
      <c r="BI220" s="181">
        <f t="shared" si="18"/>
        <v>0</v>
      </c>
      <c r="BJ220" s="23" t="s">
        <v>145</v>
      </c>
      <c r="BK220" s="181">
        <f t="shared" si="19"/>
        <v>0</v>
      </c>
      <c r="BL220" s="23" t="s">
        <v>214</v>
      </c>
      <c r="BM220" s="23" t="s">
        <v>409</v>
      </c>
    </row>
    <row r="221" spans="2:65" s="1" customFormat="1" ht="38.25" customHeight="1">
      <c r="B221" s="169"/>
      <c r="C221" s="170" t="s">
        <v>410</v>
      </c>
      <c r="D221" s="170" t="s">
        <v>140</v>
      </c>
      <c r="E221" s="171" t="s">
        <v>411</v>
      </c>
      <c r="F221" s="172" t="s">
        <v>412</v>
      </c>
      <c r="G221" s="173" t="s">
        <v>247</v>
      </c>
      <c r="H221" s="174">
        <v>0.02</v>
      </c>
      <c r="I221" s="175"/>
      <c r="J221" s="176">
        <f t="shared" si="10"/>
        <v>0</v>
      </c>
      <c r="K221" s="172"/>
      <c r="L221" s="40"/>
      <c r="M221" s="177" t="s">
        <v>5</v>
      </c>
      <c r="N221" s="178" t="s">
        <v>44</v>
      </c>
      <c r="O221" s="41"/>
      <c r="P221" s="179">
        <f t="shared" si="11"/>
        <v>0</v>
      </c>
      <c r="Q221" s="179">
        <v>0</v>
      </c>
      <c r="R221" s="179">
        <f t="shared" si="12"/>
        <v>0</v>
      </c>
      <c r="S221" s="179">
        <v>0</v>
      </c>
      <c r="T221" s="180">
        <f t="shared" si="13"/>
        <v>0</v>
      </c>
      <c r="AR221" s="23" t="s">
        <v>214</v>
      </c>
      <c r="AT221" s="23" t="s">
        <v>140</v>
      </c>
      <c r="AU221" s="23" t="s">
        <v>145</v>
      </c>
      <c r="AY221" s="23" t="s">
        <v>137</v>
      </c>
      <c r="BE221" s="181">
        <f t="shared" si="14"/>
        <v>0</v>
      </c>
      <c r="BF221" s="181">
        <f t="shared" si="15"/>
        <v>0</v>
      </c>
      <c r="BG221" s="181">
        <f t="shared" si="16"/>
        <v>0</v>
      </c>
      <c r="BH221" s="181">
        <f t="shared" si="17"/>
        <v>0</v>
      </c>
      <c r="BI221" s="181">
        <f t="shared" si="18"/>
        <v>0</v>
      </c>
      <c r="BJ221" s="23" t="s">
        <v>145</v>
      </c>
      <c r="BK221" s="181">
        <f t="shared" si="19"/>
        <v>0</v>
      </c>
      <c r="BL221" s="23" t="s">
        <v>214</v>
      </c>
      <c r="BM221" s="23" t="s">
        <v>413</v>
      </c>
    </row>
    <row r="222" spans="2:65" s="1" customFormat="1" ht="38.25" customHeight="1">
      <c r="B222" s="169"/>
      <c r="C222" s="170" t="s">
        <v>414</v>
      </c>
      <c r="D222" s="170" t="s">
        <v>140</v>
      </c>
      <c r="E222" s="171" t="s">
        <v>415</v>
      </c>
      <c r="F222" s="172" t="s">
        <v>416</v>
      </c>
      <c r="G222" s="173" t="s">
        <v>247</v>
      </c>
      <c r="H222" s="174">
        <v>0.02</v>
      </c>
      <c r="I222" s="175"/>
      <c r="J222" s="176">
        <f t="shared" si="10"/>
        <v>0</v>
      </c>
      <c r="K222" s="172"/>
      <c r="L222" s="40"/>
      <c r="M222" s="177" t="s">
        <v>5</v>
      </c>
      <c r="N222" s="178" t="s">
        <v>44</v>
      </c>
      <c r="O222" s="41"/>
      <c r="P222" s="179">
        <f t="shared" si="11"/>
        <v>0</v>
      </c>
      <c r="Q222" s="179">
        <v>0</v>
      </c>
      <c r="R222" s="179">
        <f t="shared" si="12"/>
        <v>0</v>
      </c>
      <c r="S222" s="179">
        <v>0</v>
      </c>
      <c r="T222" s="180">
        <f t="shared" si="13"/>
        <v>0</v>
      </c>
      <c r="AR222" s="23" t="s">
        <v>214</v>
      </c>
      <c r="AT222" s="23" t="s">
        <v>140</v>
      </c>
      <c r="AU222" s="23" t="s">
        <v>145</v>
      </c>
      <c r="AY222" s="23" t="s">
        <v>137</v>
      </c>
      <c r="BE222" s="181">
        <f t="shared" si="14"/>
        <v>0</v>
      </c>
      <c r="BF222" s="181">
        <f t="shared" si="15"/>
        <v>0</v>
      </c>
      <c r="BG222" s="181">
        <f t="shared" si="16"/>
        <v>0</v>
      </c>
      <c r="BH222" s="181">
        <f t="shared" si="17"/>
        <v>0</v>
      </c>
      <c r="BI222" s="181">
        <f t="shared" si="18"/>
        <v>0</v>
      </c>
      <c r="BJ222" s="23" t="s">
        <v>145</v>
      </c>
      <c r="BK222" s="181">
        <f t="shared" si="19"/>
        <v>0</v>
      </c>
      <c r="BL222" s="23" t="s">
        <v>214</v>
      </c>
      <c r="BM222" s="23" t="s">
        <v>417</v>
      </c>
    </row>
    <row r="223" spans="2:63" s="10" customFormat="1" ht="29.85" customHeight="1">
      <c r="B223" s="156"/>
      <c r="D223" s="157" t="s">
        <v>71</v>
      </c>
      <c r="E223" s="167" t="s">
        <v>418</v>
      </c>
      <c r="F223" s="167" t="s">
        <v>419</v>
      </c>
      <c r="I223" s="159"/>
      <c r="J223" s="168">
        <f>BK223</f>
        <v>0</v>
      </c>
      <c r="L223" s="156"/>
      <c r="M223" s="161"/>
      <c r="N223" s="162"/>
      <c r="O223" s="162"/>
      <c r="P223" s="163">
        <f>SUM(P224:P234)</f>
        <v>0</v>
      </c>
      <c r="Q223" s="162"/>
      <c r="R223" s="163">
        <f>SUM(R224:R234)</f>
        <v>0.0031499999999999996</v>
      </c>
      <c r="S223" s="162"/>
      <c r="T223" s="164">
        <f>SUM(T224:T234)</f>
        <v>0.00645</v>
      </c>
      <c r="AR223" s="157" t="s">
        <v>145</v>
      </c>
      <c r="AT223" s="165" t="s">
        <v>71</v>
      </c>
      <c r="AU223" s="165" t="s">
        <v>80</v>
      </c>
      <c r="AY223" s="157" t="s">
        <v>137</v>
      </c>
      <c r="BK223" s="166">
        <f>SUM(BK224:BK234)</f>
        <v>0</v>
      </c>
    </row>
    <row r="224" spans="2:65" s="1" customFormat="1" ht="16.5" customHeight="1">
      <c r="B224" s="169"/>
      <c r="C224" s="170" t="s">
        <v>420</v>
      </c>
      <c r="D224" s="170" t="s">
        <v>140</v>
      </c>
      <c r="E224" s="171" t="s">
        <v>421</v>
      </c>
      <c r="F224" s="172" t="s">
        <v>422</v>
      </c>
      <c r="G224" s="173" t="s">
        <v>313</v>
      </c>
      <c r="H224" s="174">
        <v>3</v>
      </c>
      <c r="I224" s="175"/>
      <c r="J224" s="176">
        <f>ROUND(I224*H224,2)</f>
        <v>0</v>
      </c>
      <c r="K224" s="172"/>
      <c r="L224" s="40"/>
      <c r="M224" s="177" t="s">
        <v>5</v>
      </c>
      <c r="N224" s="178" t="s">
        <v>44</v>
      </c>
      <c r="O224" s="41"/>
      <c r="P224" s="179">
        <f>O224*H224</f>
        <v>0</v>
      </c>
      <c r="Q224" s="179">
        <v>0.00011</v>
      </c>
      <c r="R224" s="179">
        <f>Q224*H224</f>
        <v>0.00033</v>
      </c>
      <c r="S224" s="179">
        <v>0.00215</v>
      </c>
      <c r="T224" s="180">
        <f>S224*H224</f>
        <v>0.00645</v>
      </c>
      <c r="AR224" s="23" t="s">
        <v>214</v>
      </c>
      <c r="AT224" s="23" t="s">
        <v>140</v>
      </c>
      <c r="AU224" s="23" t="s">
        <v>145</v>
      </c>
      <c r="AY224" s="23" t="s">
        <v>137</v>
      </c>
      <c r="BE224" s="181">
        <f>IF(N224="základní",J224,0)</f>
        <v>0</v>
      </c>
      <c r="BF224" s="181">
        <f>IF(N224="snížená",J224,0)</f>
        <v>0</v>
      </c>
      <c r="BG224" s="181">
        <f>IF(N224="zákl. přenesená",J224,0)</f>
        <v>0</v>
      </c>
      <c r="BH224" s="181">
        <f>IF(N224="sníž. přenesená",J224,0)</f>
        <v>0</v>
      </c>
      <c r="BI224" s="181">
        <f>IF(N224="nulová",J224,0)</f>
        <v>0</v>
      </c>
      <c r="BJ224" s="23" t="s">
        <v>145</v>
      </c>
      <c r="BK224" s="181">
        <f>ROUND(I224*H224,2)</f>
        <v>0</v>
      </c>
      <c r="BL224" s="23" t="s">
        <v>214</v>
      </c>
      <c r="BM224" s="23" t="s">
        <v>423</v>
      </c>
    </row>
    <row r="225" spans="2:65" s="1" customFormat="1" ht="25.5" customHeight="1">
      <c r="B225" s="169"/>
      <c r="C225" s="170" t="s">
        <v>424</v>
      </c>
      <c r="D225" s="170" t="s">
        <v>140</v>
      </c>
      <c r="E225" s="171" t="s">
        <v>425</v>
      </c>
      <c r="F225" s="172" t="s">
        <v>426</v>
      </c>
      <c r="G225" s="173" t="s">
        <v>313</v>
      </c>
      <c r="H225" s="174">
        <v>1</v>
      </c>
      <c r="I225" s="175"/>
      <c r="J225" s="176">
        <f>ROUND(I225*H225,2)</f>
        <v>0</v>
      </c>
      <c r="K225" s="172"/>
      <c r="L225" s="40"/>
      <c r="M225" s="177" t="s">
        <v>5</v>
      </c>
      <c r="N225" s="178" t="s">
        <v>44</v>
      </c>
      <c r="O225" s="41"/>
      <c r="P225" s="179">
        <f>O225*H225</f>
        <v>0</v>
      </c>
      <c r="Q225" s="179">
        <v>0.0006</v>
      </c>
      <c r="R225" s="179">
        <f>Q225*H225</f>
        <v>0.0006</v>
      </c>
      <c r="S225" s="179">
        <v>0</v>
      </c>
      <c r="T225" s="180">
        <f>S225*H225</f>
        <v>0</v>
      </c>
      <c r="AR225" s="23" t="s">
        <v>214</v>
      </c>
      <c r="AT225" s="23" t="s">
        <v>140</v>
      </c>
      <c r="AU225" s="23" t="s">
        <v>145</v>
      </c>
      <c r="AY225" s="23" t="s">
        <v>137</v>
      </c>
      <c r="BE225" s="181">
        <f>IF(N225="základní",J225,0)</f>
        <v>0</v>
      </c>
      <c r="BF225" s="181">
        <f>IF(N225="snížená",J225,0)</f>
        <v>0</v>
      </c>
      <c r="BG225" s="181">
        <f>IF(N225="zákl. přenesená",J225,0)</f>
        <v>0</v>
      </c>
      <c r="BH225" s="181">
        <f>IF(N225="sníž. přenesená",J225,0)</f>
        <v>0</v>
      </c>
      <c r="BI225" s="181">
        <f>IF(N225="nulová",J225,0)</f>
        <v>0</v>
      </c>
      <c r="BJ225" s="23" t="s">
        <v>145</v>
      </c>
      <c r="BK225" s="181">
        <f>ROUND(I225*H225,2)</f>
        <v>0</v>
      </c>
      <c r="BL225" s="23" t="s">
        <v>214</v>
      </c>
      <c r="BM225" s="23" t="s">
        <v>427</v>
      </c>
    </row>
    <row r="226" spans="2:51" s="13" customFormat="1" ht="13.5">
      <c r="B226" s="199"/>
      <c r="D226" s="183" t="s">
        <v>147</v>
      </c>
      <c r="E226" s="200" t="s">
        <v>5</v>
      </c>
      <c r="F226" s="201" t="s">
        <v>428</v>
      </c>
      <c r="H226" s="200" t="s">
        <v>5</v>
      </c>
      <c r="I226" s="202"/>
      <c r="L226" s="199"/>
      <c r="M226" s="203"/>
      <c r="N226" s="204"/>
      <c r="O226" s="204"/>
      <c r="P226" s="204"/>
      <c r="Q226" s="204"/>
      <c r="R226" s="204"/>
      <c r="S226" s="204"/>
      <c r="T226" s="205"/>
      <c r="AT226" s="200" t="s">
        <v>147</v>
      </c>
      <c r="AU226" s="200" t="s">
        <v>145</v>
      </c>
      <c r="AV226" s="13" t="s">
        <v>80</v>
      </c>
      <c r="AW226" s="13" t="s">
        <v>36</v>
      </c>
      <c r="AX226" s="13" t="s">
        <v>72</v>
      </c>
      <c r="AY226" s="200" t="s">
        <v>137</v>
      </c>
    </row>
    <row r="227" spans="2:51" s="11" customFormat="1" ht="13.5">
      <c r="B227" s="182"/>
      <c r="D227" s="183" t="s">
        <v>147</v>
      </c>
      <c r="E227" s="184" t="s">
        <v>5</v>
      </c>
      <c r="F227" s="185" t="s">
        <v>80</v>
      </c>
      <c r="H227" s="186">
        <v>1</v>
      </c>
      <c r="I227" s="187"/>
      <c r="L227" s="182"/>
      <c r="M227" s="188"/>
      <c r="N227" s="189"/>
      <c r="O227" s="189"/>
      <c r="P227" s="189"/>
      <c r="Q227" s="189"/>
      <c r="R227" s="189"/>
      <c r="S227" s="189"/>
      <c r="T227" s="190"/>
      <c r="AT227" s="184" t="s">
        <v>147</v>
      </c>
      <c r="AU227" s="184" t="s">
        <v>145</v>
      </c>
      <c r="AV227" s="11" t="s">
        <v>145</v>
      </c>
      <c r="AW227" s="11" t="s">
        <v>36</v>
      </c>
      <c r="AX227" s="11" t="s">
        <v>80</v>
      </c>
      <c r="AY227" s="184" t="s">
        <v>137</v>
      </c>
    </row>
    <row r="228" spans="2:65" s="1" customFormat="1" ht="16.5" customHeight="1">
      <c r="B228" s="169"/>
      <c r="C228" s="170" t="s">
        <v>429</v>
      </c>
      <c r="D228" s="170" t="s">
        <v>140</v>
      </c>
      <c r="E228" s="171" t="s">
        <v>430</v>
      </c>
      <c r="F228" s="172" t="s">
        <v>431</v>
      </c>
      <c r="G228" s="173" t="s">
        <v>313</v>
      </c>
      <c r="H228" s="174">
        <v>3</v>
      </c>
      <c r="I228" s="175"/>
      <c r="J228" s="176">
        <f aca="true" t="shared" si="20" ref="J228:J234">ROUND(I228*H228,2)</f>
        <v>0</v>
      </c>
      <c r="K228" s="172"/>
      <c r="L228" s="40"/>
      <c r="M228" s="177" t="s">
        <v>5</v>
      </c>
      <c r="N228" s="178" t="s">
        <v>44</v>
      </c>
      <c r="O228" s="41"/>
      <c r="P228" s="179">
        <f aca="true" t="shared" si="21" ref="P228:P234">O228*H228</f>
        <v>0</v>
      </c>
      <c r="Q228" s="179">
        <v>0.00054</v>
      </c>
      <c r="R228" s="179">
        <f aca="true" t="shared" si="22" ref="R228:R234">Q228*H228</f>
        <v>0.00162</v>
      </c>
      <c r="S228" s="179">
        <v>0</v>
      </c>
      <c r="T228" s="180">
        <f aca="true" t="shared" si="23" ref="T228:T234">S228*H228</f>
        <v>0</v>
      </c>
      <c r="AR228" s="23" t="s">
        <v>214</v>
      </c>
      <c r="AT228" s="23" t="s">
        <v>140</v>
      </c>
      <c r="AU228" s="23" t="s">
        <v>145</v>
      </c>
      <c r="AY228" s="23" t="s">
        <v>137</v>
      </c>
      <c r="BE228" s="181">
        <f aca="true" t="shared" si="24" ref="BE228:BE234">IF(N228="základní",J228,0)</f>
        <v>0</v>
      </c>
      <c r="BF228" s="181">
        <f aca="true" t="shared" si="25" ref="BF228:BF234">IF(N228="snížená",J228,0)</f>
        <v>0</v>
      </c>
      <c r="BG228" s="181">
        <f aca="true" t="shared" si="26" ref="BG228:BG234">IF(N228="zákl. přenesená",J228,0)</f>
        <v>0</v>
      </c>
      <c r="BH228" s="181">
        <f aca="true" t="shared" si="27" ref="BH228:BH234">IF(N228="sníž. přenesená",J228,0)</f>
        <v>0</v>
      </c>
      <c r="BI228" s="181">
        <f aca="true" t="shared" si="28" ref="BI228:BI234">IF(N228="nulová",J228,0)</f>
        <v>0</v>
      </c>
      <c r="BJ228" s="23" t="s">
        <v>145</v>
      </c>
      <c r="BK228" s="181">
        <f aca="true" t="shared" si="29" ref="BK228:BK234">ROUND(I228*H228,2)</f>
        <v>0</v>
      </c>
      <c r="BL228" s="23" t="s">
        <v>214</v>
      </c>
      <c r="BM228" s="23" t="s">
        <v>432</v>
      </c>
    </row>
    <row r="229" spans="2:65" s="1" customFormat="1" ht="25.5" customHeight="1">
      <c r="B229" s="169"/>
      <c r="C229" s="170" t="s">
        <v>433</v>
      </c>
      <c r="D229" s="170" t="s">
        <v>140</v>
      </c>
      <c r="E229" s="171" t="s">
        <v>434</v>
      </c>
      <c r="F229" s="172" t="s">
        <v>435</v>
      </c>
      <c r="G229" s="173" t="s">
        <v>396</v>
      </c>
      <c r="H229" s="174">
        <v>1</v>
      </c>
      <c r="I229" s="175"/>
      <c r="J229" s="176">
        <f t="shared" si="20"/>
        <v>0</v>
      </c>
      <c r="K229" s="172"/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0.0006</v>
      </c>
      <c r="R229" s="179">
        <f t="shared" si="22"/>
        <v>0.0006</v>
      </c>
      <c r="S229" s="179">
        <v>0</v>
      </c>
      <c r="T229" s="180">
        <f t="shared" si="23"/>
        <v>0</v>
      </c>
      <c r="AR229" s="23" t="s">
        <v>214</v>
      </c>
      <c r="AT229" s="23" t="s">
        <v>140</v>
      </c>
      <c r="AU229" s="23" t="s">
        <v>145</v>
      </c>
      <c r="AY229" s="23" t="s">
        <v>137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145</v>
      </c>
      <c r="BK229" s="181">
        <f t="shared" si="29"/>
        <v>0</v>
      </c>
      <c r="BL229" s="23" t="s">
        <v>214</v>
      </c>
      <c r="BM229" s="23" t="s">
        <v>436</v>
      </c>
    </row>
    <row r="230" spans="2:65" s="1" customFormat="1" ht="16.5" customHeight="1">
      <c r="B230" s="169"/>
      <c r="C230" s="170" t="s">
        <v>437</v>
      </c>
      <c r="D230" s="170" t="s">
        <v>140</v>
      </c>
      <c r="E230" s="171" t="s">
        <v>438</v>
      </c>
      <c r="F230" s="172" t="s">
        <v>439</v>
      </c>
      <c r="G230" s="173" t="s">
        <v>204</v>
      </c>
      <c r="H230" s="174">
        <v>2</v>
      </c>
      <c r="I230" s="175"/>
      <c r="J230" s="176">
        <f t="shared" si="20"/>
        <v>0</v>
      </c>
      <c r="K230" s="172"/>
      <c r="L230" s="40"/>
      <c r="M230" s="177" t="s">
        <v>5</v>
      </c>
      <c r="N230" s="178" t="s">
        <v>44</v>
      </c>
      <c r="O230" s="41"/>
      <c r="P230" s="179">
        <f t="shared" si="21"/>
        <v>0</v>
      </c>
      <c r="Q230" s="179">
        <v>0</v>
      </c>
      <c r="R230" s="179">
        <f t="shared" si="22"/>
        <v>0</v>
      </c>
      <c r="S230" s="179">
        <v>0</v>
      </c>
      <c r="T230" s="180">
        <f t="shared" si="23"/>
        <v>0</v>
      </c>
      <c r="AR230" s="23" t="s">
        <v>214</v>
      </c>
      <c r="AT230" s="23" t="s">
        <v>140</v>
      </c>
      <c r="AU230" s="23" t="s">
        <v>145</v>
      </c>
      <c r="AY230" s="23" t="s">
        <v>137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145</v>
      </c>
      <c r="BK230" s="181">
        <f t="shared" si="29"/>
        <v>0</v>
      </c>
      <c r="BL230" s="23" t="s">
        <v>214</v>
      </c>
      <c r="BM230" s="23" t="s">
        <v>440</v>
      </c>
    </row>
    <row r="231" spans="2:65" s="1" customFormat="1" ht="16.5" customHeight="1">
      <c r="B231" s="169"/>
      <c r="C231" s="170" t="s">
        <v>441</v>
      </c>
      <c r="D231" s="170" t="s">
        <v>140</v>
      </c>
      <c r="E231" s="171" t="s">
        <v>442</v>
      </c>
      <c r="F231" s="172" t="s">
        <v>443</v>
      </c>
      <c r="G231" s="173" t="s">
        <v>313</v>
      </c>
      <c r="H231" s="174">
        <v>3</v>
      </c>
      <c r="I231" s="175"/>
      <c r="J231" s="176">
        <f t="shared" si="20"/>
        <v>0</v>
      </c>
      <c r="K231" s="172"/>
      <c r="L231" s="40"/>
      <c r="M231" s="177" t="s">
        <v>5</v>
      </c>
      <c r="N231" s="178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214</v>
      </c>
      <c r="AT231" s="23" t="s">
        <v>140</v>
      </c>
      <c r="AU231" s="23" t="s">
        <v>145</v>
      </c>
      <c r="AY231" s="23" t="s">
        <v>137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145</v>
      </c>
      <c r="BK231" s="181">
        <f t="shared" si="29"/>
        <v>0</v>
      </c>
      <c r="BL231" s="23" t="s">
        <v>214</v>
      </c>
      <c r="BM231" s="23" t="s">
        <v>444</v>
      </c>
    </row>
    <row r="232" spans="2:65" s="1" customFormat="1" ht="16.5" customHeight="1">
      <c r="B232" s="169"/>
      <c r="C232" s="170" t="s">
        <v>445</v>
      </c>
      <c r="D232" s="170" t="s">
        <v>140</v>
      </c>
      <c r="E232" s="171" t="s">
        <v>446</v>
      </c>
      <c r="F232" s="172" t="s">
        <v>447</v>
      </c>
      <c r="G232" s="173" t="s">
        <v>204</v>
      </c>
      <c r="H232" s="174">
        <v>1</v>
      </c>
      <c r="I232" s="175"/>
      <c r="J232" s="176">
        <f t="shared" si="20"/>
        <v>0</v>
      </c>
      <c r="K232" s="172"/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</v>
      </c>
      <c r="R232" s="179">
        <f t="shared" si="22"/>
        <v>0</v>
      </c>
      <c r="S232" s="179">
        <v>0</v>
      </c>
      <c r="T232" s="180">
        <f t="shared" si="23"/>
        <v>0</v>
      </c>
      <c r="AR232" s="23" t="s">
        <v>214</v>
      </c>
      <c r="AT232" s="23" t="s">
        <v>140</v>
      </c>
      <c r="AU232" s="23" t="s">
        <v>145</v>
      </c>
      <c r="AY232" s="23" t="s">
        <v>137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145</v>
      </c>
      <c r="BK232" s="181">
        <f t="shared" si="29"/>
        <v>0</v>
      </c>
      <c r="BL232" s="23" t="s">
        <v>214</v>
      </c>
      <c r="BM232" s="23" t="s">
        <v>448</v>
      </c>
    </row>
    <row r="233" spans="2:65" s="1" customFormat="1" ht="38.25" customHeight="1">
      <c r="B233" s="169"/>
      <c r="C233" s="170" t="s">
        <v>449</v>
      </c>
      <c r="D233" s="170" t="s">
        <v>140</v>
      </c>
      <c r="E233" s="171" t="s">
        <v>450</v>
      </c>
      <c r="F233" s="172" t="s">
        <v>451</v>
      </c>
      <c r="G233" s="173" t="s">
        <v>247</v>
      </c>
      <c r="H233" s="174">
        <v>0.003</v>
      </c>
      <c r="I233" s="175"/>
      <c r="J233" s="176">
        <f t="shared" si="20"/>
        <v>0</v>
      </c>
      <c r="K233" s="172"/>
      <c r="L233" s="40"/>
      <c r="M233" s="177" t="s">
        <v>5</v>
      </c>
      <c r="N233" s="178" t="s">
        <v>44</v>
      </c>
      <c r="O233" s="41"/>
      <c r="P233" s="179">
        <f t="shared" si="21"/>
        <v>0</v>
      </c>
      <c r="Q233" s="179">
        <v>0</v>
      </c>
      <c r="R233" s="179">
        <f t="shared" si="22"/>
        <v>0</v>
      </c>
      <c r="S233" s="179">
        <v>0</v>
      </c>
      <c r="T233" s="180">
        <f t="shared" si="23"/>
        <v>0</v>
      </c>
      <c r="AR233" s="23" t="s">
        <v>214</v>
      </c>
      <c r="AT233" s="23" t="s">
        <v>140</v>
      </c>
      <c r="AU233" s="23" t="s">
        <v>145</v>
      </c>
      <c r="AY233" s="23" t="s">
        <v>137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145</v>
      </c>
      <c r="BK233" s="181">
        <f t="shared" si="29"/>
        <v>0</v>
      </c>
      <c r="BL233" s="23" t="s">
        <v>214</v>
      </c>
      <c r="BM233" s="23" t="s">
        <v>452</v>
      </c>
    </row>
    <row r="234" spans="2:65" s="1" customFormat="1" ht="38.25" customHeight="1">
      <c r="B234" s="169"/>
      <c r="C234" s="170" t="s">
        <v>453</v>
      </c>
      <c r="D234" s="170" t="s">
        <v>140</v>
      </c>
      <c r="E234" s="171" t="s">
        <v>454</v>
      </c>
      <c r="F234" s="172" t="s">
        <v>455</v>
      </c>
      <c r="G234" s="173" t="s">
        <v>247</v>
      </c>
      <c r="H234" s="174">
        <v>0.003</v>
      </c>
      <c r="I234" s="175"/>
      <c r="J234" s="176">
        <f t="shared" si="20"/>
        <v>0</v>
      </c>
      <c r="K234" s="172"/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214</v>
      </c>
      <c r="AT234" s="23" t="s">
        <v>140</v>
      </c>
      <c r="AU234" s="23" t="s">
        <v>145</v>
      </c>
      <c r="AY234" s="23" t="s">
        <v>137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145</v>
      </c>
      <c r="BK234" s="181">
        <f t="shared" si="29"/>
        <v>0</v>
      </c>
      <c r="BL234" s="23" t="s">
        <v>214</v>
      </c>
      <c r="BM234" s="23" t="s">
        <v>456</v>
      </c>
    </row>
    <row r="235" spans="2:63" s="10" customFormat="1" ht="29.85" customHeight="1">
      <c r="B235" s="156"/>
      <c r="D235" s="157" t="s">
        <v>71</v>
      </c>
      <c r="E235" s="167" t="s">
        <v>457</v>
      </c>
      <c r="F235" s="167" t="s">
        <v>458</v>
      </c>
      <c r="I235" s="159"/>
      <c r="J235" s="168">
        <f>BK235</f>
        <v>0</v>
      </c>
      <c r="L235" s="156"/>
      <c r="M235" s="161"/>
      <c r="N235" s="162"/>
      <c r="O235" s="162"/>
      <c r="P235" s="163">
        <f>SUM(P236:P254)</f>
        <v>0</v>
      </c>
      <c r="Q235" s="162"/>
      <c r="R235" s="163">
        <f>SUM(R236:R254)</f>
        <v>0.06511000000000002</v>
      </c>
      <c r="S235" s="162"/>
      <c r="T235" s="164">
        <f>SUM(T236:T254)</f>
        <v>0.07775</v>
      </c>
      <c r="AR235" s="157" t="s">
        <v>145</v>
      </c>
      <c r="AT235" s="165" t="s">
        <v>71</v>
      </c>
      <c r="AU235" s="165" t="s">
        <v>80</v>
      </c>
      <c r="AY235" s="157" t="s">
        <v>137</v>
      </c>
      <c r="BK235" s="166">
        <f>SUM(BK236:BK254)</f>
        <v>0</v>
      </c>
    </row>
    <row r="236" spans="2:65" s="1" customFormat="1" ht="16.5" customHeight="1">
      <c r="B236" s="169"/>
      <c r="C236" s="170" t="s">
        <v>459</v>
      </c>
      <c r="D236" s="170" t="s">
        <v>140</v>
      </c>
      <c r="E236" s="171" t="s">
        <v>460</v>
      </c>
      <c r="F236" s="172" t="s">
        <v>461</v>
      </c>
      <c r="G236" s="173" t="s">
        <v>396</v>
      </c>
      <c r="H236" s="174">
        <v>1</v>
      </c>
      <c r="I236" s="175"/>
      <c r="J236" s="176">
        <f aca="true" t="shared" si="30" ref="J236:J254">ROUND(I236*H236,2)</f>
        <v>0</v>
      </c>
      <c r="K236" s="172"/>
      <c r="L236" s="40"/>
      <c r="M236" s="177" t="s">
        <v>5</v>
      </c>
      <c r="N236" s="178" t="s">
        <v>44</v>
      </c>
      <c r="O236" s="41"/>
      <c r="P236" s="179">
        <f aca="true" t="shared" si="31" ref="P236:P254">O236*H236</f>
        <v>0</v>
      </c>
      <c r="Q236" s="179">
        <v>0</v>
      </c>
      <c r="R236" s="179">
        <f aca="true" t="shared" si="32" ref="R236:R254">Q236*H236</f>
        <v>0</v>
      </c>
      <c r="S236" s="179">
        <v>0.01933</v>
      </c>
      <c r="T236" s="180">
        <f aca="true" t="shared" si="33" ref="T236:T254">S236*H236</f>
        <v>0.01933</v>
      </c>
      <c r="AR236" s="23" t="s">
        <v>214</v>
      </c>
      <c r="AT236" s="23" t="s">
        <v>140</v>
      </c>
      <c r="AU236" s="23" t="s">
        <v>145</v>
      </c>
      <c r="AY236" s="23" t="s">
        <v>137</v>
      </c>
      <c r="BE236" s="181">
        <f aca="true" t="shared" si="34" ref="BE236:BE254">IF(N236="základní",J236,0)</f>
        <v>0</v>
      </c>
      <c r="BF236" s="181">
        <f aca="true" t="shared" si="35" ref="BF236:BF254">IF(N236="snížená",J236,0)</f>
        <v>0</v>
      </c>
      <c r="BG236" s="181">
        <f aca="true" t="shared" si="36" ref="BG236:BG254">IF(N236="zákl. přenesená",J236,0)</f>
        <v>0</v>
      </c>
      <c r="BH236" s="181">
        <f aca="true" t="shared" si="37" ref="BH236:BH254">IF(N236="sníž. přenesená",J236,0)</f>
        <v>0</v>
      </c>
      <c r="BI236" s="181">
        <f aca="true" t="shared" si="38" ref="BI236:BI254">IF(N236="nulová",J236,0)</f>
        <v>0</v>
      </c>
      <c r="BJ236" s="23" t="s">
        <v>145</v>
      </c>
      <c r="BK236" s="181">
        <f aca="true" t="shared" si="39" ref="BK236:BK254">ROUND(I236*H236,2)</f>
        <v>0</v>
      </c>
      <c r="BL236" s="23" t="s">
        <v>214</v>
      </c>
      <c r="BM236" s="23" t="s">
        <v>462</v>
      </c>
    </row>
    <row r="237" spans="2:65" s="1" customFormat="1" ht="25.5" customHeight="1">
      <c r="B237" s="169"/>
      <c r="C237" s="170" t="s">
        <v>463</v>
      </c>
      <c r="D237" s="170" t="s">
        <v>140</v>
      </c>
      <c r="E237" s="171" t="s">
        <v>464</v>
      </c>
      <c r="F237" s="172" t="s">
        <v>465</v>
      </c>
      <c r="G237" s="173" t="s">
        <v>396</v>
      </c>
      <c r="H237" s="174">
        <v>1</v>
      </c>
      <c r="I237" s="175"/>
      <c r="J237" s="176">
        <f t="shared" si="30"/>
        <v>0</v>
      </c>
      <c r="K237" s="172"/>
      <c r="L237" s="40"/>
      <c r="M237" s="177" t="s">
        <v>5</v>
      </c>
      <c r="N237" s="178" t="s">
        <v>44</v>
      </c>
      <c r="O237" s="41"/>
      <c r="P237" s="179">
        <f t="shared" si="31"/>
        <v>0</v>
      </c>
      <c r="Q237" s="179">
        <v>0.01382</v>
      </c>
      <c r="R237" s="179">
        <f t="shared" si="32"/>
        <v>0.01382</v>
      </c>
      <c r="S237" s="179">
        <v>0</v>
      </c>
      <c r="T237" s="180">
        <f t="shared" si="33"/>
        <v>0</v>
      </c>
      <c r="AR237" s="23" t="s">
        <v>214</v>
      </c>
      <c r="AT237" s="23" t="s">
        <v>140</v>
      </c>
      <c r="AU237" s="23" t="s">
        <v>145</v>
      </c>
      <c r="AY237" s="23" t="s">
        <v>137</v>
      </c>
      <c r="BE237" s="181">
        <f t="shared" si="34"/>
        <v>0</v>
      </c>
      <c r="BF237" s="181">
        <f t="shared" si="35"/>
        <v>0</v>
      </c>
      <c r="BG237" s="181">
        <f t="shared" si="36"/>
        <v>0</v>
      </c>
      <c r="BH237" s="181">
        <f t="shared" si="37"/>
        <v>0</v>
      </c>
      <c r="BI237" s="181">
        <f t="shared" si="38"/>
        <v>0</v>
      </c>
      <c r="BJ237" s="23" t="s">
        <v>145</v>
      </c>
      <c r="BK237" s="181">
        <f t="shared" si="39"/>
        <v>0</v>
      </c>
      <c r="BL237" s="23" t="s">
        <v>214</v>
      </c>
      <c r="BM237" s="23" t="s">
        <v>466</v>
      </c>
    </row>
    <row r="238" spans="2:65" s="1" customFormat="1" ht="16.5" customHeight="1">
      <c r="B238" s="169"/>
      <c r="C238" s="170" t="s">
        <v>467</v>
      </c>
      <c r="D238" s="170" t="s">
        <v>140</v>
      </c>
      <c r="E238" s="171" t="s">
        <v>468</v>
      </c>
      <c r="F238" s="172" t="s">
        <v>469</v>
      </c>
      <c r="G238" s="173" t="s">
        <v>396</v>
      </c>
      <c r="H238" s="174">
        <v>1</v>
      </c>
      <c r="I238" s="175"/>
      <c r="J238" s="176">
        <f t="shared" si="30"/>
        <v>0</v>
      </c>
      <c r="K238" s="172"/>
      <c r="L238" s="40"/>
      <c r="M238" s="177" t="s">
        <v>5</v>
      </c>
      <c r="N238" s="178" t="s">
        <v>44</v>
      </c>
      <c r="O238" s="41"/>
      <c r="P238" s="179">
        <f t="shared" si="31"/>
        <v>0</v>
      </c>
      <c r="Q238" s="179">
        <v>0</v>
      </c>
      <c r="R238" s="179">
        <f t="shared" si="32"/>
        <v>0</v>
      </c>
      <c r="S238" s="179">
        <v>0.01946</v>
      </c>
      <c r="T238" s="180">
        <f t="shared" si="33"/>
        <v>0.01946</v>
      </c>
      <c r="AR238" s="23" t="s">
        <v>214</v>
      </c>
      <c r="AT238" s="23" t="s">
        <v>140</v>
      </c>
      <c r="AU238" s="23" t="s">
        <v>145</v>
      </c>
      <c r="AY238" s="23" t="s">
        <v>137</v>
      </c>
      <c r="BE238" s="181">
        <f t="shared" si="34"/>
        <v>0</v>
      </c>
      <c r="BF238" s="181">
        <f t="shared" si="35"/>
        <v>0</v>
      </c>
      <c r="BG238" s="181">
        <f t="shared" si="36"/>
        <v>0</v>
      </c>
      <c r="BH238" s="181">
        <f t="shared" si="37"/>
        <v>0</v>
      </c>
      <c r="BI238" s="181">
        <f t="shared" si="38"/>
        <v>0</v>
      </c>
      <c r="BJ238" s="23" t="s">
        <v>145</v>
      </c>
      <c r="BK238" s="181">
        <f t="shared" si="39"/>
        <v>0</v>
      </c>
      <c r="BL238" s="23" t="s">
        <v>214</v>
      </c>
      <c r="BM238" s="23" t="s">
        <v>470</v>
      </c>
    </row>
    <row r="239" spans="2:65" s="1" customFormat="1" ht="25.5" customHeight="1">
      <c r="B239" s="169"/>
      <c r="C239" s="170" t="s">
        <v>471</v>
      </c>
      <c r="D239" s="170" t="s">
        <v>140</v>
      </c>
      <c r="E239" s="171" t="s">
        <v>472</v>
      </c>
      <c r="F239" s="172" t="s">
        <v>473</v>
      </c>
      <c r="G239" s="173" t="s">
        <v>396</v>
      </c>
      <c r="H239" s="174">
        <v>1</v>
      </c>
      <c r="I239" s="175"/>
      <c r="J239" s="176">
        <f t="shared" si="30"/>
        <v>0</v>
      </c>
      <c r="K239" s="172"/>
      <c r="L239" s="40"/>
      <c r="M239" s="177" t="s">
        <v>5</v>
      </c>
      <c r="N239" s="178" t="s">
        <v>44</v>
      </c>
      <c r="O239" s="41"/>
      <c r="P239" s="179">
        <f t="shared" si="31"/>
        <v>0</v>
      </c>
      <c r="Q239" s="179">
        <v>0.01375</v>
      </c>
      <c r="R239" s="179">
        <f t="shared" si="32"/>
        <v>0.01375</v>
      </c>
      <c r="S239" s="179">
        <v>0</v>
      </c>
      <c r="T239" s="180">
        <f t="shared" si="33"/>
        <v>0</v>
      </c>
      <c r="AR239" s="23" t="s">
        <v>214</v>
      </c>
      <c r="AT239" s="23" t="s">
        <v>140</v>
      </c>
      <c r="AU239" s="23" t="s">
        <v>145</v>
      </c>
      <c r="AY239" s="23" t="s">
        <v>137</v>
      </c>
      <c r="BE239" s="181">
        <f t="shared" si="34"/>
        <v>0</v>
      </c>
      <c r="BF239" s="181">
        <f t="shared" si="35"/>
        <v>0</v>
      </c>
      <c r="BG239" s="181">
        <f t="shared" si="36"/>
        <v>0</v>
      </c>
      <c r="BH239" s="181">
        <f t="shared" si="37"/>
        <v>0</v>
      </c>
      <c r="BI239" s="181">
        <f t="shared" si="38"/>
        <v>0</v>
      </c>
      <c r="BJ239" s="23" t="s">
        <v>145</v>
      </c>
      <c r="BK239" s="181">
        <f t="shared" si="39"/>
        <v>0</v>
      </c>
      <c r="BL239" s="23" t="s">
        <v>214</v>
      </c>
      <c r="BM239" s="23" t="s">
        <v>474</v>
      </c>
    </row>
    <row r="240" spans="2:65" s="1" customFormat="1" ht="16.5" customHeight="1">
      <c r="B240" s="169"/>
      <c r="C240" s="170" t="s">
        <v>475</v>
      </c>
      <c r="D240" s="170" t="s">
        <v>140</v>
      </c>
      <c r="E240" s="171" t="s">
        <v>476</v>
      </c>
      <c r="F240" s="172" t="s">
        <v>477</v>
      </c>
      <c r="G240" s="173" t="s">
        <v>396</v>
      </c>
      <c r="H240" s="174">
        <v>1</v>
      </c>
      <c r="I240" s="175"/>
      <c r="J240" s="176">
        <f t="shared" si="30"/>
        <v>0</v>
      </c>
      <c r="K240" s="172"/>
      <c r="L240" s="40"/>
      <c r="M240" s="177" t="s">
        <v>5</v>
      </c>
      <c r="N240" s="178" t="s">
        <v>44</v>
      </c>
      <c r="O240" s="41"/>
      <c r="P240" s="179">
        <f t="shared" si="31"/>
        <v>0</v>
      </c>
      <c r="Q240" s="179">
        <v>0</v>
      </c>
      <c r="R240" s="179">
        <f t="shared" si="32"/>
        <v>0</v>
      </c>
      <c r="S240" s="179">
        <v>0.0329</v>
      </c>
      <c r="T240" s="180">
        <f t="shared" si="33"/>
        <v>0.0329</v>
      </c>
      <c r="AR240" s="23" t="s">
        <v>214</v>
      </c>
      <c r="AT240" s="23" t="s">
        <v>140</v>
      </c>
      <c r="AU240" s="23" t="s">
        <v>145</v>
      </c>
      <c r="AY240" s="23" t="s">
        <v>137</v>
      </c>
      <c r="BE240" s="181">
        <f t="shared" si="34"/>
        <v>0</v>
      </c>
      <c r="BF240" s="181">
        <f t="shared" si="35"/>
        <v>0</v>
      </c>
      <c r="BG240" s="181">
        <f t="shared" si="36"/>
        <v>0</v>
      </c>
      <c r="BH240" s="181">
        <f t="shared" si="37"/>
        <v>0</v>
      </c>
      <c r="BI240" s="181">
        <f t="shared" si="38"/>
        <v>0</v>
      </c>
      <c r="BJ240" s="23" t="s">
        <v>145</v>
      </c>
      <c r="BK240" s="181">
        <f t="shared" si="39"/>
        <v>0</v>
      </c>
      <c r="BL240" s="23" t="s">
        <v>214</v>
      </c>
      <c r="BM240" s="23" t="s">
        <v>478</v>
      </c>
    </row>
    <row r="241" spans="2:65" s="1" customFormat="1" ht="25.5" customHeight="1">
      <c r="B241" s="169"/>
      <c r="C241" s="170" t="s">
        <v>479</v>
      </c>
      <c r="D241" s="170" t="s">
        <v>140</v>
      </c>
      <c r="E241" s="171" t="s">
        <v>480</v>
      </c>
      <c r="F241" s="172" t="s">
        <v>481</v>
      </c>
      <c r="G241" s="173" t="s">
        <v>396</v>
      </c>
      <c r="H241" s="174">
        <v>1</v>
      </c>
      <c r="I241" s="175"/>
      <c r="J241" s="176">
        <f t="shared" si="30"/>
        <v>0</v>
      </c>
      <c r="K241" s="172"/>
      <c r="L241" s="40"/>
      <c r="M241" s="177" t="s">
        <v>5</v>
      </c>
      <c r="N241" s="178" t="s">
        <v>44</v>
      </c>
      <c r="O241" s="41"/>
      <c r="P241" s="179">
        <f t="shared" si="31"/>
        <v>0</v>
      </c>
      <c r="Q241" s="179">
        <v>0.01999</v>
      </c>
      <c r="R241" s="179">
        <f t="shared" si="32"/>
        <v>0.01999</v>
      </c>
      <c r="S241" s="179">
        <v>0</v>
      </c>
      <c r="T241" s="180">
        <f t="shared" si="33"/>
        <v>0</v>
      </c>
      <c r="AR241" s="23" t="s">
        <v>214</v>
      </c>
      <c r="AT241" s="23" t="s">
        <v>140</v>
      </c>
      <c r="AU241" s="23" t="s">
        <v>145</v>
      </c>
      <c r="AY241" s="23" t="s">
        <v>137</v>
      </c>
      <c r="BE241" s="181">
        <f t="shared" si="34"/>
        <v>0</v>
      </c>
      <c r="BF241" s="181">
        <f t="shared" si="35"/>
        <v>0</v>
      </c>
      <c r="BG241" s="181">
        <f t="shared" si="36"/>
        <v>0</v>
      </c>
      <c r="BH241" s="181">
        <f t="shared" si="37"/>
        <v>0</v>
      </c>
      <c r="BI241" s="181">
        <f t="shared" si="38"/>
        <v>0</v>
      </c>
      <c r="BJ241" s="23" t="s">
        <v>145</v>
      </c>
      <c r="BK241" s="181">
        <f t="shared" si="39"/>
        <v>0</v>
      </c>
      <c r="BL241" s="23" t="s">
        <v>214</v>
      </c>
      <c r="BM241" s="23" t="s">
        <v>482</v>
      </c>
    </row>
    <row r="242" spans="2:65" s="1" customFormat="1" ht="16.5" customHeight="1">
      <c r="B242" s="169"/>
      <c r="C242" s="170" t="s">
        <v>483</v>
      </c>
      <c r="D242" s="170" t="s">
        <v>140</v>
      </c>
      <c r="E242" s="171" t="s">
        <v>484</v>
      </c>
      <c r="F242" s="172" t="s">
        <v>485</v>
      </c>
      <c r="G242" s="173" t="s">
        <v>204</v>
      </c>
      <c r="H242" s="174">
        <v>6</v>
      </c>
      <c r="I242" s="175"/>
      <c r="J242" s="176">
        <f t="shared" si="30"/>
        <v>0</v>
      </c>
      <c r="K242" s="172"/>
      <c r="L242" s="40"/>
      <c r="M242" s="177" t="s">
        <v>5</v>
      </c>
      <c r="N242" s="178" t="s">
        <v>44</v>
      </c>
      <c r="O242" s="41"/>
      <c r="P242" s="179">
        <f t="shared" si="31"/>
        <v>0</v>
      </c>
      <c r="Q242" s="179">
        <v>0</v>
      </c>
      <c r="R242" s="179">
        <f t="shared" si="32"/>
        <v>0</v>
      </c>
      <c r="S242" s="179">
        <v>0.00049</v>
      </c>
      <c r="T242" s="180">
        <f t="shared" si="33"/>
        <v>0.00294</v>
      </c>
      <c r="AR242" s="23" t="s">
        <v>214</v>
      </c>
      <c r="AT242" s="23" t="s">
        <v>140</v>
      </c>
      <c r="AU242" s="23" t="s">
        <v>145</v>
      </c>
      <c r="AY242" s="23" t="s">
        <v>137</v>
      </c>
      <c r="BE242" s="181">
        <f t="shared" si="34"/>
        <v>0</v>
      </c>
      <c r="BF242" s="181">
        <f t="shared" si="35"/>
        <v>0</v>
      </c>
      <c r="BG242" s="181">
        <f t="shared" si="36"/>
        <v>0</v>
      </c>
      <c r="BH242" s="181">
        <f t="shared" si="37"/>
        <v>0</v>
      </c>
      <c r="BI242" s="181">
        <f t="shared" si="38"/>
        <v>0</v>
      </c>
      <c r="BJ242" s="23" t="s">
        <v>145</v>
      </c>
      <c r="BK242" s="181">
        <f t="shared" si="39"/>
        <v>0</v>
      </c>
      <c r="BL242" s="23" t="s">
        <v>214</v>
      </c>
      <c r="BM242" s="23" t="s">
        <v>486</v>
      </c>
    </row>
    <row r="243" spans="2:65" s="1" customFormat="1" ht="16.5" customHeight="1">
      <c r="B243" s="169"/>
      <c r="C243" s="170" t="s">
        <v>487</v>
      </c>
      <c r="D243" s="170" t="s">
        <v>140</v>
      </c>
      <c r="E243" s="171" t="s">
        <v>488</v>
      </c>
      <c r="F243" s="172" t="s">
        <v>489</v>
      </c>
      <c r="G243" s="173" t="s">
        <v>396</v>
      </c>
      <c r="H243" s="174">
        <v>6</v>
      </c>
      <c r="I243" s="175"/>
      <c r="J243" s="176">
        <f t="shared" si="30"/>
        <v>0</v>
      </c>
      <c r="K243" s="172"/>
      <c r="L243" s="40"/>
      <c r="M243" s="177" t="s">
        <v>5</v>
      </c>
      <c r="N243" s="178" t="s">
        <v>44</v>
      </c>
      <c r="O243" s="41"/>
      <c r="P243" s="179">
        <f t="shared" si="31"/>
        <v>0</v>
      </c>
      <c r="Q243" s="179">
        <v>0.00189</v>
      </c>
      <c r="R243" s="179">
        <f t="shared" si="32"/>
        <v>0.01134</v>
      </c>
      <c r="S243" s="179">
        <v>0</v>
      </c>
      <c r="T243" s="180">
        <f t="shared" si="33"/>
        <v>0</v>
      </c>
      <c r="AR243" s="23" t="s">
        <v>214</v>
      </c>
      <c r="AT243" s="23" t="s">
        <v>140</v>
      </c>
      <c r="AU243" s="23" t="s">
        <v>145</v>
      </c>
      <c r="AY243" s="23" t="s">
        <v>137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145</v>
      </c>
      <c r="BK243" s="181">
        <f t="shared" si="39"/>
        <v>0</v>
      </c>
      <c r="BL243" s="23" t="s">
        <v>214</v>
      </c>
      <c r="BM243" s="23" t="s">
        <v>490</v>
      </c>
    </row>
    <row r="244" spans="2:65" s="1" customFormat="1" ht="16.5" customHeight="1">
      <c r="B244" s="169"/>
      <c r="C244" s="170" t="s">
        <v>491</v>
      </c>
      <c r="D244" s="170" t="s">
        <v>140</v>
      </c>
      <c r="E244" s="171" t="s">
        <v>492</v>
      </c>
      <c r="F244" s="172" t="s">
        <v>493</v>
      </c>
      <c r="G244" s="173" t="s">
        <v>396</v>
      </c>
      <c r="H244" s="174">
        <v>2</v>
      </c>
      <c r="I244" s="175"/>
      <c r="J244" s="176">
        <f t="shared" si="30"/>
        <v>0</v>
      </c>
      <c r="K244" s="172"/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0.00156</v>
      </c>
      <c r="T244" s="180">
        <f t="shared" si="33"/>
        <v>0.00312</v>
      </c>
      <c r="AR244" s="23" t="s">
        <v>214</v>
      </c>
      <c r="AT244" s="23" t="s">
        <v>140</v>
      </c>
      <c r="AU244" s="23" t="s">
        <v>145</v>
      </c>
      <c r="AY244" s="23" t="s">
        <v>137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145</v>
      </c>
      <c r="BK244" s="181">
        <f t="shared" si="39"/>
        <v>0</v>
      </c>
      <c r="BL244" s="23" t="s">
        <v>214</v>
      </c>
      <c r="BM244" s="23" t="s">
        <v>494</v>
      </c>
    </row>
    <row r="245" spans="2:65" s="1" customFormat="1" ht="16.5" customHeight="1">
      <c r="B245" s="169"/>
      <c r="C245" s="170" t="s">
        <v>495</v>
      </c>
      <c r="D245" s="170" t="s">
        <v>140</v>
      </c>
      <c r="E245" s="171" t="s">
        <v>496</v>
      </c>
      <c r="F245" s="172" t="s">
        <v>497</v>
      </c>
      <c r="G245" s="173" t="s">
        <v>396</v>
      </c>
      <c r="H245" s="174">
        <v>1</v>
      </c>
      <c r="I245" s="175"/>
      <c r="J245" s="176">
        <f t="shared" si="30"/>
        <v>0</v>
      </c>
      <c r="K245" s="172"/>
      <c r="L245" s="40"/>
      <c r="M245" s="177" t="s">
        <v>5</v>
      </c>
      <c r="N245" s="178" t="s">
        <v>44</v>
      </c>
      <c r="O245" s="41"/>
      <c r="P245" s="179">
        <f t="shared" si="31"/>
        <v>0</v>
      </c>
      <c r="Q245" s="179">
        <v>0.0018</v>
      </c>
      <c r="R245" s="179">
        <f t="shared" si="32"/>
        <v>0.0018</v>
      </c>
      <c r="S245" s="179">
        <v>0</v>
      </c>
      <c r="T245" s="180">
        <f t="shared" si="33"/>
        <v>0</v>
      </c>
      <c r="AR245" s="23" t="s">
        <v>214</v>
      </c>
      <c r="AT245" s="23" t="s">
        <v>140</v>
      </c>
      <c r="AU245" s="23" t="s">
        <v>145</v>
      </c>
      <c r="AY245" s="23" t="s">
        <v>137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145</v>
      </c>
      <c r="BK245" s="181">
        <f t="shared" si="39"/>
        <v>0</v>
      </c>
      <c r="BL245" s="23" t="s">
        <v>214</v>
      </c>
      <c r="BM245" s="23" t="s">
        <v>498</v>
      </c>
    </row>
    <row r="246" spans="2:65" s="1" customFormat="1" ht="16.5" customHeight="1">
      <c r="B246" s="169"/>
      <c r="C246" s="170" t="s">
        <v>499</v>
      </c>
      <c r="D246" s="170" t="s">
        <v>140</v>
      </c>
      <c r="E246" s="171" t="s">
        <v>500</v>
      </c>
      <c r="F246" s="172" t="s">
        <v>501</v>
      </c>
      <c r="G246" s="173" t="s">
        <v>396</v>
      </c>
      <c r="H246" s="174">
        <v>1</v>
      </c>
      <c r="I246" s="175"/>
      <c r="J246" s="176">
        <f t="shared" si="30"/>
        <v>0</v>
      </c>
      <c r="K246" s="172"/>
      <c r="L246" s="40"/>
      <c r="M246" s="177" t="s">
        <v>5</v>
      </c>
      <c r="N246" s="178" t="s">
        <v>44</v>
      </c>
      <c r="O246" s="41"/>
      <c r="P246" s="179">
        <f t="shared" si="31"/>
        <v>0</v>
      </c>
      <c r="Q246" s="179">
        <v>0.00196</v>
      </c>
      <c r="R246" s="179">
        <f t="shared" si="32"/>
        <v>0.00196</v>
      </c>
      <c r="S246" s="179">
        <v>0</v>
      </c>
      <c r="T246" s="180">
        <f t="shared" si="33"/>
        <v>0</v>
      </c>
      <c r="AR246" s="23" t="s">
        <v>214</v>
      </c>
      <c r="AT246" s="23" t="s">
        <v>140</v>
      </c>
      <c r="AU246" s="23" t="s">
        <v>145</v>
      </c>
      <c r="AY246" s="23" t="s">
        <v>137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145</v>
      </c>
      <c r="BK246" s="181">
        <f t="shared" si="39"/>
        <v>0</v>
      </c>
      <c r="BL246" s="23" t="s">
        <v>214</v>
      </c>
      <c r="BM246" s="23" t="s">
        <v>502</v>
      </c>
    </row>
    <row r="247" spans="2:65" s="1" customFormat="1" ht="25.5" customHeight="1">
      <c r="B247" s="169"/>
      <c r="C247" s="170" t="s">
        <v>503</v>
      </c>
      <c r="D247" s="170" t="s">
        <v>140</v>
      </c>
      <c r="E247" s="171" t="s">
        <v>504</v>
      </c>
      <c r="F247" s="172" t="s">
        <v>505</v>
      </c>
      <c r="G247" s="173" t="s">
        <v>204</v>
      </c>
      <c r="H247" s="174">
        <v>1</v>
      </c>
      <c r="I247" s="175"/>
      <c r="J247" s="176">
        <f t="shared" si="30"/>
        <v>0</v>
      </c>
      <c r="K247" s="172"/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0.00128</v>
      </c>
      <c r="R247" s="179">
        <f t="shared" si="32"/>
        <v>0.00128</v>
      </c>
      <c r="S247" s="179">
        <v>0</v>
      </c>
      <c r="T247" s="180">
        <f t="shared" si="33"/>
        <v>0</v>
      </c>
      <c r="AR247" s="23" t="s">
        <v>214</v>
      </c>
      <c r="AT247" s="23" t="s">
        <v>140</v>
      </c>
      <c r="AU247" s="23" t="s">
        <v>145</v>
      </c>
      <c r="AY247" s="23" t="s">
        <v>137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145</v>
      </c>
      <c r="BK247" s="181">
        <f t="shared" si="39"/>
        <v>0</v>
      </c>
      <c r="BL247" s="23" t="s">
        <v>214</v>
      </c>
      <c r="BM247" s="23" t="s">
        <v>506</v>
      </c>
    </row>
    <row r="248" spans="2:65" s="1" customFormat="1" ht="25.5" customHeight="1">
      <c r="B248" s="169"/>
      <c r="C248" s="170" t="s">
        <v>507</v>
      </c>
      <c r="D248" s="170" t="s">
        <v>140</v>
      </c>
      <c r="E248" s="171" t="s">
        <v>508</v>
      </c>
      <c r="F248" s="172" t="s">
        <v>509</v>
      </c>
      <c r="G248" s="173" t="s">
        <v>204</v>
      </c>
      <c r="H248" s="174">
        <v>3</v>
      </c>
      <c r="I248" s="175"/>
      <c r="J248" s="176">
        <f t="shared" si="30"/>
        <v>0</v>
      </c>
      <c r="K248" s="172"/>
      <c r="L248" s="40"/>
      <c r="M248" s="177" t="s">
        <v>5</v>
      </c>
      <c r="N248" s="178" t="s">
        <v>44</v>
      </c>
      <c r="O248" s="41"/>
      <c r="P248" s="179">
        <f t="shared" si="31"/>
        <v>0</v>
      </c>
      <c r="Q248" s="179">
        <v>0.00014</v>
      </c>
      <c r="R248" s="179">
        <f t="shared" si="32"/>
        <v>0.00041999999999999996</v>
      </c>
      <c r="S248" s="179">
        <v>0</v>
      </c>
      <c r="T248" s="180">
        <f t="shared" si="33"/>
        <v>0</v>
      </c>
      <c r="AR248" s="23" t="s">
        <v>214</v>
      </c>
      <c r="AT248" s="23" t="s">
        <v>140</v>
      </c>
      <c r="AU248" s="23" t="s">
        <v>145</v>
      </c>
      <c r="AY248" s="23" t="s">
        <v>137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145</v>
      </c>
      <c r="BK248" s="181">
        <f t="shared" si="39"/>
        <v>0</v>
      </c>
      <c r="BL248" s="23" t="s">
        <v>214</v>
      </c>
      <c r="BM248" s="23" t="s">
        <v>510</v>
      </c>
    </row>
    <row r="249" spans="2:65" s="1" customFormat="1" ht="16.5" customHeight="1">
      <c r="B249" s="169"/>
      <c r="C249" s="206" t="s">
        <v>511</v>
      </c>
      <c r="D249" s="206" t="s">
        <v>207</v>
      </c>
      <c r="E249" s="207" t="s">
        <v>512</v>
      </c>
      <c r="F249" s="208" t="s">
        <v>513</v>
      </c>
      <c r="G249" s="209" t="s">
        <v>204</v>
      </c>
      <c r="H249" s="210">
        <v>1</v>
      </c>
      <c r="I249" s="211"/>
      <c r="J249" s="212">
        <f t="shared" si="30"/>
        <v>0</v>
      </c>
      <c r="K249" s="208"/>
      <c r="L249" s="213"/>
      <c r="M249" s="214" t="s">
        <v>5</v>
      </c>
      <c r="N249" s="215" t="s">
        <v>44</v>
      </c>
      <c r="O249" s="41"/>
      <c r="P249" s="179">
        <f t="shared" si="31"/>
        <v>0</v>
      </c>
      <c r="Q249" s="179">
        <v>0.00044</v>
      </c>
      <c r="R249" s="179">
        <f t="shared" si="32"/>
        <v>0.00044</v>
      </c>
      <c r="S249" s="179">
        <v>0</v>
      </c>
      <c r="T249" s="180">
        <f t="shared" si="33"/>
        <v>0</v>
      </c>
      <c r="AR249" s="23" t="s">
        <v>302</v>
      </c>
      <c r="AT249" s="23" t="s">
        <v>207</v>
      </c>
      <c r="AU249" s="23" t="s">
        <v>145</v>
      </c>
      <c r="AY249" s="23" t="s">
        <v>137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145</v>
      </c>
      <c r="BK249" s="181">
        <f t="shared" si="39"/>
        <v>0</v>
      </c>
      <c r="BL249" s="23" t="s">
        <v>214</v>
      </c>
      <c r="BM249" s="23" t="s">
        <v>514</v>
      </c>
    </row>
    <row r="250" spans="2:65" s="1" customFormat="1" ht="16.5" customHeight="1">
      <c r="B250" s="169"/>
      <c r="C250" s="206" t="s">
        <v>515</v>
      </c>
      <c r="D250" s="206" t="s">
        <v>207</v>
      </c>
      <c r="E250" s="207" t="s">
        <v>516</v>
      </c>
      <c r="F250" s="208" t="s">
        <v>517</v>
      </c>
      <c r="G250" s="209" t="s">
        <v>204</v>
      </c>
      <c r="H250" s="210">
        <v>1</v>
      </c>
      <c r="I250" s="211"/>
      <c r="J250" s="212">
        <f t="shared" si="30"/>
        <v>0</v>
      </c>
      <c r="K250" s="208"/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</v>
      </c>
      <c r="R250" s="179">
        <f t="shared" si="32"/>
        <v>0</v>
      </c>
      <c r="S250" s="179">
        <v>0</v>
      </c>
      <c r="T250" s="180">
        <f t="shared" si="33"/>
        <v>0</v>
      </c>
      <c r="AR250" s="23" t="s">
        <v>302</v>
      </c>
      <c r="AT250" s="23" t="s">
        <v>207</v>
      </c>
      <c r="AU250" s="23" t="s">
        <v>145</v>
      </c>
      <c r="AY250" s="23" t="s">
        <v>137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145</v>
      </c>
      <c r="BK250" s="181">
        <f t="shared" si="39"/>
        <v>0</v>
      </c>
      <c r="BL250" s="23" t="s">
        <v>214</v>
      </c>
      <c r="BM250" s="23" t="s">
        <v>518</v>
      </c>
    </row>
    <row r="251" spans="2:65" s="1" customFormat="1" ht="16.5" customHeight="1">
      <c r="B251" s="169"/>
      <c r="C251" s="170" t="s">
        <v>519</v>
      </c>
      <c r="D251" s="170" t="s">
        <v>140</v>
      </c>
      <c r="E251" s="171" t="s">
        <v>520</v>
      </c>
      <c r="F251" s="172" t="s">
        <v>1115</v>
      </c>
      <c r="G251" s="173" t="s">
        <v>204</v>
      </c>
      <c r="H251" s="174">
        <v>1</v>
      </c>
      <c r="I251" s="175"/>
      <c r="J251" s="176">
        <f t="shared" si="30"/>
        <v>0</v>
      </c>
      <c r="K251" s="172"/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0.00031</v>
      </c>
      <c r="R251" s="179">
        <f t="shared" si="32"/>
        <v>0.00031</v>
      </c>
      <c r="S251" s="179">
        <v>0</v>
      </c>
      <c r="T251" s="180">
        <f t="shared" si="33"/>
        <v>0</v>
      </c>
      <c r="AR251" s="23" t="s">
        <v>214</v>
      </c>
      <c r="AT251" s="23" t="s">
        <v>140</v>
      </c>
      <c r="AU251" s="23" t="s">
        <v>145</v>
      </c>
      <c r="AY251" s="23" t="s">
        <v>137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145</v>
      </c>
      <c r="BK251" s="181">
        <f t="shared" si="39"/>
        <v>0</v>
      </c>
      <c r="BL251" s="23" t="s">
        <v>214</v>
      </c>
      <c r="BM251" s="23" t="s">
        <v>521</v>
      </c>
    </row>
    <row r="252" spans="2:65" s="1" customFormat="1" ht="38.25" customHeight="1">
      <c r="B252" s="169"/>
      <c r="C252" s="170" t="s">
        <v>522</v>
      </c>
      <c r="D252" s="170" t="s">
        <v>140</v>
      </c>
      <c r="E252" s="171" t="s">
        <v>523</v>
      </c>
      <c r="F252" s="172" t="s">
        <v>524</v>
      </c>
      <c r="G252" s="173" t="s">
        <v>247</v>
      </c>
      <c r="H252" s="174">
        <v>0.065</v>
      </c>
      <c r="I252" s="175"/>
      <c r="J252" s="176">
        <f t="shared" si="30"/>
        <v>0</v>
      </c>
      <c r="K252" s="172"/>
      <c r="L252" s="40"/>
      <c r="M252" s="177" t="s">
        <v>5</v>
      </c>
      <c r="N252" s="178" t="s">
        <v>44</v>
      </c>
      <c r="O252" s="41"/>
      <c r="P252" s="179">
        <f t="shared" si="31"/>
        <v>0</v>
      </c>
      <c r="Q252" s="179">
        <v>0</v>
      </c>
      <c r="R252" s="179">
        <f t="shared" si="32"/>
        <v>0</v>
      </c>
      <c r="S252" s="179">
        <v>0</v>
      </c>
      <c r="T252" s="180">
        <f t="shared" si="33"/>
        <v>0</v>
      </c>
      <c r="AR252" s="23" t="s">
        <v>214</v>
      </c>
      <c r="AT252" s="23" t="s">
        <v>140</v>
      </c>
      <c r="AU252" s="23" t="s">
        <v>145</v>
      </c>
      <c r="AY252" s="23" t="s">
        <v>137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145</v>
      </c>
      <c r="BK252" s="181">
        <f t="shared" si="39"/>
        <v>0</v>
      </c>
      <c r="BL252" s="23" t="s">
        <v>214</v>
      </c>
      <c r="BM252" s="23" t="s">
        <v>525</v>
      </c>
    </row>
    <row r="253" spans="2:65" s="1" customFormat="1" ht="38.25" customHeight="1">
      <c r="B253" s="169"/>
      <c r="C253" s="170" t="s">
        <v>526</v>
      </c>
      <c r="D253" s="170" t="s">
        <v>140</v>
      </c>
      <c r="E253" s="171" t="s">
        <v>527</v>
      </c>
      <c r="F253" s="172" t="s">
        <v>528</v>
      </c>
      <c r="G253" s="173" t="s">
        <v>247</v>
      </c>
      <c r="H253" s="174">
        <v>0.065</v>
      </c>
      <c r="I253" s="175"/>
      <c r="J253" s="176">
        <f t="shared" si="30"/>
        <v>0</v>
      </c>
      <c r="K253" s="172"/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214</v>
      </c>
      <c r="AT253" s="23" t="s">
        <v>140</v>
      </c>
      <c r="AU253" s="23" t="s">
        <v>145</v>
      </c>
      <c r="AY253" s="23" t="s">
        <v>137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145</v>
      </c>
      <c r="BK253" s="181">
        <f t="shared" si="39"/>
        <v>0</v>
      </c>
      <c r="BL253" s="23" t="s">
        <v>214</v>
      </c>
      <c r="BM253" s="23" t="s">
        <v>529</v>
      </c>
    </row>
    <row r="254" spans="2:65" s="1" customFormat="1" ht="25.5" customHeight="1">
      <c r="B254" s="169"/>
      <c r="C254" s="170" t="s">
        <v>530</v>
      </c>
      <c r="D254" s="170" t="s">
        <v>140</v>
      </c>
      <c r="E254" s="171" t="s">
        <v>531</v>
      </c>
      <c r="F254" s="172" t="s">
        <v>532</v>
      </c>
      <c r="G254" s="173" t="s">
        <v>533</v>
      </c>
      <c r="H254" s="174">
        <v>1</v>
      </c>
      <c r="I254" s="175"/>
      <c r="J254" s="176">
        <f t="shared" si="30"/>
        <v>0</v>
      </c>
      <c r="K254" s="172"/>
      <c r="L254" s="40"/>
      <c r="M254" s="177" t="s">
        <v>5</v>
      </c>
      <c r="N254" s="178" t="s">
        <v>44</v>
      </c>
      <c r="O254" s="41"/>
      <c r="P254" s="179">
        <f t="shared" si="31"/>
        <v>0</v>
      </c>
      <c r="Q254" s="179">
        <v>0</v>
      </c>
      <c r="R254" s="179">
        <f t="shared" si="32"/>
        <v>0</v>
      </c>
      <c r="S254" s="179">
        <v>0</v>
      </c>
      <c r="T254" s="180">
        <f t="shared" si="33"/>
        <v>0</v>
      </c>
      <c r="AR254" s="23" t="s">
        <v>214</v>
      </c>
      <c r="AT254" s="23" t="s">
        <v>140</v>
      </c>
      <c r="AU254" s="23" t="s">
        <v>145</v>
      </c>
      <c r="AY254" s="23" t="s">
        <v>137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145</v>
      </c>
      <c r="BK254" s="181">
        <f t="shared" si="39"/>
        <v>0</v>
      </c>
      <c r="BL254" s="23" t="s">
        <v>214</v>
      </c>
      <c r="BM254" s="23" t="s">
        <v>534</v>
      </c>
    </row>
    <row r="255" spans="2:63" s="10" customFormat="1" ht="29.85" customHeight="1">
      <c r="B255" s="156"/>
      <c r="D255" s="157" t="s">
        <v>71</v>
      </c>
      <c r="E255" s="167" t="s">
        <v>535</v>
      </c>
      <c r="F255" s="167" t="s">
        <v>536</v>
      </c>
      <c r="I255" s="159"/>
      <c r="J255" s="168">
        <f>BK255</f>
        <v>0</v>
      </c>
      <c r="L255" s="156"/>
      <c r="M255" s="161"/>
      <c r="N255" s="162"/>
      <c r="O255" s="162"/>
      <c r="P255" s="163">
        <f>SUM(P256:P258)</f>
        <v>0</v>
      </c>
      <c r="Q255" s="162"/>
      <c r="R255" s="163">
        <f>SUM(R256:R258)</f>
        <v>0.012</v>
      </c>
      <c r="S255" s="162"/>
      <c r="T255" s="164">
        <f>SUM(T256:T258)</f>
        <v>0</v>
      </c>
      <c r="AR255" s="157" t="s">
        <v>145</v>
      </c>
      <c r="AT255" s="165" t="s">
        <v>71</v>
      </c>
      <c r="AU255" s="165" t="s">
        <v>80</v>
      </c>
      <c r="AY255" s="157" t="s">
        <v>137</v>
      </c>
      <c r="BK255" s="166">
        <f>SUM(BK256:BK258)</f>
        <v>0</v>
      </c>
    </row>
    <row r="256" spans="2:65" s="1" customFormat="1" ht="25.5" customHeight="1">
      <c r="B256" s="169"/>
      <c r="C256" s="170" t="s">
        <v>537</v>
      </c>
      <c r="D256" s="170" t="s">
        <v>140</v>
      </c>
      <c r="E256" s="171" t="s">
        <v>538</v>
      </c>
      <c r="F256" s="172" t="s">
        <v>539</v>
      </c>
      <c r="G256" s="173" t="s">
        <v>396</v>
      </c>
      <c r="H256" s="174">
        <v>1</v>
      </c>
      <c r="I256" s="175"/>
      <c r="J256" s="176">
        <f>ROUND(I256*H256,2)</f>
        <v>0</v>
      </c>
      <c r="K256" s="172"/>
      <c r="L256" s="40"/>
      <c r="M256" s="177" t="s">
        <v>5</v>
      </c>
      <c r="N256" s="178" t="s">
        <v>44</v>
      </c>
      <c r="O256" s="41"/>
      <c r="P256" s="179">
        <f>O256*H256</f>
        <v>0</v>
      </c>
      <c r="Q256" s="179">
        <v>0.012</v>
      </c>
      <c r="R256" s="179">
        <f>Q256*H256</f>
        <v>0.012</v>
      </c>
      <c r="S256" s="179">
        <v>0</v>
      </c>
      <c r="T256" s="180">
        <f>S256*H256</f>
        <v>0</v>
      </c>
      <c r="AR256" s="23" t="s">
        <v>214</v>
      </c>
      <c r="AT256" s="23" t="s">
        <v>140</v>
      </c>
      <c r="AU256" s="23" t="s">
        <v>145</v>
      </c>
      <c r="AY256" s="23" t="s">
        <v>137</v>
      </c>
      <c r="BE256" s="181">
        <f>IF(N256="základní",J256,0)</f>
        <v>0</v>
      </c>
      <c r="BF256" s="181">
        <f>IF(N256="snížená",J256,0)</f>
        <v>0</v>
      </c>
      <c r="BG256" s="181">
        <f>IF(N256="zákl. přenesená",J256,0)</f>
        <v>0</v>
      </c>
      <c r="BH256" s="181">
        <f>IF(N256="sníž. přenesená",J256,0)</f>
        <v>0</v>
      </c>
      <c r="BI256" s="181">
        <f>IF(N256="nulová",J256,0)</f>
        <v>0</v>
      </c>
      <c r="BJ256" s="23" t="s">
        <v>145</v>
      </c>
      <c r="BK256" s="181">
        <f>ROUND(I256*H256,2)</f>
        <v>0</v>
      </c>
      <c r="BL256" s="23" t="s">
        <v>214</v>
      </c>
      <c r="BM256" s="23" t="s">
        <v>540</v>
      </c>
    </row>
    <row r="257" spans="2:65" s="1" customFormat="1" ht="38.25" customHeight="1">
      <c r="B257" s="169"/>
      <c r="C257" s="170" t="s">
        <v>541</v>
      </c>
      <c r="D257" s="170" t="s">
        <v>140</v>
      </c>
      <c r="E257" s="171" t="s">
        <v>542</v>
      </c>
      <c r="F257" s="172" t="s">
        <v>543</v>
      </c>
      <c r="G257" s="173" t="s">
        <v>247</v>
      </c>
      <c r="H257" s="174">
        <v>0.012</v>
      </c>
      <c r="I257" s="175"/>
      <c r="J257" s="176">
        <f>ROUND(I257*H257,2)</f>
        <v>0</v>
      </c>
      <c r="K257" s="172"/>
      <c r="L257" s="40"/>
      <c r="M257" s="177" t="s">
        <v>5</v>
      </c>
      <c r="N257" s="178" t="s">
        <v>44</v>
      </c>
      <c r="O257" s="41"/>
      <c r="P257" s="179">
        <f>O257*H257</f>
        <v>0</v>
      </c>
      <c r="Q257" s="179">
        <v>0</v>
      </c>
      <c r="R257" s="179">
        <f>Q257*H257</f>
        <v>0</v>
      </c>
      <c r="S257" s="179">
        <v>0</v>
      </c>
      <c r="T257" s="180">
        <f>S257*H257</f>
        <v>0</v>
      </c>
      <c r="AR257" s="23" t="s">
        <v>214</v>
      </c>
      <c r="AT257" s="23" t="s">
        <v>140</v>
      </c>
      <c r="AU257" s="23" t="s">
        <v>145</v>
      </c>
      <c r="AY257" s="23" t="s">
        <v>137</v>
      </c>
      <c r="BE257" s="181">
        <f>IF(N257="základní",J257,0)</f>
        <v>0</v>
      </c>
      <c r="BF257" s="181">
        <f>IF(N257="snížená",J257,0)</f>
        <v>0</v>
      </c>
      <c r="BG257" s="181">
        <f>IF(N257="zákl. přenesená",J257,0)</f>
        <v>0</v>
      </c>
      <c r="BH257" s="181">
        <f>IF(N257="sníž. přenesená",J257,0)</f>
        <v>0</v>
      </c>
      <c r="BI257" s="181">
        <f>IF(N257="nulová",J257,0)</f>
        <v>0</v>
      </c>
      <c r="BJ257" s="23" t="s">
        <v>145</v>
      </c>
      <c r="BK257" s="181">
        <f>ROUND(I257*H257,2)</f>
        <v>0</v>
      </c>
      <c r="BL257" s="23" t="s">
        <v>214</v>
      </c>
      <c r="BM257" s="23" t="s">
        <v>544</v>
      </c>
    </row>
    <row r="258" spans="2:65" s="1" customFormat="1" ht="38.25" customHeight="1">
      <c r="B258" s="169"/>
      <c r="C258" s="170" t="s">
        <v>545</v>
      </c>
      <c r="D258" s="170" t="s">
        <v>140</v>
      </c>
      <c r="E258" s="171" t="s">
        <v>546</v>
      </c>
      <c r="F258" s="172" t="s">
        <v>547</v>
      </c>
      <c r="G258" s="173" t="s">
        <v>247</v>
      </c>
      <c r="H258" s="174">
        <v>0.012</v>
      </c>
      <c r="I258" s="175"/>
      <c r="J258" s="176">
        <f>ROUND(I258*H258,2)</f>
        <v>0</v>
      </c>
      <c r="K258" s="172"/>
      <c r="L258" s="40"/>
      <c r="M258" s="177" t="s">
        <v>5</v>
      </c>
      <c r="N258" s="178" t="s">
        <v>44</v>
      </c>
      <c r="O258" s="41"/>
      <c r="P258" s="179">
        <f>O258*H258</f>
        <v>0</v>
      </c>
      <c r="Q258" s="179">
        <v>0</v>
      </c>
      <c r="R258" s="179">
        <f>Q258*H258</f>
        <v>0</v>
      </c>
      <c r="S258" s="179">
        <v>0</v>
      </c>
      <c r="T258" s="180">
        <f>S258*H258</f>
        <v>0</v>
      </c>
      <c r="AR258" s="23" t="s">
        <v>214</v>
      </c>
      <c r="AT258" s="23" t="s">
        <v>140</v>
      </c>
      <c r="AU258" s="23" t="s">
        <v>145</v>
      </c>
      <c r="AY258" s="23" t="s">
        <v>137</v>
      </c>
      <c r="BE258" s="181">
        <f>IF(N258="základní",J258,0)</f>
        <v>0</v>
      </c>
      <c r="BF258" s="181">
        <f>IF(N258="snížená",J258,0)</f>
        <v>0</v>
      </c>
      <c r="BG258" s="181">
        <f>IF(N258="zákl. přenesená",J258,0)</f>
        <v>0</v>
      </c>
      <c r="BH258" s="181">
        <f>IF(N258="sníž. přenesená",J258,0)</f>
        <v>0</v>
      </c>
      <c r="BI258" s="181">
        <f>IF(N258="nulová",J258,0)</f>
        <v>0</v>
      </c>
      <c r="BJ258" s="23" t="s">
        <v>145</v>
      </c>
      <c r="BK258" s="181">
        <f>ROUND(I258*H258,2)</f>
        <v>0</v>
      </c>
      <c r="BL258" s="23" t="s">
        <v>214</v>
      </c>
      <c r="BM258" s="23" t="s">
        <v>548</v>
      </c>
    </row>
    <row r="259" spans="2:63" s="10" customFormat="1" ht="29.85" customHeight="1">
      <c r="B259" s="156"/>
      <c r="D259" s="157" t="s">
        <v>71</v>
      </c>
      <c r="E259" s="167" t="s">
        <v>549</v>
      </c>
      <c r="F259" s="167" t="s">
        <v>550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SUM(P260:P279)</f>
        <v>0</v>
      </c>
      <c r="Q259" s="162"/>
      <c r="R259" s="163">
        <f>SUM(R260:R279)</f>
        <v>0.0759</v>
      </c>
      <c r="S259" s="162"/>
      <c r="T259" s="164">
        <f>SUM(T260:T279)</f>
        <v>0.05725</v>
      </c>
      <c r="AR259" s="157" t="s">
        <v>145</v>
      </c>
      <c r="AT259" s="165" t="s">
        <v>71</v>
      </c>
      <c r="AU259" s="165" t="s">
        <v>80</v>
      </c>
      <c r="AY259" s="157" t="s">
        <v>137</v>
      </c>
      <c r="BK259" s="166">
        <f>SUM(BK260:BK279)</f>
        <v>0</v>
      </c>
    </row>
    <row r="260" spans="2:65" s="1" customFormat="1" ht="25.5" customHeight="1">
      <c r="B260" s="169"/>
      <c r="C260" s="170" t="s">
        <v>551</v>
      </c>
      <c r="D260" s="170" t="s">
        <v>140</v>
      </c>
      <c r="E260" s="171" t="s">
        <v>552</v>
      </c>
      <c r="F260" s="172" t="s">
        <v>553</v>
      </c>
      <c r="G260" s="173" t="s">
        <v>204</v>
      </c>
      <c r="H260" s="174">
        <v>1</v>
      </c>
      <c r="I260" s="175"/>
      <c r="J260" s="176">
        <f aca="true" t="shared" si="40" ref="J260:J279">ROUND(I260*H260,2)</f>
        <v>0</v>
      </c>
      <c r="K260" s="172"/>
      <c r="L260" s="40"/>
      <c r="M260" s="177" t="s">
        <v>5</v>
      </c>
      <c r="N260" s="178" t="s">
        <v>44</v>
      </c>
      <c r="O260" s="41"/>
      <c r="P260" s="179">
        <f aca="true" t="shared" si="41" ref="P260:P279">O260*H260</f>
        <v>0</v>
      </c>
      <c r="Q260" s="179">
        <v>0.00177</v>
      </c>
      <c r="R260" s="179">
        <f aca="true" t="shared" si="42" ref="R260:R279">Q260*H260</f>
        <v>0.00177</v>
      </c>
      <c r="S260" s="179">
        <v>0.05725</v>
      </c>
      <c r="T260" s="180">
        <f aca="true" t="shared" si="43" ref="T260:T279">S260*H260</f>
        <v>0.05725</v>
      </c>
      <c r="AR260" s="23" t="s">
        <v>214</v>
      </c>
      <c r="AT260" s="23" t="s">
        <v>140</v>
      </c>
      <c r="AU260" s="23" t="s">
        <v>145</v>
      </c>
      <c r="AY260" s="23" t="s">
        <v>137</v>
      </c>
      <c r="BE260" s="181">
        <f aca="true" t="shared" si="44" ref="BE260:BE279">IF(N260="základní",J260,0)</f>
        <v>0</v>
      </c>
      <c r="BF260" s="181">
        <f aca="true" t="shared" si="45" ref="BF260:BF279">IF(N260="snížená",J260,0)</f>
        <v>0</v>
      </c>
      <c r="BG260" s="181">
        <f aca="true" t="shared" si="46" ref="BG260:BG279">IF(N260="zákl. přenesená",J260,0)</f>
        <v>0</v>
      </c>
      <c r="BH260" s="181">
        <f aca="true" t="shared" si="47" ref="BH260:BH279">IF(N260="sníž. přenesená",J260,0)</f>
        <v>0</v>
      </c>
      <c r="BI260" s="181">
        <f aca="true" t="shared" si="48" ref="BI260:BI279">IF(N260="nulová",J260,0)</f>
        <v>0</v>
      </c>
      <c r="BJ260" s="23" t="s">
        <v>145</v>
      </c>
      <c r="BK260" s="181">
        <f aca="true" t="shared" si="49" ref="BK260:BK279">ROUND(I260*H260,2)</f>
        <v>0</v>
      </c>
      <c r="BL260" s="23" t="s">
        <v>214</v>
      </c>
      <c r="BM260" s="23" t="s">
        <v>554</v>
      </c>
    </row>
    <row r="261" spans="2:65" s="1" customFormat="1" ht="16.5" customHeight="1">
      <c r="B261" s="169"/>
      <c r="C261" s="206" t="s">
        <v>555</v>
      </c>
      <c r="D261" s="206" t="s">
        <v>207</v>
      </c>
      <c r="E261" s="207" t="s">
        <v>556</v>
      </c>
      <c r="F261" s="208" t="s">
        <v>557</v>
      </c>
      <c r="G261" s="209" t="s">
        <v>204</v>
      </c>
      <c r="H261" s="210">
        <v>1</v>
      </c>
      <c r="I261" s="211"/>
      <c r="J261" s="212">
        <f t="shared" si="40"/>
        <v>0</v>
      </c>
      <c r="K261" s="208"/>
      <c r="L261" s="213"/>
      <c r="M261" s="214" t="s">
        <v>5</v>
      </c>
      <c r="N261" s="215" t="s">
        <v>44</v>
      </c>
      <c r="O261" s="41"/>
      <c r="P261" s="179">
        <f t="shared" si="41"/>
        <v>0</v>
      </c>
      <c r="Q261" s="179">
        <v>0.036</v>
      </c>
      <c r="R261" s="179">
        <f t="shared" si="42"/>
        <v>0.036</v>
      </c>
      <c r="S261" s="179">
        <v>0</v>
      </c>
      <c r="T261" s="180">
        <f t="shared" si="43"/>
        <v>0</v>
      </c>
      <c r="AR261" s="23" t="s">
        <v>302</v>
      </c>
      <c r="AT261" s="23" t="s">
        <v>207</v>
      </c>
      <c r="AU261" s="23" t="s">
        <v>145</v>
      </c>
      <c r="AY261" s="23" t="s">
        <v>137</v>
      </c>
      <c r="BE261" s="181">
        <f t="shared" si="44"/>
        <v>0</v>
      </c>
      <c r="BF261" s="181">
        <f t="shared" si="45"/>
        <v>0</v>
      </c>
      <c r="BG261" s="181">
        <f t="shared" si="46"/>
        <v>0</v>
      </c>
      <c r="BH261" s="181">
        <f t="shared" si="47"/>
        <v>0</v>
      </c>
      <c r="BI261" s="181">
        <f t="shared" si="48"/>
        <v>0</v>
      </c>
      <c r="BJ261" s="23" t="s">
        <v>145</v>
      </c>
      <c r="BK261" s="181">
        <f t="shared" si="49"/>
        <v>0</v>
      </c>
      <c r="BL261" s="23" t="s">
        <v>214</v>
      </c>
      <c r="BM261" s="23" t="s">
        <v>558</v>
      </c>
    </row>
    <row r="262" spans="2:65" s="1" customFormat="1" ht="38.25" customHeight="1">
      <c r="B262" s="169"/>
      <c r="C262" s="170" t="s">
        <v>559</v>
      </c>
      <c r="D262" s="170" t="s">
        <v>140</v>
      </c>
      <c r="E262" s="171" t="s">
        <v>560</v>
      </c>
      <c r="F262" s="172" t="s">
        <v>561</v>
      </c>
      <c r="G262" s="173" t="s">
        <v>204</v>
      </c>
      <c r="H262" s="174">
        <v>2</v>
      </c>
      <c r="I262" s="175"/>
      <c r="J262" s="176">
        <f t="shared" si="40"/>
        <v>0</v>
      </c>
      <c r="K262" s="172"/>
      <c r="L262" s="40"/>
      <c r="M262" s="177" t="s">
        <v>5</v>
      </c>
      <c r="N262" s="178" t="s">
        <v>44</v>
      </c>
      <c r="O262" s="41"/>
      <c r="P262" s="179">
        <f t="shared" si="41"/>
        <v>0</v>
      </c>
      <c r="Q262" s="179">
        <v>0</v>
      </c>
      <c r="R262" s="179">
        <f t="shared" si="42"/>
        <v>0</v>
      </c>
      <c r="S262" s="179">
        <v>0</v>
      </c>
      <c r="T262" s="180">
        <f t="shared" si="43"/>
        <v>0</v>
      </c>
      <c r="AR262" s="23" t="s">
        <v>214</v>
      </c>
      <c r="AT262" s="23" t="s">
        <v>140</v>
      </c>
      <c r="AU262" s="23" t="s">
        <v>145</v>
      </c>
      <c r="AY262" s="23" t="s">
        <v>137</v>
      </c>
      <c r="BE262" s="181">
        <f t="shared" si="44"/>
        <v>0</v>
      </c>
      <c r="BF262" s="181">
        <f t="shared" si="45"/>
        <v>0</v>
      </c>
      <c r="BG262" s="181">
        <f t="shared" si="46"/>
        <v>0</v>
      </c>
      <c r="BH262" s="181">
        <f t="shared" si="47"/>
        <v>0</v>
      </c>
      <c r="BI262" s="181">
        <f t="shared" si="48"/>
        <v>0</v>
      </c>
      <c r="BJ262" s="23" t="s">
        <v>145</v>
      </c>
      <c r="BK262" s="181">
        <f t="shared" si="49"/>
        <v>0</v>
      </c>
      <c r="BL262" s="23" t="s">
        <v>214</v>
      </c>
      <c r="BM262" s="23" t="s">
        <v>562</v>
      </c>
    </row>
    <row r="263" spans="2:65" s="1" customFormat="1" ht="16.5" customHeight="1">
      <c r="B263" s="169"/>
      <c r="C263" s="206" t="s">
        <v>563</v>
      </c>
      <c r="D263" s="206" t="s">
        <v>207</v>
      </c>
      <c r="E263" s="207" t="s">
        <v>564</v>
      </c>
      <c r="F263" s="208" t="s">
        <v>565</v>
      </c>
      <c r="G263" s="209" t="s">
        <v>204</v>
      </c>
      <c r="H263" s="210">
        <v>2</v>
      </c>
      <c r="I263" s="211"/>
      <c r="J263" s="212">
        <f t="shared" si="40"/>
        <v>0</v>
      </c>
      <c r="K263" s="208"/>
      <c r="L263" s="213"/>
      <c r="M263" s="214" t="s">
        <v>5</v>
      </c>
      <c r="N263" s="215" t="s">
        <v>44</v>
      </c>
      <c r="O263" s="41"/>
      <c r="P263" s="179">
        <f t="shared" si="41"/>
        <v>0</v>
      </c>
      <c r="Q263" s="179">
        <v>2E-05</v>
      </c>
      <c r="R263" s="179">
        <f t="shared" si="42"/>
        <v>4E-05</v>
      </c>
      <c r="S263" s="179">
        <v>0</v>
      </c>
      <c r="T263" s="180">
        <f t="shared" si="43"/>
        <v>0</v>
      </c>
      <c r="AR263" s="23" t="s">
        <v>302</v>
      </c>
      <c r="AT263" s="23" t="s">
        <v>207</v>
      </c>
      <c r="AU263" s="23" t="s">
        <v>145</v>
      </c>
      <c r="AY263" s="23" t="s">
        <v>137</v>
      </c>
      <c r="BE263" s="181">
        <f t="shared" si="44"/>
        <v>0</v>
      </c>
      <c r="BF263" s="181">
        <f t="shared" si="45"/>
        <v>0</v>
      </c>
      <c r="BG263" s="181">
        <f t="shared" si="46"/>
        <v>0</v>
      </c>
      <c r="BH263" s="181">
        <f t="shared" si="47"/>
        <v>0</v>
      </c>
      <c r="BI263" s="181">
        <f t="shared" si="48"/>
        <v>0</v>
      </c>
      <c r="BJ263" s="23" t="s">
        <v>145</v>
      </c>
      <c r="BK263" s="181">
        <f t="shared" si="49"/>
        <v>0</v>
      </c>
      <c r="BL263" s="23" t="s">
        <v>214</v>
      </c>
      <c r="BM263" s="23" t="s">
        <v>566</v>
      </c>
    </row>
    <row r="264" spans="2:65" s="1" customFormat="1" ht="25.5" customHeight="1">
      <c r="B264" s="169"/>
      <c r="C264" s="170" t="s">
        <v>567</v>
      </c>
      <c r="D264" s="170" t="s">
        <v>140</v>
      </c>
      <c r="E264" s="171" t="s">
        <v>568</v>
      </c>
      <c r="F264" s="172" t="s">
        <v>569</v>
      </c>
      <c r="G264" s="173" t="s">
        <v>313</v>
      </c>
      <c r="H264" s="174">
        <v>90</v>
      </c>
      <c r="I264" s="175"/>
      <c r="J264" s="176">
        <f t="shared" si="40"/>
        <v>0</v>
      </c>
      <c r="K264" s="172"/>
      <c r="L264" s="40"/>
      <c r="M264" s="177" t="s">
        <v>5</v>
      </c>
      <c r="N264" s="178" t="s">
        <v>44</v>
      </c>
      <c r="O264" s="41"/>
      <c r="P264" s="179">
        <f t="shared" si="41"/>
        <v>0</v>
      </c>
      <c r="Q264" s="179">
        <v>0</v>
      </c>
      <c r="R264" s="179">
        <f t="shared" si="42"/>
        <v>0</v>
      </c>
      <c r="S264" s="179">
        <v>0</v>
      </c>
      <c r="T264" s="180">
        <f t="shared" si="43"/>
        <v>0</v>
      </c>
      <c r="AR264" s="23" t="s">
        <v>214</v>
      </c>
      <c r="AT264" s="23" t="s">
        <v>140</v>
      </c>
      <c r="AU264" s="23" t="s">
        <v>145</v>
      </c>
      <c r="AY264" s="23" t="s">
        <v>137</v>
      </c>
      <c r="BE264" s="181">
        <f t="shared" si="44"/>
        <v>0</v>
      </c>
      <c r="BF264" s="181">
        <f t="shared" si="45"/>
        <v>0</v>
      </c>
      <c r="BG264" s="181">
        <f t="shared" si="46"/>
        <v>0</v>
      </c>
      <c r="BH264" s="181">
        <f t="shared" si="47"/>
        <v>0</v>
      </c>
      <c r="BI264" s="181">
        <f t="shared" si="48"/>
        <v>0</v>
      </c>
      <c r="BJ264" s="23" t="s">
        <v>145</v>
      </c>
      <c r="BK264" s="181">
        <f t="shared" si="49"/>
        <v>0</v>
      </c>
      <c r="BL264" s="23" t="s">
        <v>214</v>
      </c>
      <c r="BM264" s="23" t="s">
        <v>570</v>
      </c>
    </row>
    <row r="265" spans="2:65" s="1" customFormat="1" ht="16.5" customHeight="1">
      <c r="B265" s="169"/>
      <c r="C265" s="206" t="s">
        <v>571</v>
      </c>
      <c r="D265" s="206" t="s">
        <v>207</v>
      </c>
      <c r="E265" s="207" t="s">
        <v>572</v>
      </c>
      <c r="F265" s="208" t="s">
        <v>573</v>
      </c>
      <c r="G265" s="209" t="s">
        <v>313</v>
      </c>
      <c r="H265" s="210">
        <v>50</v>
      </c>
      <c r="I265" s="211"/>
      <c r="J265" s="212">
        <f t="shared" si="40"/>
        <v>0</v>
      </c>
      <c r="K265" s="208"/>
      <c r="L265" s="213"/>
      <c r="M265" s="214" t="s">
        <v>5</v>
      </c>
      <c r="N265" s="215" t="s">
        <v>44</v>
      </c>
      <c r="O265" s="41"/>
      <c r="P265" s="179">
        <f t="shared" si="41"/>
        <v>0</v>
      </c>
      <c r="Q265" s="179">
        <v>0.00017</v>
      </c>
      <c r="R265" s="179">
        <f t="shared" si="42"/>
        <v>0.0085</v>
      </c>
      <c r="S265" s="179">
        <v>0</v>
      </c>
      <c r="T265" s="180">
        <f t="shared" si="43"/>
        <v>0</v>
      </c>
      <c r="AR265" s="23" t="s">
        <v>302</v>
      </c>
      <c r="AT265" s="23" t="s">
        <v>207</v>
      </c>
      <c r="AU265" s="23" t="s">
        <v>145</v>
      </c>
      <c r="AY265" s="23" t="s">
        <v>137</v>
      </c>
      <c r="BE265" s="181">
        <f t="shared" si="44"/>
        <v>0</v>
      </c>
      <c r="BF265" s="181">
        <f t="shared" si="45"/>
        <v>0</v>
      </c>
      <c r="BG265" s="181">
        <f t="shared" si="46"/>
        <v>0</v>
      </c>
      <c r="BH265" s="181">
        <f t="shared" si="47"/>
        <v>0</v>
      </c>
      <c r="BI265" s="181">
        <f t="shared" si="48"/>
        <v>0</v>
      </c>
      <c r="BJ265" s="23" t="s">
        <v>145</v>
      </c>
      <c r="BK265" s="181">
        <f t="shared" si="49"/>
        <v>0</v>
      </c>
      <c r="BL265" s="23" t="s">
        <v>214</v>
      </c>
      <c r="BM265" s="23" t="s">
        <v>574</v>
      </c>
    </row>
    <row r="266" spans="2:65" s="1" customFormat="1" ht="16.5" customHeight="1">
      <c r="B266" s="169"/>
      <c r="C266" s="206" t="s">
        <v>575</v>
      </c>
      <c r="D266" s="206" t="s">
        <v>207</v>
      </c>
      <c r="E266" s="207" t="s">
        <v>576</v>
      </c>
      <c r="F266" s="208" t="s">
        <v>577</v>
      </c>
      <c r="G266" s="209" t="s">
        <v>313</v>
      </c>
      <c r="H266" s="210">
        <v>5</v>
      </c>
      <c r="I266" s="211"/>
      <c r="J266" s="212">
        <f t="shared" si="40"/>
        <v>0</v>
      </c>
      <c r="K266" s="208"/>
      <c r="L266" s="213"/>
      <c r="M266" s="214" t="s">
        <v>5</v>
      </c>
      <c r="N266" s="215" t="s">
        <v>44</v>
      </c>
      <c r="O266" s="41"/>
      <c r="P266" s="179">
        <f t="shared" si="41"/>
        <v>0</v>
      </c>
      <c r="Q266" s="179">
        <v>0.00028</v>
      </c>
      <c r="R266" s="179">
        <f t="shared" si="42"/>
        <v>0.0013999999999999998</v>
      </c>
      <c r="S266" s="179">
        <v>0</v>
      </c>
      <c r="T266" s="180">
        <f t="shared" si="43"/>
        <v>0</v>
      </c>
      <c r="AR266" s="23" t="s">
        <v>302</v>
      </c>
      <c r="AT266" s="23" t="s">
        <v>207</v>
      </c>
      <c r="AU266" s="23" t="s">
        <v>145</v>
      </c>
      <c r="AY266" s="23" t="s">
        <v>137</v>
      </c>
      <c r="BE266" s="181">
        <f t="shared" si="44"/>
        <v>0</v>
      </c>
      <c r="BF266" s="181">
        <f t="shared" si="45"/>
        <v>0</v>
      </c>
      <c r="BG266" s="181">
        <f t="shared" si="46"/>
        <v>0</v>
      </c>
      <c r="BH266" s="181">
        <f t="shared" si="47"/>
        <v>0</v>
      </c>
      <c r="BI266" s="181">
        <f t="shared" si="48"/>
        <v>0</v>
      </c>
      <c r="BJ266" s="23" t="s">
        <v>145</v>
      </c>
      <c r="BK266" s="181">
        <f t="shared" si="49"/>
        <v>0</v>
      </c>
      <c r="BL266" s="23" t="s">
        <v>214</v>
      </c>
      <c r="BM266" s="23" t="s">
        <v>578</v>
      </c>
    </row>
    <row r="267" spans="2:65" s="1" customFormat="1" ht="25.5" customHeight="1">
      <c r="B267" s="169"/>
      <c r="C267" s="170" t="s">
        <v>579</v>
      </c>
      <c r="D267" s="170" t="s">
        <v>140</v>
      </c>
      <c r="E267" s="171" t="s">
        <v>580</v>
      </c>
      <c r="F267" s="172" t="s">
        <v>581</v>
      </c>
      <c r="G267" s="173" t="s">
        <v>204</v>
      </c>
      <c r="H267" s="174">
        <v>1</v>
      </c>
      <c r="I267" s="175"/>
      <c r="J267" s="176">
        <f t="shared" si="40"/>
        <v>0</v>
      </c>
      <c r="K267" s="172"/>
      <c r="L267" s="40"/>
      <c r="M267" s="177" t="s">
        <v>5</v>
      </c>
      <c r="N267" s="178" t="s">
        <v>44</v>
      </c>
      <c r="O267" s="41"/>
      <c r="P267" s="179">
        <f t="shared" si="41"/>
        <v>0</v>
      </c>
      <c r="Q267" s="179">
        <v>0</v>
      </c>
      <c r="R267" s="179">
        <f t="shared" si="42"/>
        <v>0</v>
      </c>
      <c r="S267" s="179">
        <v>0</v>
      </c>
      <c r="T267" s="180">
        <f t="shared" si="43"/>
        <v>0</v>
      </c>
      <c r="AR267" s="23" t="s">
        <v>214</v>
      </c>
      <c r="AT267" s="23" t="s">
        <v>140</v>
      </c>
      <c r="AU267" s="23" t="s">
        <v>145</v>
      </c>
      <c r="AY267" s="23" t="s">
        <v>137</v>
      </c>
      <c r="BE267" s="181">
        <f t="shared" si="44"/>
        <v>0</v>
      </c>
      <c r="BF267" s="181">
        <f t="shared" si="45"/>
        <v>0</v>
      </c>
      <c r="BG267" s="181">
        <f t="shared" si="46"/>
        <v>0</v>
      </c>
      <c r="BH267" s="181">
        <f t="shared" si="47"/>
        <v>0</v>
      </c>
      <c r="BI267" s="181">
        <f t="shared" si="48"/>
        <v>0</v>
      </c>
      <c r="BJ267" s="23" t="s">
        <v>145</v>
      </c>
      <c r="BK267" s="181">
        <f t="shared" si="49"/>
        <v>0</v>
      </c>
      <c r="BL267" s="23" t="s">
        <v>214</v>
      </c>
      <c r="BM267" s="23" t="s">
        <v>582</v>
      </c>
    </row>
    <row r="268" spans="2:65" s="1" customFormat="1" ht="16.5" customHeight="1">
      <c r="B268" s="169"/>
      <c r="C268" s="206" t="s">
        <v>583</v>
      </c>
      <c r="D268" s="206" t="s">
        <v>207</v>
      </c>
      <c r="E268" s="207" t="s">
        <v>584</v>
      </c>
      <c r="F268" s="208" t="s">
        <v>585</v>
      </c>
      <c r="G268" s="209" t="s">
        <v>204</v>
      </c>
      <c r="H268" s="210">
        <v>1</v>
      </c>
      <c r="I268" s="211"/>
      <c r="J268" s="212">
        <f t="shared" si="40"/>
        <v>0</v>
      </c>
      <c r="K268" s="208"/>
      <c r="L268" s="213"/>
      <c r="M268" s="214" t="s">
        <v>5</v>
      </c>
      <c r="N268" s="215" t="s">
        <v>44</v>
      </c>
      <c r="O268" s="41"/>
      <c r="P268" s="179">
        <f t="shared" si="41"/>
        <v>0</v>
      </c>
      <c r="Q268" s="179">
        <v>0.0169</v>
      </c>
      <c r="R268" s="179">
        <f t="shared" si="42"/>
        <v>0.0169</v>
      </c>
      <c r="S268" s="179">
        <v>0</v>
      </c>
      <c r="T268" s="180">
        <f t="shared" si="43"/>
        <v>0</v>
      </c>
      <c r="AR268" s="23" t="s">
        <v>302</v>
      </c>
      <c r="AT268" s="23" t="s">
        <v>207</v>
      </c>
      <c r="AU268" s="23" t="s">
        <v>145</v>
      </c>
      <c r="AY268" s="23" t="s">
        <v>137</v>
      </c>
      <c r="BE268" s="181">
        <f t="shared" si="44"/>
        <v>0</v>
      </c>
      <c r="BF268" s="181">
        <f t="shared" si="45"/>
        <v>0</v>
      </c>
      <c r="BG268" s="181">
        <f t="shared" si="46"/>
        <v>0</v>
      </c>
      <c r="BH268" s="181">
        <f t="shared" si="47"/>
        <v>0</v>
      </c>
      <c r="BI268" s="181">
        <f t="shared" si="48"/>
        <v>0</v>
      </c>
      <c r="BJ268" s="23" t="s">
        <v>145</v>
      </c>
      <c r="BK268" s="181">
        <f t="shared" si="49"/>
        <v>0</v>
      </c>
      <c r="BL268" s="23" t="s">
        <v>214</v>
      </c>
      <c r="BM268" s="23" t="s">
        <v>586</v>
      </c>
    </row>
    <row r="269" spans="2:65" s="1" customFormat="1" ht="25.5" customHeight="1">
      <c r="B269" s="169"/>
      <c r="C269" s="170" t="s">
        <v>587</v>
      </c>
      <c r="D269" s="170" t="s">
        <v>140</v>
      </c>
      <c r="E269" s="171" t="s">
        <v>588</v>
      </c>
      <c r="F269" s="172" t="s">
        <v>589</v>
      </c>
      <c r="G269" s="173" t="s">
        <v>204</v>
      </c>
      <c r="H269" s="174">
        <v>4</v>
      </c>
      <c r="I269" s="175"/>
      <c r="J269" s="176">
        <f t="shared" si="40"/>
        <v>0</v>
      </c>
      <c r="K269" s="172"/>
      <c r="L269" s="40"/>
      <c r="M269" s="177" t="s">
        <v>5</v>
      </c>
      <c r="N269" s="178" t="s">
        <v>44</v>
      </c>
      <c r="O269" s="41"/>
      <c r="P269" s="179">
        <f t="shared" si="41"/>
        <v>0</v>
      </c>
      <c r="Q269" s="179">
        <v>0</v>
      </c>
      <c r="R269" s="179">
        <f t="shared" si="42"/>
        <v>0</v>
      </c>
      <c r="S269" s="179">
        <v>0</v>
      </c>
      <c r="T269" s="180">
        <f t="shared" si="43"/>
        <v>0</v>
      </c>
      <c r="AR269" s="23" t="s">
        <v>214</v>
      </c>
      <c r="AT269" s="23" t="s">
        <v>140</v>
      </c>
      <c r="AU269" s="23" t="s">
        <v>145</v>
      </c>
      <c r="AY269" s="23" t="s">
        <v>137</v>
      </c>
      <c r="BE269" s="181">
        <f t="shared" si="44"/>
        <v>0</v>
      </c>
      <c r="BF269" s="181">
        <f t="shared" si="45"/>
        <v>0</v>
      </c>
      <c r="BG269" s="181">
        <f t="shared" si="46"/>
        <v>0</v>
      </c>
      <c r="BH269" s="181">
        <f t="shared" si="47"/>
        <v>0</v>
      </c>
      <c r="BI269" s="181">
        <f t="shared" si="48"/>
        <v>0</v>
      </c>
      <c r="BJ269" s="23" t="s">
        <v>145</v>
      </c>
      <c r="BK269" s="181">
        <f t="shared" si="49"/>
        <v>0</v>
      </c>
      <c r="BL269" s="23" t="s">
        <v>214</v>
      </c>
      <c r="BM269" s="23" t="s">
        <v>590</v>
      </c>
    </row>
    <row r="270" spans="2:65" s="1" customFormat="1" ht="16.5" customHeight="1">
      <c r="B270" s="169"/>
      <c r="C270" s="206" t="s">
        <v>591</v>
      </c>
      <c r="D270" s="206" t="s">
        <v>207</v>
      </c>
      <c r="E270" s="207" t="s">
        <v>592</v>
      </c>
      <c r="F270" s="208" t="s">
        <v>593</v>
      </c>
      <c r="G270" s="209" t="s">
        <v>204</v>
      </c>
      <c r="H270" s="210">
        <v>4</v>
      </c>
      <c r="I270" s="211"/>
      <c r="J270" s="212">
        <f t="shared" si="40"/>
        <v>0</v>
      </c>
      <c r="K270" s="208"/>
      <c r="L270" s="213"/>
      <c r="M270" s="214" t="s">
        <v>5</v>
      </c>
      <c r="N270" s="215" t="s">
        <v>44</v>
      </c>
      <c r="O270" s="41"/>
      <c r="P270" s="179">
        <f t="shared" si="41"/>
        <v>0</v>
      </c>
      <c r="Q270" s="179">
        <v>0.0001</v>
      </c>
      <c r="R270" s="179">
        <f t="shared" si="42"/>
        <v>0.0004</v>
      </c>
      <c r="S270" s="179">
        <v>0</v>
      </c>
      <c r="T270" s="180">
        <f t="shared" si="43"/>
        <v>0</v>
      </c>
      <c r="AR270" s="23" t="s">
        <v>302</v>
      </c>
      <c r="AT270" s="23" t="s">
        <v>207</v>
      </c>
      <c r="AU270" s="23" t="s">
        <v>145</v>
      </c>
      <c r="AY270" s="23" t="s">
        <v>137</v>
      </c>
      <c r="BE270" s="181">
        <f t="shared" si="44"/>
        <v>0</v>
      </c>
      <c r="BF270" s="181">
        <f t="shared" si="45"/>
        <v>0</v>
      </c>
      <c r="BG270" s="181">
        <f t="shared" si="46"/>
        <v>0</v>
      </c>
      <c r="BH270" s="181">
        <f t="shared" si="47"/>
        <v>0</v>
      </c>
      <c r="BI270" s="181">
        <f t="shared" si="48"/>
        <v>0</v>
      </c>
      <c r="BJ270" s="23" t="s">
        <v>145</v>
      </c>
      <c r="BK270" s="181">
        <f t="shared" si="49"/>
        <v>0</v>
      </c>
      <c r="BL270" s="23" t="s">
        <v>214</v>
      </c>
      <c r="BM270" s="23" t="s">
        <v>594</v>
      </c>
    </row>
    <row r="271" spans="2:65" s="1" customFormat="1" ht="25.5" customHeight="1">
      <c r="B271" s="169"/>
      <c r="C271" s="170" t="s">
        <v>595</v>
      </c>
      <c r="D271" s="170" t="s">
        <v>140</v>
      </c>
      <c r="E271" s="171" t="s">
        <v>596</v>
      </c>
      <c r="F271" s="172" t="s">
        <v>597</v>
      </c>
      <c r="G271" s="173" t="s">
        <v>204</v>
      </c>
      <c r="H271" s="174">
        <v>7</v>
      </c>
      <c r="I271" s="175"/>
      <c r="J271" s="176">
        <f t="shared" si="40"/>
        <v>0</v>
      </c>
      <c r="K271" s="172"/>
      <c r="L271" s="40"/>
      <c r="M271" s="177" t="s">
        <v>5</v>
      </c>
      <c r="N271" s="178" t="s">
        <v>44</v>
      </c>
      <c r="O271" s="41"/>
      <c r="P271" s="179">
        <f t="shared" si="41"/>
        <v>0</v>
      </c>
      <c r="Q271" s="179">
        <v>0</v>
      </c>
      <c r="R271" s="179">
        <f t="shared" si="42"/>
        <v>0</v>
      </c>
      <c r="S271" s="179">
        <v>0</v>
      </c>
      <c r="T271" s="180">
        <f t="shared" si="43"/>
        <v>0</v>
      </c>
      <c r="AR271" s="23" t="s">
        <v>214</v>
      </c>
      <c r="AT271" s="23" t="s">
        <v>140</v>
      </c>
      <c r="AU271" s="23" t="s">
        <v>145</v>
      </c>
      <c r="AY271" s="23" t="s">
        <v>137</v>
      </c>
      <c r="BE271" s="181">
        <f t="shared" si="44"/>
        <v>0</v>
      </c>
      <c r="BF271" s="181">
        <f t="shared" si="45"/>
        <v>0</v>
      </c>
      <c r="BG271" s="181">
        <f t="shared" si="46"/>
        <v>0</v>
      </c>
      <c r="BH271" s="181">
        <f t="shared" si="47"/>
        <v>0</v>
      </c>
      <c r="BI271" s="181">
        <f t="shared" si="48"/>
        <v>0</v>
      </c>
      <c r="BJ271" s="23" t="s">
        <v>145</v>
      </c>
      <c r="BK271" s="181">
        <f t="shared" si="49"/>
        <v>0</v>
      </c>
      <c r="BL271" s="23" t="s">
        <v>214</v>
      </c>
      <c r="BM271" s="23" t="s">
        <v>598</v>
      </c>
    </row>
    <row r="272" spans="2:65" s="1" customFormat="1" ht="16.5" customHeight="1">
      <c r="B272" s="169"/>
      <c r="C272" s="206" t="s">
        <v>599</v>
      </c>
      <c r="D272" s="206" t="s">
        <v>207</v>
      </c>
      <c r="E272" s="207" t="s">
        <v>600</v>
      </c>
      <c r="F272" s="208" t="s">
        <v>601</v>
      </c>
      <c r="G272" s="209" t="s">
        <v>204</v>
      </c>
      <c r="H272" s="210">
        <v>7</v>
      </c>
      <c r="I272" s="211"/>
      <c r="J272" s="212">
        <f t="shared" si="40"/>
        <v>0</v>
      </c>
      <c r="K272" s="208"/>
      <c r="L272" s="213"/>
      <c r="M272" s="214" t="s">
        <v>5</v>
      </c>
      <c r="N272" s="215" t="s">
        <v>44</v>
      </c>
      <c r="O272" s="41"/>
      <c r="P272" s="179">
        <f t="shared" si="41"/>
        <v>0</v>
      </c>
      <c r="Q272" s="179">
        <v>0.00027</v>
      </c>
      <c r="R272" s="179">
        <f t="shared" si="42"/>
        <v>0.00189</v>
      </c>
      <c r="S272" s="179">
        <v>0</v>
      </c>
      <c r="T272" s="180">
        <f t="shared" si="43"/>
        <v>0</v>
      </c>
      <c r="AR272" s="23" t="s">
        <v>302</v>
      </c>
      <c r="AT272" s="23" t="s">
        <v>207</v>
      </c>
      <c r="AU272" s="23" t="s">
        <v>145</v>
      </c>
      <c r="AY272" s="23" t="s">
        <v>137</v>
      </c>
      <c r="BE272" s="181">
        <f t="shared" si="44"/>
        <v>0</v>
      </c>
      <c r="BF272" s="181">
        <f t="shared" si="45"/>
        <v>0</v>
      </c>
      <c r="BG272" s="181">
        <f t="shared" si="46"/>
        <v>0</v>
      </c>
      <c r="BH272" s="181">
        <f t="shared" si="47"/>
        <v>0</v>
      </c>
      <c r="BI272" s="181">
        <f t="shared" si="48"/>
        <v>0</v>
      </c>
      <c r="BJ272" s="23" t="s">
        <v>145</v>
      </c>
      <c r="BK272" s="181">
        <f t="shared" si="49"/>
        <v>0</v>
      </c>
      <c r="BL272" s="23" t="s">
        <v>214</v>
      </c>
      <c r="BM272" s="23" t="s">
        <v>602</v>
      </c>
    </row>
    <row r="273" spans="2:65" s="1" customFormat="1" ht="25.5" customHeight="1">
      <c r="B273" s="169"/>
      <c r="C273" s="170" t="s">
        <v>603</v>
      </c>
      <c r="D273" s="170" t="s">
        <v>140</v>
      </c>
      <c r="E273" s="171" t="s">
        <v>604</v>
      </c>
      <c r="F273" s="172" t="s">
        <v>605</v>
      </c>
      <c r="G273" s="173" t="s">
        <v>204</v>
      </c>
      <c r="H273" s="174">
        <v>4</v>
      </c>
      <c r="I273" s="175"/>
      <c r="J273" s="176">
        <f t="shared" si="40"/>
        <v>0</v>
      </c>
      <c r="K273" s="172"/>
      <c r="L273" s="40"/>
      <c r="M273" s="177" t="s">
        <v>5</v>
      </c>
      <c r="N273" s="178" t="s">
        <v>44</v>
      </c>
      <c r="O273" s="41"/>
      <c r="P273" s="179">
        <f t="shared" si="41"/>
        <v>0</v>
      </c>
      <c r="Q273" s="179">
        <v>0</v>
      </c>
      <c r="R273" s="179">
        <f t="shared" si="42"/>
        <v>0</v>
      </c>
      <c r="S273" s="179">
        <v>0</v>
      </c>
      <c r="T273" s="180">
        <f t="shared" si="43"/>
        <v>0</v>
      </c>
      <c r="AR273" s="23" t="s">
        <v>214</v>
      </c>
      <c r="AT273" s="23" t="s">
        <v>140</v>
      </c>
      <c r="AU273" s="23" t="s">
        <v>145</v>
      </c>
      <c r="AY273" s="23" t="s">
        <v>137</v>
      </c>
      <c r="BE273" s="181">
        <f t="shared" si="44"/>
        <v>0</v>
      </c>
      <c r="BF273" s="181">
        <f t="shared" si="45"/>
        <v>0</v>
      </c>
      <c r="BG273" s="181">
        <f t="shared" si="46"/>
        <v>0</v>
      </c>
      <c r="BH273" s="181">
        <f t="shared" si="47"/>
        <v>0</v>
      </c>
      <c r="BI273" s="181">
        <f t="shared" si="48"/>
        <v>0</v>
      </c>
      <c r="BJ273" s="23" t="s">
        <v>145</v>
      </c>
      <c r="BK273" s="181">
        <f t="shared" si="49"/>
        <v>0</v>
      </c>
      <c r="BL273" s="23" t="s">
        <v>214</v>
      </c>
      <c r="BM273" s="23" t="s">
        <v>606</v>
      </c>
    </row>
    <row r="274" spans="2:65" s="1" customFormat="1" ht="16.5" customHeight="1">
      <c r="B274" s="169"/>
      <c r="C274" s="206" t="s">
        <v>607</v>
      </c>
      <c r="D274" s="206" t="s">
        <v>207</v>
      </c>
      <c r="E274" s="207" t="s">
        <v>608</v>
      </c>
      <c r="F274" s="208" t="s">
        <v>609</v>
      </c>
      <c r="G274" s="209" t="s">
        <v>204</v>
      </c>
      <c r="H274" s="210">
        <v>2</v>
      </c>
      <c r="I274" s="211"/>
      <c r="J274" s="212">
        <f t="shared" si="40"/>
        <v>0</v>
      </c>
      <c r="K274" s="208"/>
      <c r="L274" s="213"/>
      <c r="M274" s="214" t="s">
        <v>5</v>
      </c>
      <c r="N274" s="215" t="s">
        <v>44</v>
      </c>
      <c r="O274" s="41"/>
      <c r="P274" s="179">
        <f t="shared" si="41"/>
        <v>0</v>
      </c>
      <c r="Q274" s="179">
        <v>0.0008</v>
      </c>
      <c r="R274" s="179">
        <f t="shared" si="42"/>
        <v>0.0016</v>
      </c>
      <c r="S274" s="179">
        <v>0</v>
      </c>
      <c r="T274" s="180">
        <f t="shared" si="43"/>
        <v>0</v>
      </c>
      <c r="AR274" s="23" t="s">
        <v>302</v>
      </c>
      <c r="AT274" s="23" t="s">
        <v>207</v>
      </c>
      <c r="AU274" s="23" t="s">
        <v>145</v>
      </c>
      <c r="AY274" s="23" t="s">
        <v>137</v>
      </c>
      <c r="BE274" s="181">
        <f t="shared" si="44"/>
        <v>0</v>
      </c>
      <c r="BF274" s="181">
        <f t="shared" si="45"/>
        <v>0</v>
      </c>
      <c r="BG274" s="181">
        <f t="shared" si="46"/>
        <v>0</v>
      </c>
      <c r="BH274" s="181">
        <f t="shared" si="47"/>
        <v>0</v>
      </c>
      <c r="BI274" s="181">
        <f t="shared" si="48"/>
        <v>0</v>
      </c>
      <c r="BJ274" s="23" t="s">
        <v>145</v>
      </c>
      <c r="BK274" s="181">
        <f t="shared" si="49"/>
        <v>0</v>
      </c>
      <c r="BL274" s="23" t="s">
        <v>214</v>
      </c>
      <c r="BM274" s="23" t="s">
        <v>610</v>
      </c>
    </row>
    <row r="275" spans="2:65" s="1" customFormat="1" ht="16.5" customHeight="1">
      <c r="B275" s="169"/>
      <c r="C275" s="206" t="s">
        <v>611</v>
      </c>
      <c r="D275" s="206" t="s">
        <v>207</v>
      </c>
      <c r="E275" s="207" t="s">
        <v>612</v>
      </c>
      <c r="F275" s="208" t="s">
        <v>613</v>
      </c>
      <c r="G275" s="209" t="s">
        <v>313</v>
      </c>
      <c r="H275" s="210">
        <v>35</v>
      </c>
      <c r="I275" s="211"/>
      <c r="J275" s="212">
        <f t="shared" si="40"/>
        <v>0</v>
      </c>
      <c r="K275" s="208"/>
      <c r="L275" s="213"/>
      <c r="M275" s="214" t="s">
        <v>5</v>
      </c>
      <c r="N275" s="215" t="s">
        <v>44</v>
      </c>
      <c r="O275" s="41"/>
      <c r="P275" s="179">
        <f t="shared" si="41"/>
        <v>0</v>
      </c>
      <c r="Q275" s="179">
        <v>0.00012</v>
      </c>
      <c r="R275" s="179">
        <f t="shared" si="42"/>
        <v>0.0042</v>
      </c>
      <c r="S275" s="179">
        <v>0</v>
      </c>
      <c r="T275" s="180">
        <f t="shared" si="43"/>
        <v>0</v>
      </c>
      <c r="AR275" s="23" t="s">
        <v>302</v>
      </c>
      <c r="AT275" s="23" t="s">
        <v>207</v>
      </c>
      <c r="AU275" s="23" t="s">
        <v>145</v>
      </c>
      <c r="AY275" s="23" t="s">
        <v>137</v>
      </c>
      <c r="BE275" s="181">
        <f t="shared" si="44"/>
        <v>0</v>
      </c>
      <c r="BF275" s="181">
        <f t="shared" si="45"/>
        <v>0</v>
      </c>
      <c r="BG275" s="181">
        <f t="shared" si="46"/>
        <v>0</v>
      </c>
      <c r="BH275" s="181">
        <f t="shared" si="47"/>
        <v>0</v>
      </c>
      <c r="BI275" s="181">
        <f t="shared" si="48"/>
        <v>0</v>
      </c>
      <c r="BJ275" s="23" t="s">
        <v>145</v>
      </c>
      <c r="BK275" s="181">
        <f t="shared" si="49"/>
        <v>0</v>
      </c>
      <c r="BL275" s="23" t="s">
        <v>214</v>
      </c>
      <c r="BM275" s="23" t="s">
        <v>614</v>
      </c>
    </row>
    <row r="276" spans="2:65" s="1" customFormat="1" ht="25.5" customHeight="1">
      <c r="B276" s="169"/>
      <c r="C276" s="170" t="s">
        <v>615</v>
      </c>
      <c r="D276" s="170" t="s">
        <v>140</v>
      </c>
      <c r="E276" s="171" t="s">
        <v>616</v>
      </c>
      <c r="F276" s="172" t="s">
        <v>617</v>
      </c>
      <c r="G276" s="173" t="s">
        <v>204</v>
      </c>
      <c r="H276" s="174">
        <v>1</v>
      </c>
      <c r="I276" s="175"/>
      <c r="J276" s="176">
        <f t="shared" si="40"/>
        <v>0</v>
      </c>
      <c r="K276" s="172"/>
      <c r="L276" s="40"/>
      <c r="M276" s="177" t="s">
        <v>5</v>
      </c>
      <c r="N276" s="178" t="s">
        <v>44</v>
      </c>
      <c r="O276" s="41"/>
      <c r="P276" s="179">
        <f t="shared" si="41"/>
        <v>0</v>
      </c>
      <c r="Q276" s="179">
        <v>0</v>
      </c>
      <c r="R276" s="179">
        <f t="shared" si="42"/>
        <v>0</v>
      </c>
      <c r="S276" s="179">
        <v>0</v>
      </c>
      <c r="T276" s="180">
        <f t="shared" si="43"/>
        <v>0</v>
      </c>
      <c r="AR276" s="23" t="s">
        <v>214</v>
      </c>
      <c r="AT276" s="23" t="s">
        <v>140</v>
      </c>
      <c r="AU276" s="23" t="s">
        <v>145</v>
      </c>
      <c r="AY276" s="23" t="s">
        <v>137</v>
      </c>
      <c r="BE276" s="181">
        <f t="shared" si="44"/>
        <v>0</v>
      </c>
      <c r="BF276" s="181">
        <f t="shared" si="45"/>
        <v>0</v>
      </c>
      <c r="BG276" s="181">
        <f t="shared" si="46"/>
        <v>0</v>
      </c>
      <c r="BH276" s="181">
        <f t="shared" si="47"/>
        <v>0</v>
      </c>
      <c r="BI276" s="181">
        <f t="shared" si="48"/>
        <v>0</v>
      </c>
      <c r="BJ276" s="23" t="s">
        <v>145</v>
      </c>
      <c r="BK276" s="181">
        <f t="shared" si="49"/>
        <v>0</v>
      </c>
      <c r="BL276" s="23" t="s">
        <v>214</v>
      </c>
      <c r="BM276" s="23" t="s">
        <v>618</v>
      </c>
    </row>
    <row r="277" spans="2:65" s="1" customFormat="1" ht="38.25" customHeight="1">
      <c r="B277" s="169"/>
      <c r="C277" s="170" t="s">
        <v>619</v>
      </c>
      <c r="D277" s="170" t="s">
        <v>140</v>
      </c>
      <c r="E277" s="171" t="s">
        <v>620</v>
      </c>
      <c r="F277" s="172" t="s">
        <v>621</v>
      </c>
      <c r="G277" s="173" t="s">
        <v>247</v>
      </c>
      <c r="H277" s="174">
        <v>0.076</v>
      </c>
      <c r="I277" s="175"/>
      <c r="J277" s="176">
        <f t="shared" si="40"/>
        <v>0</v>
      </c>
      <c r="K277" s="172"/>
      <c r="L277" s="40"/>
      <c r="M277" s="177" t="s">
        <v>5</v>
      </c>
      <c r="N277" s="178" t="s">
        <v>44</v>
      </c>
      <c r="O277" s="41"/>
      <c r="P277" s="179">
        <f t="shared" si="41"/>
        <v>0</v>
      </c>
      <c r="Q277" s="179">
        <v>0</v>
      </c>
      <c r="R277" s="179">
        <f t="shared" si="42"/>
        <v>0</v>
      </c>
      <c r="S277" s="179">
        <v>0</v>
      </c>
      <c r="T277" s="180">
        <f t="shared" si="43"/>
        <v>0</v>
      </c>
      <c r="AR277" s="23" t="s">
        <v>214</v>
      </c>
      <c r="AT277" s="23" t="s">
        <v>140</v>
      </c>
      <c r="AU277" s="23" t="s">
        <v>145</v>
      </c>
      <c r="AY277" s="23" t="s">
        <v>137</v>
      </c>
      <c r="BE277" s="181">
        <f t="shared" si="44"/>
        <v>0</v>
      </c>
      <c r="BF277" s="181">
        <f t="shared" si="45"/>
        <v>0</v>
      </c>
      <c r="BG277" s="181">
        <f t="shared" si="46"/>
        <v>0</v>
      </c>
      <c r="BH277" s="181">
        <f t="shared" si="47"/>
        <v>0</v>
      </c>
      <c r="BI277" s="181">
        <f t="shared" si="48"/>
        <v>0</v>
      </c>
      <c r="BJ277" s="23" t="s">
        <v>145</v>
      </c>
      <c r="BK277" s="181">
        <f t="shared" si="49"/>
        <v>0</v>
      </c>
      <c r="BL277" s="23" t="s">
        <v>214</v>
      </c>
      <c r="BM277" s="23" t="s">
        <v>622</v>
      </c>
    </row>
    <row r="278" spans="2:65" s="1" customFormat="1" ht="38.25" customHeight="1">
      <c r="B278" s="169"/>
      <c r="C278" s="170" t="s">
        <v>623</v>
      </c>
      <c r="D278" s="170" t="s">
        <v>140</v>
      </c>
      <c r="E278" s="171" t="s">
        <v>624</v>
      </c>
      <c r="F278" s="172" t="s">
        <v>625</v>
      </c>
      <c r="G278" s="173" t="s">
        <v>247</v>
      </c>
      <c r="H278" s="174">
        <v>0.076</v>
      </c>
      <c r="I278" s="175"/>
      <c r="J278" s="176">
        <f t="shared" si="40"/>
        <v>0</v>
      </c>
      <c r="K278" s="172"/>
      <c r="L278" s="40"/>
      <c r="M278" s="177" t="s">
        <v>5</v>
      </c>
      <c r="N278" s="178" t="s">
        <v>44</v>
      </c>
      <c r="O278" s="41"/>
      <c r="P278" s="179">
        <f t="shared" si="41"/>
        <v>0</v>
      </c>
      <c r="Q278" s="179">
        <v>0</v>
      </c>
      <c r="R278" s="179">
        <f t="shared" si="42"/>
        <v>0</v>
      </c>
      <c r="S278" s="179">
        <v>0</v>
      </c>
      <c r="T278" s="180">
        <f t="shared" si="43"/>
        <v>0</v>
      </c>
      <c r="AR278" s="23" t="s">
        <v>214</v>
      </c>
      <c r="AT278" s="23" t="s">
        <v>140</v>
      </c>
      <c r="AU278" s="23" t="s">
        <v>145</v>
      </c>
      <c r="AY278" s="23" t="s">
        <v>137</v>
      </c>
      <c r="BE278" s="181">
        <f t="shared" si="44"/>
        <v>0</v>
      </c>
      <c r="BF278" s="181">
        <f t="shared" si="45"/>
        <v>0</v>
      </c>
      <c r="BG278" s="181">
        <f t="shared" si="46"/>
        <v>0</v>
      </c>
      <c r="BH278" s="181">
        <f t="shared" si="47"/>
        <v>0</v>
      </c>
      <c r="BI278" s="181">
        <f t="shared" si="48"/>
        <v>0</v>
      </c>
      <c r="BJ278" s="23" t="s">
        <v>145</v>
      </c>
      <c r="BK278" s="181">
        <f t="shared" si="49"/>
        <v>0</v>
      </c>
      <c r="BL278" s="23" t="s">
        <v>214</v>
      </c>
      <c r="BM278" s="23" t="s">
        <v>626</v>
      </c>
    </row>
    <row r="279" spans="2:65" s="1" customFormat="1" ht="16.5" customHeight="1">
      <c r="B279" s="169"/>
      <c r="C279" s="206" t="s">
        <v>627</v>
      </c>
      <c r="D279" s="206" t="s">
        <v>207</v>
      </c>
      <c r="E279" s="207" t="s">
        <v>628</v>
      </c>
      <c r="F279" s="208" t="s">
        <v>629</v>
      </c>
      <c r="G279" s="209" t="s">
        <v>204</v>
      </c>
      <c r="H279" s="210">
        <v>2</v>
      </c>
      <c r="I279" s="211"/>
      <c r="J279" s="212">
        <f t="shared" si="40"/>
        <v>0</v>
      </c>
      <c r="K279" s="208"/>
      <c r="L279" s="213"/>
      <c r="M279" s="214" t="s">
        <v>5</v>
      </c>
      <c r="N279" s="215" t="s">
        <v>44</v>
      </c>
      <c r="O279" s="41"/>
      <c r="P279" s="179">
        <f t="shared" si="41"/>
        <v>0</v>
      </c>
      <c r="Q279" s="179">
        <v>0.0016</v>
      </c>
      <c r="R279" s="179">
        <f t="shared" si="42"/>
        <v>0.0032</v>
      </c>
      <c r="S279" s="179">
        <v>0</v>
      </c>
      <c r="T279" s="180">
        <f t="shared" si="43"/>
        <v>0</v>
      </c>
      <c r="AR279" s="23" t="s">
        <v>302</v>
      </c>
      <c r="AT279" s="23" t="s">
        <v>207</v>
      </c>
      <c r="AU279" s="23" t="s">
        <v>145</v>
      </c>
      <c r="AY279" s="23" t="s">
        <v>137</v>
      </c>
      <c r="BE279" s="181">
        <f t="shared" si="44"/>
        <v>0</v>
      </c>
      <c r="BF279" s="181">
        <f t="shared" si="45"/>
        <v>0</v>
      </c>
      <c r="BG279" s="181">
        <f t="shared" si="46"/>
        <v>0</v>
      </c>
      <c r="BH279" s="181">
        <f t="shared" si="47"/>
        <v>0</v>
      </c>
      <c r="BI279" s="181">
        <f t="shared" si="48"/>
        <v>0</v>
      </c>
      <c r="BJ279" s="23" t="s">
        <v>145</v>
      </c>
      <c r="BK279" s="181">
        <f t="shared" si="49"/>
        <v>0</v>
      </c>
      <c r="BL279" s="23" t="s">
        <v>214</v>
      </c>
      <c r="BM279" s="23" t="s">
        <v>630</v>
      </c>
    </row>
    <row r="280" spans="2:63" s="10" customFormat="1" ht="29.85" customHeight="1">
      <c r="B280" s="156"/>
      <c r="D280" s="157" t="s">
        <v>71</v>
      </c>
      <c r="E280" s="167" t="s">
        <v>631</v>
      </c>
      <c r="F280" s="167" t="s">
        <v>632</v>
      </c>
      <c r="I280" s="159"/>
      <c r="J280" s="168">
        <f>BK280</f>
        <v>0</v>
      </c>
      <c r="L280" s="156"/>
      <c r="M280" s="161"/>
      <c r="N280" s="162"/>
      <c r="O280" s="162"/>
      <c r="P280" s="163">
        <f>SUM(P281:P285)</f>
        <v>0</v>
      </c>
      <c r="Q280" s="162"/>
      <c r="R280" s="163">
        <f>SUM(R281:R285)</f>
        <v>0.01</v>
      </c>
      <c r="S280" s="162"/>
      <c r="T280" s="164">
        <f>SUM(T281:T285)</f>
        <v>0.004</v>
      </c>
      <c r="AR280" s="157" t="s">
        <v>145</v>
      </c>
      <c r="AT280" s="165" t="s">
        <v>71</v>
      </c>
      <c r="AU280" s="165" t="s">
        <v>80</v>
      </c>
      <c r="AY280" s="157" t="s">
        <v>137</v>
      </c>
      <c r="BK280" s="166">
        <f>SUM(BK281:BK285)</f>
        <v>0</v>
      </c>
    </row>
    <row r="281" spans="2:65" s="1" customFormat="1" ht="25.5" customHeight="1">
      <c r="B281" s="169"/>
      <c r="C281" s="170" t="s">
        <v>633</v>
      </c>
      <c r="D281" s="170" t="s">
        <v>140</v>
      </c>
      <c r="E281" s="171" t="s">
        <v>634</v>
      </c>
      <c r="F281" s="172" t="s">
        <v>635</v>
      </c>
      <c r="G281" s="173" t="s">
        <v>204</v>
      </c>
      <c r="H281" s="174">
        <v>2</v>
      </c>
      <c r="I281" s="175"/>
      <c r="J281" s="176">
        <f>ROUND(I281*H281,2)</f>
        <v>0</v>
      </c>
      <c r="K281" s="172"/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214</v>
      </c>
      <c r="AT281" s="23" t="s">
        <v>140</v>
      </c>
      <c r="AU281" s="23" t="s">
        <v>145</v>
      </c>
      <c r="AY281" s="23" t="s">
        <v>137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145</v>
      </c>
      <c r="BK281" s="181">
        <f>ROUND(I281*H281,2)</f>
        <v>0</v>
      </c>
      <c r="BL281" s="23" t="s">
        <v>214</v>
      </c>
      <c r="BM281" s="23" t="s">
        <v>636</v>
      </c>
    </row>
    <row r="282" spans="2:65" s="1" customFormat="1" ht="16.5" customHeight="1">
      <c r="B282" s="169"/>
      <c r="C282" s="206" t="s">
        <v>637</v>
      </c>
      <c r="D282" s="206" t="s">
        <v>207</v>
      </c>
      <c r="E282" s="207" t="s">
        <v>638</v>
      </c>
      <c r="F282" s="208" t="s">
        <v>639</v>
      </c>
      <c r="G282" s="209" t="s">
        <v>204</v>
      </c>
      <c r="H282" s="210">
        <v>2</v>
      </c>
      <c r="I282" s="211"/>
      <c r="J282" s="212">
        <f>ROUND(I282*H282,2)</f>
        <v>0</v>
      </c>
      <c r="K282" s="208"/>
      <c r="L282" s="213"/>
      <c r="M282" s="214" t="s">
        <v>5</v>
      </c>
      <c r="N282" s="215" t="s">
        <v>44</v>
      </c>
      <c r="O282" s="41"/>
      <c r="P282" s="179">
        <f>O282*H282</f>
        <v>0</v>
      </c>
      <c r="Q282" s="179">
        <v>0.005</v>
      </c>
      <c r="R282" s="179">
        <f>Q282*H282</f>
        <v>0.01</v>
      </c>
      <c r="S282" s="179">
        <v>0</v>
      </c>
      <c r="T282" s="180">
        <f>S282*H282</f>
        <v>0</v>
      </c>
      <c r="AR282" s="23" t="s">
        <v>302</v>
      </c>
      <c r="AT282" s="23" t="s">
        <v>207</v>
      </c>
      <c r="AU282" s="23" t="s">
        <v>145</v>
      </c>
      <c r="AY282" s="23" t="s">
        <v>137</v>
      </c>
      <c r="BE282" s="181">
        <f>IF(N282="základní",J282,0)</f>
        <v>0</v>
      </c>
      <c r="BF282" s="181">
        <f>IF(N282="snížená",J282,0)</f>
        <v>0</v>
      </c>
      <c r="BG282" s="181">
        <f>IF(N282="zákl. přenesená",J282,0)</f>
        <v>0</v>
      </c>
      <c r="BH282" s="181">
        <f>IF(N282="sníž. přenesená",J282,0)</f>
        <v>0</v>
      </c>
      <c r="BI282" s="181">
        <f>IF(N282="nulová",J282,0)</f>
        <v>0</v>
      </c>
      <c r="BJ282" s="23" t="s">
        <v>145</v>
      </c>
      <c r="BK282" s="181">
        <f>ROUND(I282*H282,2)</f>
        <v>0</v>
      </c>
      <c r="BL282" s="23" t="s">
        <v>214</v>
      </c>
      <c r="BM282" s="23" t="s">
        <v>640</v>
      </c>
    </row>
    <row r="283" spans="2:65" s="1" customFormat="1" ht="25.5" customHeight="1">
      <c r="B283" s="169"/>
      <c r="C283" s="170" t="s">
        <v>641</v>
      </c>
      <c r="D283" s="170" t="s">
        <v>140</v>
      </c>
      <c r="E283" s="171" t="s">
        <v>642</v>
      </c>
      <c r="F283" s="172" t="s">
        <v>643</v>
      </c>
      <c r="G283" s="173" t="s">
        <v>204</v>
      </c>
      <c r="H283" s="174">
        <v>2</v>
      </c>
      <c r="I283" s="175"/>
      <c r="J283" s="176">
        <f>ROUND(I283*H283,2)</f>
        <v>0</v>
      </c>
      <c r="K283" s="172"/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0.002</v>
      </c>
      <c r="T283" s="180">
        <f>S283*H283</f>
        <v>0.004</v>
      </c>
      <c r="AR283" s="23" t="s">
        <v>214</v>
      </c>
      <c r="AT283" s="23" t="s">
        <v>140</v>
      </c>
      <c r="AU283" s="23" t="s">
        <v>145</v>
      </c>
      <c r="AY283" s="23" t="s">
        <v>137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145</v>
      </c>
      <c r="BK283" s="181">
        <f>ROUND(I283*H283,2)</f>
        <v>0</v>
      </c>
      <c r="BL283" s="23" t="s">
        <v>214</v>
      </c>
      <c r="BM283" s="23" t="s">
        <v>644</v>
      </c>
    </row>
    <row r="284" spans="2:65" s="1" customFormat="1" ht="38.25" customHeight="1">
      <c r="B284" s="169"/>
      <c r="C284" s="170" t="s">
        <v>645</v>
      </c>
      <c r="D284" s="170" t="s">
        <v>140</v>
      </c>
      <c r="E284" s="171" t="s">
        <v>646</v>
      </c>
      <c r="F284" s="172" t="s">
        <v>647</v>
      </c>
      <c r="G284" s="173" t="s">
        <v>247</v>
      </c>
      <c r="H284" s="174">
        <v>0.01</v>
      </c>
      <c r="I284" s="175"/>
      <c r="J284" s="176">
        <f>ROUND(I284*H284,2)</f>
        <v>0</v>
      </c>
      <c r="K284" s="172"/>
      <c r="L284" s="40"/>
      <c r="M284" s="177" t="s">
        <v>5</v>
      </c>
      <c r="N284" s="178" t="s">
        <v>44</v>
      </c>
      <c r="O284" s="41"/>
      <c r="P284" s="179">
        <f>O284*H284</f>
        <v>0</v>
      </c>
      <c r="Q284" s="179">
        <v>0</v>
      </c>
      <c r="R284" s="179">
        <f>Q284*H284</f>
        <v>0</v>
      </c>
      <c r="S284" s="179">
        <v>0</v>
      </c>
      <c r="T284" s="180">
        <f>S284*H284</f>
        <v>0</v>
      </c>
      <c r="AR284" s="23" t="s">
        <v>214</v>
      </c>
      <c r="AT284" s="23" t="s">
        <v>140</v>
      </c>
      <c r="AU284" s="23" t="s">
        <v>145</v>
      </c>
      <c r="AY284" s="23" t="s">
        <v>137</v>
      </c>
      <c r="BE284" s="181">
        <f>IF(N284="základní",J284,0)</f>
        <v>0</v>
      </c>
      <c r="BF284" s="181">
        <f>IF(N284="snížená",J284,0)</f>
        <v>0</v>
      </c>
      <c r="BG284" s="181">
        <f>IF(N284="zákl. přenesená",J284,0)</f>
        <v>0</v>
      </c>
      <c r="BH284" s="181">
        <f>IF(N284="sníž. přenesená",J284,0)</f>
        <v>0</v>
      </c>
      <c r="BI284" s="181">
        <f>IF(N284="nulová",J284,0)</f>
        <v>0</v>
      </c>
      <c r="BJ284" s="23" t="s">
        <v>145</v>
      </c>
      <c r="BK284" s="181">
        <f>ROUND(I284*H284,2)</f>
        <v>0</v>
      </c>
      <c r="BL284" s="23" t="s">
        <v>214</v>
      </c>
      <c r="BM284" s="23" t="s">
        <v>648</v>
      </c>
    </row>
    <row r="285" spans="2:65" s="1" customFormat="1" ht="38.25" customHeight="1">
      <c r="B285" s="169"/>
      <c r="C285" s="170" t="s">
        <v>649</v>
      </c>
      <c r="D285" s="170" t="s">
        <v>140</v>
      </c>
      <c r="E285" s="171" t="s">
        <v>650</v>
      </c>
      <c r="F285" s="172" t="s">
        <v>651</v>
      </c>
      <c r="G285" s="173" t="s">
        <v>247</v>
      </c>
      <c r="H285" s="174">
        <v>0.01</v>
      </c>
      <c r="I285" s="175"/>
      <c r="J285" s="176">
        <f>ROUND(I285*H285,2)</f>
        <v>0</v>
      </c>
      <c r="K285" s="172"/>
      <c r="L285" s="40"/>
      <c r="M285" s="177" t="s">
        <v>5</v>
      </c>
      <c r="N285" s="178" t="s">
        <v>44</v>
      </c>
      <c r="O285" s="41"/>
      <c r="P285" s="179">
        <f>O285*H285</f>
        <v>0</v>
      </c>
      <c r="Q285" s="179">
        <v>0</v>
      </c>
      <c r="R285" s="179">
        <f>Q285*H285</f>
        <v>0</v>
      </c>
      <c r="S285" s="179">
        <v>0</v>
      </c>
      <c r="T285" s="180">
        <f>S285*H285</f>
        <v>0</v>
      </c>
      <c r="AR285" s="23" t="s">
        <v>214</v>
      </c>
      <c r="AT285" s="23" t="s">
        <v>140</v>
      </c>
      <c r="AU285" s="23" t="s">
        <v>145</v>
      </c>
      <c r="AY285" s="23" t="s">
        <v>137</v>
      </c>
      <c r="BE285" s="181">
        <f>IF(N285="základní",J285,0)</f>
        <v>0</v>
      </c>
      <c r="BF285" s="181">
        <f>IF(N285="snížená",J285,0)</f>
        <v>0</v>
      </c>
      <c r="BG285" s="181">
        <f>IF(N285="zákl. přenesená",J285,0)</f>
        <v>0</v>
      </c>
      <c r="BH285" s="181">
        <f>IF(N285="sníž. přenesená",J285,0)</f>
        <v>0</v>
      </c>
      <c r="BI285" s="181">
        <f>IF(N285="nulová",J285,0)</f>
        <v>0</v>
      </c>
      <c r="BJ285" s="23" t="s">
        <v>145</v>
      </c>
      <c r="BK285" s="181">
        <f>ROUND(I285*H285,2)</f>
        <v>0</v>
      </c>
      <c r="BL285" s="23" t="s">
        <v>214</v>
      </c>
      <c r="BM285" s="23" t="s">
        <v>652</v>
      </c>
    </row>
    <row r="286" spans="2:63" s="10" customFormat="1" ht="29.85" customHeight="1">
      <c r="B286" s="156"/>
      <c r="D286" s="157" t="s">
        <v>71</v>
      </c>
      <c r="E286" s="167" t="s">
        <v>653</v>
      </c>
      <c r="F286" s="167" t="s">
        <v>654</v>
      </c>
      <c r="I286" s="159"/>
      <c r="J286" s="168">
        <f>BK286</f>
        <v>0</v>
      </c>
      <c r="L286" s="156"/>
      <c r="M286" s="161"/>
      <c r="N286" s="162"/>
      <c r="O286" s="162"/>
      <c r="P286" s="163">
        <f>SUM(P287:P311)</f>
        <v>0</v>
      </c>
      <c r="Q286" s="162"/>
      <c r="R286" s="163">
        <f>SUM(R287:R311)</f>
        <v>0.6645131</v>
      </c>
      <c r="S286" s="162"/>
      <c r="T286" s="164">
        <f>SUM(T287:T311)</f>
        <v>0</v>
      </c>
      <c r="AR286" s="157" t="s">
        <v>145</v>
      </c>
      <c r="AT286" s="165" t="s">
        <v>71</v>
      </c>
      <c r="AU286" s="165" t="s">
        <v>80</v>
      </c>
      <c r="AY286" s="157" t="s">
        <v>137</v>
      </c>
      <c r="BK286" s="166">
        <f>SUM(BK287:BK311)</f>
        <v>0</v>
      </c>
    </row>
    <row r="287" spans="2:65" s="1" customFormat="1" ht="38.25" customHeight="1">
      <c r="B287" s="169"/>
      <c r="C287" s="170" t="s">
        <v>655</v>
      </c>
      <c r="D287" s="170" t="s">
        <v>140</v>
      </c>
      <c r="E287" s="171" t="s">
        <v>656</v>
      </c>
      <c r="F287" s="172" t="s">
        <v>657</v>
      </c>
      <c r="G287" s="173" t="s">
        <v>143</v>
      </c>
      <c r="H287" s="174">
        <v>24.97</v>
      </c>
      <c r="I287" s="175"/>
      <c r="J287" s="176">
        <f>ROUND(I287*H287,2)</f>
        <v>0</v>
      </c>
      <c r="K287" s="172"/>
      <c r="L287" s="40"/>
      <c r="M287" s="177" t="s">
        <v>5</v>
      </c>
      <c r="N287" s="178" t="s">
        <v>44</v>
      </c>
      <c r="O287" s="41"/>
      <c r="P287" s="179">
        <f>O287*H287</f>
        <v>0</v>
      </c>
      <c r="Q287" s="179">
        <v>0.02541</v>
      </c>
      <c r="R287" s="179">
        <f>Q287*H287</f>
        <v>0.6344877</v>
      </c>
      <c r="S287" s="179">
        <v>0</v>
      </c>
      <c r="T287" s="180">
        <f>S287*H287</f>
        <v>0</v>
      </c>
      <c r="AR287" s="23" t="s">
        <v>214</v>
      </c>
      <c r="AT287" s="23" t="s">
        <v>140</v>
      </c>
      <c r="AU287" s="23" t="s">
        <v>145</v>
      </c>
      <c r="AY287" s="23" t="s">
        <v>137</v>
      </c>
      <c r="BE287" s="181">
        <f>IF(N287="základní",J287,0)</f>
        <v>0</v>
      </c>
      <c r="BF287" s="181">
        <f>IF(N287="snížená",J287,0)</f>
        <v>0</v>
      </c>
      <c r="BG287" s="181">
        <f>IF(N287="zákl. přenesená",J287,0)</f>
        <v>0</v>
      </c>
      <c r="BH287" s="181">
        <f>IF(N287="sníž. přenesená",J287,0)</f>
        <v>0</v>
      </c>
      <c r="BI287" s="181">
        <f>IF(N287="nulová",J287,0)</f>
        <v>0</v>
      </c>
      <c r="BJ287" s="23" t="s">
        <v>145</v>
      </c>
      <c r="BK287" s="181">
        <f>ROUND(I287*H287,2)</f>
        <v>0</v>
      </c>
      <c r="BL287" s="23" t="s">
        <v>214</v>
      </c>
      <c r="BM287" s="23" t="s">
        <v>658</v>
      </c>
    </row>
    <row r="288" spans="2:51" s="11" customFormat="1" ht="13.5">
      <c r="B288" s="182"/>
      <c r="D288" s="183" t="s">
        <v>147</v>
      </c>
      <c r="E288" s="184" t="s">
        <v>5</v>
      </c>
      <c r="F288" s="185" t="s">
        <v>659</v>
      </c>
      <c r="H288" s="186">
        <v>10.14</v>
      </c>
      <c r="I288" s="187"/>
      <c r="L288" s="182"/>
      <c r="M288" s="188"/>
      <c r="N288" s="189"/>
      <c r="O288" s="189"/>
      <c r="P288" s="189"/>
      <c r="Q288" s="189"/>
      <c r="R288" s="189"/>
      <c r="S288" s="189"/>
      <c r="T288" s="190"/>
      <c r="AT288" s="184" t="s">
        <v>147</v>
      </c>
      <c r="AU288" s="184" t="s">
        <v>145</v>
      </c>
      <c r="AV288" s="11" t="s">
        <v>145</v>
      </c>
      <c r="AW288" s="11" t="s">
        <v>36</v>
      </c>
      <c r="AX288" s="11" t="s">
        <v>72</v>
      </c>
      <c r="AY288" s="184" t="s">
        <v>137</v>
      </c>
    </row>
    <row r="289" spans="2:51" s="11" customFormat="1" ht="13.5">
      <c r="B289" s="182"/>
      <c r="D289" s="183" t="s">
        <v>147</v>
      </c>
      <c r="E289" s="184" t="s">
        <v>5</v>
      </c>
      <c r="F289" s="185" t="s">
        <v>660</v>
      </c>
      <c r="H289" s="186">
        <v>7.41</v>
      </c>
      <c r="I289" s="187"/>
      <c r="L289" s="182"/>
      <c r="M289" s="188"/>
      <c r="N289" s="189"/>
      <c r="O289" s="189"/>
      <c r="P289" s="189"/>
      <c r="Q289" s="189"/>
      <c r="R289" s="189"/>
      <c r="S289" s="189"/>
      <c r="T289" s="190"/>
      <c r="AT289" s="184" t="s">
        <v>147</v>
      </c>
      <c r="AU289" s="184" t="s">
        <v>145</v>
      </c>
      <c r="AV289" s="11" t="s">
        <v>145</v>
      </c>
      <c r="AW289" s="11" t="s">
        <v>36</v>
      </c>
      <c r="AX289" s="11" t="s">
        <v>72</v>
      </c>
      <c r="AY289" s="184" t="s">
        <v>137</v>
      </c>
    </row>
    <row r="290" spans="2:51" s="11" customFormat="1" ht="13.5">
      <c r="B290" s="182"/>
      <c r="D290" s="183" t="s">
        <v>147</v>
      </c>
      <c r="E290" s="184" t="s">
        <v>5</v>
      </c>
      <c r="F290" s="185" t="s">
        <v>661</v>
      </c>
      <c r="H290" s="186">
        <v>9.1</v>
      </c>
      <c r="I290" s="187"/>
      <c r="L290" s="182"/>
      <c r="M290" s="188"/>
      <c r="N290" s="189"/>
      <c r="O290" s="189"/>
      <c r="P290" s="189"/>
      <c r="Q290" s="189"/>
      <c r="R290" s="189"/>
      <c r="S290" s="189"/>
      <c r="T290" s="190"/>
      <c r="AT290" s="184" t="s">
        <v>147</v>
      </c>
      <c r="AU290" s="184" t="s">
        <v>145</v>
      </c>
      <c r="AV290" s="11" t="s">
        <v>145</v>
      </c>
      <c r="AW290" s="11" t="s">
        <v>36</v>
      </c>
      <c r="AX290" s="11" t="s">
        <v>72</v>
      </c>
      <c r="AY290" s="184" t="s">
        <v>137</v>
      </c>
    </row>
    <row r="291" spans="2:51" s="11" customFormat="1" ht="13.5">
      <c r="B291" s="182"/>
      <c r="D291" s="183" t="s">
        <v>147</v>
      </c>
      <c r="E291" s="184" t="s">
        <v>5</v>
      </c>
      <c r="F291" s="185" t="s">
        <v>662</v>
      </c>
      <c r="H291" s="186">
        <v>-1.68</v>
      </c>
      <c r="I291" s="187"/>
      <c r="L291" s="182"/>
      <c r="M291" s="188"/>
      <c r="N291" s="189"/>
      <c r="O291" s="189"/>
      <c r="P291" s="189"/>
      <c r="Q291" s="189"/>
      <c r="R291" s="189"/>
      <c r="S291" s="189"/>
      <c r="T291" s="190"/>
      <c r="AT291" s="184" t="s">
        <v>147</v>
      </c>
      <c r="AU291" s="184" t="s">
        <v>145</v>
      </c>
      <c r="AV291" s="11" t="s">
        <v>145</v>
      </c>
      <c r="AW291" s="11" t="s">
        <v>36</v>
      </c>
      <c r="AX291" s="11" t="s">
        <v>72</v>
      </c>
      <c r="AY291" s="184" t="s">
        <v>137</v>
      </c>
    </row>
    <row r="292" spans="2:51" s="12" customFormat="1" ht="13.5">
      <c r="B292" s="191"/>
      <c r="D292" s="183" t="s">
        <v>147</v>
      </c>
      <c r="E292" s="192" t="s">
        <v>5</v>
      </c>
      <c r="F292" s="193" t="s">
        <v>156</v>
      </c>
      <c r="H292" s="194">
        <v>24.97</v>
      </c>
      <c r="I292" s="195"/>
      <c r="L292" s="191"/>
      <c r="M292" s="196"/>
      <c r="N292" s="197"/>
      <c r="O292" s="197"/>
      <c r="P292" s="197"/>
      <c r="Q292" s="197"/>
      <c r="R292" s="197"/>
      <c r="S292" s="197"/>
      <c r="T292" s="198"/>
      <c r="AT292" s="192" t="s">
        <v>147</v>
      </c>
      <c r="AU292" s="192" t="s">
        <v>145</v>
      </c>
      <c r="AV292" s="12" t="s">
        <v>144</v>
      </c>
      <c r="AW292" s="12" t="s">
        <v>36</v>
      </c>
      <c r="AX292" s="12" t="s">
        <v>80</v>
      </c>
      <c r="AY292" s="192" t="s">
        <v>137</v>
      </c>
    </row>
    <row r="293" spans="2:65" s="1" customFormat="1" ht="38.25" customHeight="1">
      <c r="B293" s="169"/>
      <c r="C293" s="170" t="s">
        <v>663</v>
      </c>
      <c r="D293" s="170" t="s">
        <v>140</v>
      </c>
      <c r="E293" s="171" t="s">
        <v>664</v>
      </c>
      <c r="F293" s="172" t="s">
        <v>665</v>
      </c>
      <c r="G293" s="173" t="s">
        <v>313</v>
      </c>
      <c r="H293" s="174">
        <v>34.71</v>
      </c>
      <c r="I293" s="175"/>
      <c r="J293" s="176">
        <f>ROUND(I293*H293,2)</f>
        <v>0</v>
      </c>
      <c r="K293" s="172"/>
      <c r="L293" s="40"/>
      <c r="M293" s="177" t="s">
        <v>5</v>
      </c>
      <c r="N293" s="178" t="s">
        <v>44</v>
      </c>
      <c r="O293" s="41"/>
      <c r="P293" s="179">
        <f>O293*H293</f>
        <v>0</v>
      </c>
      <c r="Q293" s="179">
        <v>4E-05</v>
      </c>
      <c r="R293" s="179">
        <f>Q293*H293</f>
        <v>0.0013884000000000001</v>
      </c>
      <c r="S293" s="179">
        <v>0</v>
      </c>
      <c r="T293" s="180">
        <f>S293*H293</f>
        <v>0</v>
      </c>
      <c r="AR293" s="23" t="s">
        <v>214</v>
      </c>
      <c r="AT293" s="23" t="s">
        <v>140</v>
      </c>
      <c r="AU293" s="23" t="s">
        <v>145</v>
      </c>
      <c r="AY293" s="23" t="s">
        <v>137</v>
      </c>
      <c r="BE293" s="181">
        <f>IF(N293="základní",J293,0)</f>
        <v>0</v>
      </c>
      <c r="BF293" s="181">
        <f>IF(N293="snížená",J293,0)</f>
        <v>0</v>
      </c>
      <c r="BG293" s="181">
        <f>IF(N293="zákl. přenesená",J293,0)</f>
        <v>0</v>
      </c>
      <c r="BH293" s="181">
        <f>IF(N293="sníž. přenesená",J293,0)</f>
        <v>0</v>
      </c>
      <c r="BI293" s="181">
        <f>IF(N293="nulová",J293,0)</f>
        <v>0</v>
      </c>
      <c r="BJ293" s="23" t="s">
        <v>145</v>
      </c>
      <c r="BK293" s="181">
        <f>ROUND(I293*H293,2)</f>
        <v>0</v>
      </c>
      <c r="BL293" s="23" t="s">
        <v>214</v>
      </c>
      <c r="BM293" s="23" t="s">
        <v>666</v>
      </c>
    </row>
    <row r="294" spans="2:51" s="11" customFormat="1" ht="13.5">
      <c r="B294" s="182"/>
      <c r="D294" s="183" t="s">
        <v>147</v>
      </c>
      <c r="E294" s="184" t="s">
        <v>5</v>
      </c>
      <c r="F294" s="185" t="s">
        <v>667</v>
      </c>
      <c r="H294" s="186">
        <v>2.85</v>
      </c>
      <c r="I294" s="187"/>
      <c r="L294" s="182"/>
      <c r="M294" s="188"/>
      <c r="N294" s="189"/>
      <c r="O294" s="189"/>
      <c r="P294" s="189"/>
      <c r="Q294" s="189"/>
      <c r="R294" s="189"/>
      <c r="S294" s="189"/>
      <c r="T294" s="190"/>
      <c r="AT294" s="184" t="s">
        <v>147</v>
      </c>
      <c r="AU294" s="184" t="s">
        <v>145</v>
      </c>
      <c r="AV294" s="11" t="s">
        <v>145</v>
      </c>
      <c r="AW294" s="11" t="s">
        <v>36</v>
      </c>
      <c r="AX294" s="11" t="s">
        <v>72</v>
      </c>
      <c r="AY294" s="184" t="s">
        <v>137</v>
      </c>
    </row>
    <row r="295" spans="2:51" s="11" customFormat="1" ht="13.5">
      <c r="B295" s="182"/>
      <c r="D295" s="183" t="s">
        <v>147</v>
      </c>
      <c r="E295" s="184" t="s">
        <v>5</v>
      </c>
      <c r="F295" s="185" t="s">
        <v>668</v>
      </c>
      <c r="H295" s="186">
        <v>4.01</v>
      </c>
      <c r="I295" s="187"/>
      <c r="L295" s="182"/>
      <c r="M295" s="188"/>
      <c r="N295" s="189"/>
      <c r="O295" s="189"/>
      <c r="P295" s="189"/>
      <c r="Q295" s="189"/>
      <c r="R295" s="189"/>
      <c r="S295" s="189"/>
      <c r="T295" s="190"/>
      <c r="AT295" s="184" t="s">
        <v>147</v>
      </c>
      <c r="AU295" s="184" t="s">
        <v>145</v>
      </c>
      <c r="AV295" s="11" t="s">
        <v>145</v>
      </c>
      <c r="AW295" s="11" t="s">
        <v>36</v>
      </c>
      <c r="AX295" s="11" t="s">
        <v>72</v>
      </c>
      <c r="AY295" s="184" t="s">
        <v>137</v>
      </c>
    </row>
    <row r="296" spans="2:51" s="11" customFormat="1" ht="13.5">
      <c r="B296" s="182"/>
      <c r="D296" s="183" t="s">
        <v>147</v>
      </c>
      <c r="E296" s="184" t="s">
        <v>5</v>
      </c>
      <c r="F296" s="185" t="s">
        <v>316</v>
      </c>
      <c r="H296" s="186">
        <v>6.81</v>
      </c>
      <c r="I296" s="187"/>
      <c r="L296" s="182"/>
      <c r="M296" s="188"/>
      <c r="N296" s="189"/>
      <c r="O296" s="189"/>
      <c r="P296" s="189"/>
      <c r="Q296" s="189"/>
      <c r="R296" s="189"/>
      <c r="S296" s="189"/>
      <c r="T296" s="190"/>
      <c r="AT296" s="184" t="s">
        <v>147</v>
      </c>
      <c r="AU296" s="184" t="s">
        <v>145</v>
      </c>
      <c r="AV296" s="11" t="s">
        <v>145</v>
      </c>
      <c r="AW296" s="11" t="s">
        <v>36</v>
      </c>
      <c r="AX296" s="11" t="s">
        <v>72</v>
      </c>
      <c r="AY296" s="184" t="s">
        <v>137</v>
      </c>
    </row>
    <row r="297" spans="2:51" s="11" customFormat="1" ht="13.5">
      <c r="B297" s="182"/>
      <c r="D297" s="183" t="s">
        <v>147</v>
      </c>
      <c r="E297" s="184" t="s">
        <v>5</v>
      </c>
      <c r="F297" s="185" t="s">
        <v>669</v>
      </c>
      <c r="H297" s="186">
        <v>5.44</v>
      </c>
      <c r="I297" s="187"/>
      <c r="L297" s="182"/>
      <c r="M297" s="188"/>
      <c r="N297" s="189"/>
      <c r="O297" s="189"/>
      <c r="P297" s="189"/>
      <c r="Q297" s="189"/>
      <c r="R297" s="189"/>
      <c r="S297" s="189"/>
      <c r="T297" s="190"/>
      <c r="AT297" s="184" t="s">
        <v>147</v>
      </c>
      <c r="AU297" s="184" t="s">
        <v>145</v>
      </c>
      <c r="AV297" s="11" t="s">
        <v>145</v>
      </c>
      <c r="AW297" s="11" t="s">
        <v>36</v>
      </c>
      <c r="AX297" s="11" t="s">
        <v>72</v>
      </c>
      <c r="AY297" s="184" t="s">
        <v>137</v>
      </c>
    </row>
    <row r="298" spans="2:51" s="11" customFormat="1" ht="13.5">
      <c r="B298" s="182"/>
      <c r="D298" s="183" t="s">
        <v>147</v>
      </c>
      <c r="E298" s="184" t="s">
        <v>5</v>
      </c>
      <c r="F298" s="185" t="s">
        <v>670</v>
      </c>
      <c r="H298" s="186">
        <v>15.6</v>
      </c>
      <c r="I298" s="187"/>
      <c r="L298" s="182"/>
      <c r="M298" s="188"/>
      <c r="N298" s="189"/>
      <c r="O298" s="189"/>
      <c r="P298" s="189"/>
      <c r="Q298" s="189"/>
      <c r="R298" s="189"/>
      <c r="S298" s="189"/>
      <c r="T298" s="190"/>
      <c r="AT298" s="184" t="s">
        <v>147</v>
      </c>
      <c r="AU298" s="184" t="s">
        <v>145</v>
      </c>
      <c r="AV298" s="11" t="s">
        <v>145</v>
      </c>
      <c r="AW298" s="11" t="s">
        <v>36</v>
      </c>
      <c r="AX298" s="11" t="s">
        <v>72</v>
      </c>
      <c r="AY298" s="184" t="s">
        <v>137</v>
      </c>
    </row>
    <row r="299" spans="2:51" s="12" customFormat="1" ht="13.5">
      <c r="B299" s="191"/>
      <c r="D299" s="183" t="s">
        <v>147</v>
      </c>
      <c r="E299" s="192" t="s">
        <v>5</v>
      </c>
      <c r="F299" s="193" t="s">
        <v>156</v>
      </c>
      <c r="H299" s="194">
        <v>34.71</v>
      </c>
      <c r="I299" s="195"/>
      <c r="L299" s="191"/>
      <c r="M299" s="196"/>
      <c r="N299" s="197"/>
      <c r="O299" s="197"/>
      <c r="P299" s="197"/>
      <c r="Q299" s="197"/>
      <c r="R299" s="197"/>
      <c r="S299" s="197"/>
      <c r="T299" s="198"/>
      <c r="AT299" s="192" t="s">
        <v>147</v>
      </c>
      <c r="AU299" s="192" t="s">
        <v>145</v>
      </c>
      <c r="AV299" s="12" t="s">
        <v>144</v>
      </c>
      <c r="AW299" s="12" t="s">
        <v>36</v>
      </c>
      <c r="AX299" s="12" t="s">
        <v>80</v>
      </c>
      <c r="AY299" s="192" t="s">
        <v>137</v>
      </c>
    </row>
    <row r="300" spans="2:65" s="1" customFormat="1" ht="38.25" customHeight="1">
      <c r="B300" s="169"/>
      <c r="C300" s="170" t="s">
        <v>671</v>
      </c>
      <c r="D300" s="170" t="s">
        <v>140</v>
      </c>
      <c r="E300" s="171" t="s">
        <v>672</v>
      </c>
      <c r="F300" s="172" t="s">
        <v>673</v>
      </c>
      <c r="G300" s="173" t="s">
        <v>313</v>
      </c>
      <c r="H300" s="174">
        <v>7.8</v>
      </c>
      <c r="I300" s="175"/>
      <c r="J300" s="176">
        <f>ROUND(I300*H300,2)</f>
        <v>0</v>
      </c>
      <c r="K300" s="172"/>
      <c r="L300" s="40"/>
      <c r="M300" s="177" t="s">
        <v>5</v>
      </c>
      <c r="N300" s="178" t="s">
        <v>44</v>
      </c>
      <c r="O300" s="41"/>
      <c r="P300" s="179">
        <f>O300*H300</f>
        <v>0</v>
      </c>
      <c r="Q300" s="179">
        <v>0.00015</v>
      </c>
      <c r="R300" s="179">
        <f>Q300*H300</f>
        <v>0.0011699999999999998</v>
      </c>
      <c r="S300" s="179">
        <v>0</v>
      </c>
      <c r="T300" s="180">
        <f>S300*H300</f>
        <v>0</v>
      </c>
      <c r="AR300" s="23" t="s">
        <v>214</v>
      </c>
      <c r="AT300" s="23" t="s">
        <v>140</v>
      </c>
      <c r="AU300" s="23" t="s">
        <v>145</v>
      </c>
      <c r="AY300" s="23" t="s">
        <v>137</v>
      </c>
      <c r="BE300" s="181">
        <f>IF(N300="základní",J300,0)</f>
        <v>0</v>
      </c>
      <c r="BF300" s="181">
        <f>IF(N300="snížená",J300,0)</f>
        <v>0</v>
      </c>
      <c r="BG300" s="181">
        <f>IF(N300="zákl. přenesená",J300,0)</f>
        <v>0</v>
      </c>
      <c r="BH300" s="181">
        <f>IF(N300="sníž. přenesená",J300,0)</f>
        <v>0</v>
      </c>
      <c r="BI300" s="181">
        <f>IF(N300="nulová",J300,0)</f>
        <v>0</v>
      </c>
      <c r="BJ300" s="23" t="s">
        <v>145</v>
      </c>
      <c r="BK300" s="181">
        <f>ROUND(I300*H300,2)</f>
        <v>0</v>
      </c>
      <c r="BL300" s="23" t="s">
        <v>214</v>
      </c>
      <c r="BM300" s="23" t="s">
        <v>674</v>
      </c>
    </row>
    <row r="301" spans="2:51" s="11" customFormat="1" ht="13.5">
      <c r="B301" s="182"/>
      <c r="D301" s="183" t="s">
        <v>147</v>
      </c>
      <c r="E301" s="184" t="s">
        <v>5</v>
      </c>
      <c r="F301" s="185" t="s">
        <v>675</v>
      </c>
      <c r="H301" s="186">
        <v>7.8</v>
      </c>
      <c r="I301" s="187"/>
      <c r="L301" s="182"/>
      <c r="M301" s="188"/>
      <c r="N301" s="189"/>
      <c r="O301" s="189"/>
      <c r="P301" s="189"/>
      <c r="Q301" s="189"/>
      <c r="R301" s="189"/>
      <c r="S301" s="189"/>
      <c r="T301" s="190"/>
      <c r="AT301" s="184" t="s">
        <v>147</v>
      </c>
      <c r="AU301" s="184" t="s">
        <v>145</v>
      </c>
      <c r="AV301" s="11" t="s">
        <v>145</v>
      </c>
      <c r="AW301" s="11" t="s">
        <v>36</v>
      </c>
      <c r="AX301" s="11" t="s">
        <v>72</v>
      </c>
      <c r="AY301" s="184" t="s">
        <v>137</v>
      </c>
    </row>
    <row r="302" spans="2:51" s="12" customFormat="1" ht="13.5">
      <c r="B302" s="191"/>
      <c r="D302" s="183" t="s">
        <v>147</v>
      </c>
      <c r="E302" s="192" t="s">
        <v>5</v>
      </c>
      <c r="F302" s="193" t="s">
        <v>156</v>
      </c>
      <c r="H302" s="194">
        <v>7.8</v>
      </c>
      <c r="I302" s="195"/>
      <c r="L302" s="191"/>
      <c r="M302" s="196"/>
      <c r="N302" s="197"/>
      <c r="O302" s="197"/>
      <c r="P302" s="197"/>
      <c r="Q302" s="197"/>
      <c r="R302" s="197"/>
      <c r="S302" s="197"/>
      <c r="T302" s="198"/>
      <c r="AT302" s="192" t="s">
        <v>147</v>
      </c>
      <c r="AU302" s="192" t="s">
        <v>145</v>
      </c>
      <c r="AV302" s="12" t="s">
        <v>144</v>
      </c>
      <c r="AW302" s="12" t="s">
        <v>36</v>
      </c>
      <c r="AX302" s="12" t="s">
        <v>80</v>
      </c>
      <c r="AY302" s="192" t="s">
        <v>137</v>
      </c>
    </row>
    <row r="303" spans="2:65" s="1" customFormat="1" ht="25.5" customHeight="1">
      <c r="B303" s="169"/>
      <c r="C303" s="170" t="s">
        <v>676</v>
      </c>
      <c r="D303" s="170" t="s">
        <v>140</v>
      </c>
      <c r="E303" s="171" t="s">
        <v>677</v>
      </c>
      <c r="F303" s="172" t="s">
        <v>678</v>
      </c>
      <c r="G303" s="173" t="s">
        <v>143</v>
      </c>
      <c r="H303" s="174">
        <v>24.97</v>
      </c>
      <c r="I303" s="175"/>
      <c r="J303" s="176">
        <f>ROUND(I303*H303,2)</f>
        <v>0</v>
      </c>
      <c r="K303" s="172"/>
      <c r="L303" s="40"/>
      <c r="M303" s="177" t="s">
        <v>5</v>
      </c>
      <c r="N303" s="178" t="s">
        <v>44</v>
      </c>
      <c r="O303" s="41"/>
      <c r="P303" s="179">
        <f>O303*H303</f>
        <v>0</v>
      </c>
      <c r="Q303" s="179">
        <v>0</v>
      </c>
      <c r="R303" s="179">
        <f>Q303*H303</f>
        <v>0</v>
      </c>
      <c r="S303" s="179">
        <v>0</v>
      </c>
      <c r="T303" s="180">
        <f>S303*H303</f>
        <v>0</v>
      </c>
      <c r="AR303" s="23" t="s">
        <v>214</v>
      </c>
      <c r="AT303" s="23" t="s">
        <v>140</v>
      </c>
      <c r="AU303" s="23" t="s">
        <v>145</v>
      </c>
      <c r="AY303" s="23" t="s">
        <v>137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145</v>
      </c>
      <c r="BK303" s="181">
        <f>ROUND(I303*H303,2)</f>
        <v>0</v>
      </c>
      <c r="BL303" s="23" t="s">
        <v>214</v>
      </c>
      <c r="BM303" s="23" t="s">
        <v>679</v>
      </c>
    </row>
    <row r="304" spans="2:65" s="1" customFormat="1" ht="25.5" customHeight="1">
      <c r="B304" s="169"/>
      <c r="C304" s="170" t="s">
        <v>680</v>
      </c>
      <c r="D304" s="170" t="s">
        <v>140</v>
      </c>
      <c r="E304" s="171" t="s">
        <v>681</v>
      </c>
      <c r="F304" s="172" t="s">
        <v>682</v>
      </c>
      <c r="G304" s="173" t="s">
        <v>143</v>
      </c>
      <c r="H304" s="174">
        <v>24.97</v>
      </c>
      <c r="I304" s="175"/>
      <c r="J304" s="176">
        <f>ROUND(I304*H304,2)</f>
        <v>0</v>
      </c>
      <c r="K304" s="172"/>
      <c r="L304" s="40"/>
      <c r="M304" s="177" t="s">
        <v>5</v>
      </c>
      <c r="N304" s="178" t="s">
        <v>44</v>
      </c>
      <c r="O304" s="41"/>
      <c r="P304" s="179">
        <f>O304*H304</f>
        <v>0</v>
      </c>
      <c r="Q304" s="179">
        <v>0.0007</v>
      </c>
      <c r="R304" s="179">
        <f>Q304*H304</f>
        <v>0.017478999999999998</v>
      </c>
      <c r="S304" s="179">
        <v>0</v>
      </c>
      <c r="T304" s="180">
        <f>S304*H304</f>
        <v>0</v>
      </c>
      <c r="AR304" s="23" t="s">
        <v>214</v>
      </c>
      <c r="AT304" s="23" t="s">
        <v>140</v>
      </c>
      <c r="AU304" s="23" t="s">
        <v>145</v>
      </c>
      <c r="AY304" s="23" t="s">
        <v>137</v>
      </c>
      <c r="BE304" s="181">
        <f>IF(N304="základní",J304,0)</f>
        <v>0</v>
      </c>
      <c r="BF304" s="181">
        <f>IF(N304="snížená",J304,0)</f>
        <v>0</v>
      </c>
      <c r="BG304" s="181">
        <f>IF(N304="zákl. přenesená",J304,0)</f>
        <v>0</v>
      </c>
      <c r="BH304" s="181">
        <f>IF(N304="sníž. přenesená",J304,0)</f>
        <v>0</v>
      </c>
      <c r="BI304" s="181">
        <f>IF(N304="nulová",J304,0)</f>
        <v>0</v>
      </c>
      <c r="BJ304" s="23" t="s">
        <v>145</v>
      </c>
      <c r="BK304" s="181">
        <f>ROUND(I304*H304,2)</f>
        <v>0</v>
      </c>
      <c r="BL304" s="23" t="s">
        <v>214</v>
      </c>
      <c r="BM304" s="23" t="s">
        <v>683</v>
      </c>
    </row>
    <row r="305" spans="2:65" s="1" customFormat="1" ht="25.5" customHeight="1">
      <c r="B305" s="169"/>
      <c r="C305" s="170" t="s">
        <v>684</v>
      </c>
      <c r="D305" s="170" t="s">
        <v>140</v>
      </c>
      <c r="E305" s="171" t="s">
        <v>685</v>
      </c>
      <c r="F305" s="172" t="s">
        <v>686</v>
      </c>
      <c r="G305" s="173" t="s">
        <v>143</v>
      </c>
      <c r="H305" s="174">
        <v>49.94</v>
      </c>
      <c r="I305" s="175"/>
      <c r="J305" s="176">
        <f>ROUND(I305*H305,2)</f>
        <v>0</v>
      </c>
      <c r="K305" s="172"/>
      <c r="L305" s="40"/>
      <c r="M305" s="177" t="s">
        <v>5</v>
      </c>
      <c r="N305" s="178" t="s">
        <v>44</v>
      </c>
      <c r="O305" s="41"/>
      <c r="P305" s="179">
        <f>O305*H305</f>
        <v>0</v>
      </c>
      <c r="Q305" s="179">
        <v>0.0002</v>
      </c>
      <c r="R305" s="179">
        <f>Q305*H305</f>
        <v>0.009988</v>
      </c>
      <c r="S305" s="179">
        <v>0</v>
      </c>
      <c r="T305" s="180">
        <f>S305*H305</f>
        <v>0</v>
      </c>
      <c r="AR305" s="23" t="s">
        <v>214</v>
      </c>
      <c r="AT305" s="23" t="s">
        <v>140</v>
      </c>
      <c r="AU305" s="23" t="s">
        <v>145</v>
      </c>
      <c r="AY305" s="23" t="s">
        <v>137</v>
      </c>
      <c r="BE305" s="181">
        <f>IF(N305="základní",J305,0)</f>
        <v>0</v>
      </c>
      <c r="BF305" s="181">
        <f>IF(N305="snížená",J305,0)</f>
        <v>0</v>
      </c>
      <c r="BG305" s="181">
        <f>IF(N305="zákl. přenesená",J305,0)</f>
        <v>0</v>
      </c>
      <c r="BH305" s="181">
        <f>IF(N305="sníž. přenesená",J305,0)</f>
        <v>0</v>
      </c>
      <c r="BI305" s="181">
        <f>IF(N305="nulová",J305,0)</f>
        <v>0</v>
      </c>
      <c r="BJ305" s="23" t="s">
        <v>145</v>
      </c>
      <c r="BK305" s="181">
        <f>ROUND(I305*H305,2)</f>
        <v>0</v>
      </c>
      <c r="BL305" s="23" t="s">
        <v>214</v>
      </c>
      <c r="BM305" s="23" t="s">
        <v>687</v>
      </c>
    </row>
    <row r="306" spans="2:51" s="11" customFormat="1" ht="13.5">
      <c r="B306" s="182"/>
      <c r="D306" s="183" t="s">
        <v>147</v>
      </c>
      <c r="E306" s="184" t="s">
        <v>5</v>
      </c>
      <c r="F306" s="185" t="s">
        <v>688</v>
      </c>
      <c r="H306" s="186">
        <v>49.94</v>
      </c>
      <c r="I306" s="187"/>
      <c r="L306" s="182"/>
      <c r="M306" s="188"/>
      <c r="N306" s="189"/>
      <c r="O306" s="189"/>
      <c r="P306" s="189"/>
      <c r="Q306" s="189"/>
      <c r="R306" s="189"/>
      <c r="S306" s="189"/>
      <c r="T306" s="190"/>
      <c r="AT306" s="184" t="s">
        <v>147</v>
      </c>
      <c r="AU306" s="184" t="s">
        <v>145</v>
      </c>
      <c r="AV306" s="11" t="s">
        <v>145</v>
      </c>
      <c r="AW306" s="11" t="s">
        <v>36</v>
      </c>
      <c r="AX306" s="11" t="s">
        <v>72</v>
      </c>
      <c r="AY306" s="184" t="s">
        <v>137</v>
      </c>
    </row>
    <row r="307" spans="2:51" s="12" customFormat="1" ht="13.5">
      <c r="B307" s="191"/>
      <c r="D307" s="183" t="s">
        <v>147</v>
      </c>
      <c r="E307" s="192" t="s">
        <v>5</v>
      </c>
      <c r="F307" s="193" t="s">
        <v>156</v>
      </c>
      <c r="H307" s="194">
        <v>49.94</v>
      </c>
      <c r="I307" s="195"/>
      <c r="L307" s="191"/>
      <c r="M307" s="196"/>
      <c r="N307" s="197"/>
      <c r="O307" s="197"/>
      <c r="P307" s="197"/>
      <c r="Q307" s="197"/>
      <c r="R307" s="197"/>
      <c r="S307" s="197"/>
      <c r="T307" s="198"/>
      <c r="AT307" s="192" t="s">
        <v>147</v>
      </c>
      <c r="AU307" s="192" t="s">
        <v>145</v>
      </c>
      <c r="AV307" s="12" t="s">
        <v>144</v>
      </c>
      <c r="AW307" s="12" t="s">
        <v>36</v>
      </c>
      <c r="AX307" s="12" t="s">
        <v>80</v>
      </c>
      <c r="AY307" s="192" t="s">
        <v>137</v>
      </c>
    </row>
    <row r="308" spans="2:65" s="1" customFormat="1" ht="51" customHeight="1">
      <c r="B308" s="169"/>
      <c r="C308" s="170" t="s">
        <v>689</v>
      </c>
      <c r="D308" s="170" t="s">
        <v>140</v>
      </c>
      <c r="E308" s="171" t="s">
        <v>690</v>
      </c>
      <c r="F308" s="172" t="s">
        <v>691</v>
      </c>
      <c r="G308" s="173" t="s">
        <v>247</v>
      </c>
      <c r="H308" s="174">
        <v>0.665</v>
      </c>
      <c r="I308" s="175"/>
      <c r="J308" s="176">
        <f>ROUND(I308*H308,2)</f>
        <v>0</v>
      </c>
      <c r="K308" s="172"/>
      <c r="L308" s="40"/>
      <c r="M308" s="177" t="s">
        <v>5</v>
      </c>
      <c r="N308" s="178" t="s">
        <v>44</v>
      </c>
      <c r="O308" s="41"/>
      <c r="P308" s="179">
        <f>O308*H308</f>
        <v>0</v>
      </c>
      <c r="Q308" s="179">
        <v>0</v>
      </c>
      <c r="R308" s="179">
        <f>Q308*H308</f>
        <v>0</v>
      </c>
      <c r="S308" s="179">
        <v>0</v>
      </c>
      <c r="T308" s="180">
        <f>S308*H308</f>
        <v>0</v>
      </c>
      <c r="AR308" s="23" t="s">
        <v>214</v>
      </c>
      <c r="AT308" s="23" t="s">
        <v>140</v>
      </c>
      <c r="AU308" s="23" t="s">
        <v>145</v>
      </c>
      <c r="AY308" s="23" t="s">
        <v>137</v>
      </c>
      <c r="BE308" s="181">
        <f>IF(N308="základní",J308,0)</f>
        <v>0</v>
      </c>
      <c r="BF308" s="181">
        <f>IF(N308="snížená",J308,0)</f>
        <v>0</v>
      </c>
      <c r="BG308" s="181">
        <f>IF(N308="zákl. přenesená",J308,0)</f>
        <v>0</v>
      </c>
      <c r="BH308" s="181">
        <f>IF(N308="sníž. přenesená",J308,0)</f>
        <v>0</v>
      </c>
      <c r="BI308" s="181">
        <f>IF(N308="nulová",J308,0)</f>
        <v>0</v>
      </c>
      <c r="BJ308" s="23" t="s">
        <v>145</v>
      </c>
      <c r="BK308" s="181">
        <f>ROUND(I308*H308,2)</f>
        <v>0</v>
      </c>
      <c r="BL308" s="23" t="s">
        <v>214</v>
      </c>
      <c r="BM308" s="23" t="s">
        <v>692</v>
      </c>
    </row>
    <row r="309" spans="2:65" s="1" customFormat="1" ht="38.25" customHeight="1">
      <c r="B309" s="169"/>
      <c r="C309" s="170" t="s">
        <v>693</v>
      </c>
      <c r="D309" s="170" t="s">
        <v>140</v>
      </c>
      <c r="E309" s="171" t="s">
        <v>694</v>
      </c>
      <c r="F309" s="172" t="s">
        <v>695</v>
      </c>
      <c r="G309" s="173" t="s">
        <v>247</v>
      </c>
      <c r="H309" s="174">
        <v>0.665</v>
      </c>
      <c r="I309" s="175"/>
      <c r="J309" s="176">
        <f>ROUND(I309*H309,2)</f>
        <v>0</v>
      </c>
      <c r="K309" s="172"/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</v>
      </c>
      <c r="T309" s="180">
        <f>S309*H309</f>
        <v>0</v>
      </c>
      <c r="AR309" s="23" t="s">
        <v>214</v>
      </c>
      <c r="AT309" s="23" t="s">
        <v>140</v>
      </c>
      <c r="AU309" s="23" t="s">
        <v>145</v>
      </c>
      <c r="AY309" s="23" t="s">
        <v>137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145</v>
      </c>
      <c r="BK309" s="181">
        <f>ROUND(I309*H309,2)</f>
        <v>0</v>
      </c>
      <c r="BL309" s="23" t="s">
        <v>214</v>
      </c>
      <c r="BM309" s="23" t="s">
        <v>696</v>
      </c>
    </row>
    <row r="310" spans="2:65" s="1" customFormat="1" ht="25.5" customHeight="1">
      <c r="B310" s="169"/>
      <c r="C310" s="170" t="s">
        <v>697</v>
      </c>
      <c r="D310" s="170" t="s">
        <v>140</v>
      </c>
      <c r="E310" s="171" t="s">
        <v>698</v>
      </c>
      <c r="F310" s="172" t="s">
        <v>699</v>
      </c>
      <c r="G310" s="173" t="s">
        <v>143</v>
      </c>
      <c r="H310" s="174">
        <v>5.73</v>
      </c>
      <c r="I310" s="175"/>
      <c r="J310" s="176">
        <f>ROUND(I310*H310,2)</f>
        <v>0</v>
      </c>
      <c r="K310" s="172"/>
      <c r="L310" s="40"/>
      <c r="M310" s="177" t="s">
        <v>5</v>
      </c>
      <c r="N310" s="178" t="s">
        <v>44</v>
      </c>
      <c r="O310" s="41"/>
      <c r="P310" s="179">
        <f>O310*H310</f>
        <v>0</v>
      </c>
      <c r="Q310" s="179">
        <v>0</v>
      </c>
      <c r="R310" s="179">
        <f>Q310*H310</f>
        <v>0</v>
      </c>
      <c r="S310" s="179">
        <v>0</v>
      </c>
      <c r="T310" s="180">
        <f>S310*H310</f>
        <v>0</v>
      </c>
      <c r="AR310" s="23" t="s">
        <v>214</v>
      </c>
      <c r="AT310" s="23" t="s">
        <v>140</v>
      </c>
      <c r="AU310" s="23" t="s">
        <v>145</v>
      </c>
      <c r="AY310" s="23" t="s">
        <v>137</v>
      </c>
      <c r="BE310" s="181">
        <f>IF(N310="základní",J310,0)</f>
        <v>0</v>
      </c>
      <c r="BF310" s="181">
        <f>IF(N310="snížená",J310,0)</f>
        <v>0</v>
      </c>
      <c r="BG310" s="181">
        <f>IF(N310="zákl. přenesená",J310,0)</f>
        <v>0</v>
      </c>
      <c r="BH310" s="181">
        <f>IF(N310="sníž. přenesená",J310,0)</f>
        <v>0</v>
      </c>
      <c r="BI310" s="181">
        <f>IF(N310="nulová",J310,0)</f>
        <v>0</v>
      </c>
      <c r="BJ310" s="23" t="s">
        <v>145</v>
      </c>
      <c r="BK310" s="181">
        <f>ROUND(I310*H310,2)</f>
        <v>0</v>
      </c>
      <c r="BL310" s="23" t="s">
        <v>214</v>
      </c>
      <c r="BM310" s="23" t="s">
        <v>700</v>
      </c>
    </row>
    <row r="311" spans="2:51" s="11" customFormat="1" ht="13.5">
      <c r="B311" s="182"/>
      <c r="D311" s="183" t="s">
        <v>147</v>
      </c>
      <c r="E311" s="184" t="s">
        <v>5</v>
      </c>
      <c r="F311" s="185" t="s">
        <v>701</v>
      </c>
      <c r="H311" s="186">
        <v>5.73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147</v>
      </c>
      <c r="AU311" s="184" t="s">
        <v>145</v>
      </c>
      <c r="AV311" s="11" t="s">
        <v>145</v>
      </c>
      <c r="AW311" s="11" t="s">
        <v>36</v>
      </c>
      <c r="AX311" s="11" t="s">
        <v>80</v>
      </c>
      <c r="AY311" s="184" t="s">
        <v>137</v>
      </c>
    </row>
    <row r="312" spans="2:63" s="10" customFormat="1" ht="29.85" customHeight="1">
      <c r="B312" s="156"/>
      <c r="D312" s="157" t="s">
        <v>71</v>
      </c>
      <c r="E312" s="167" t="s">
        <v>702</v>
      </c>
      <c r="F312" s="167" t="s">
        <v>703</v>
      </c>
      <c r="I312" s="159"/>
      <c r="J312" s="168">
        <f>BK312</f>
        <v>0</v>
      </c>
      <c r="L312" s="156"/>
      <c r="M312" s="161"/>
      <c r="N312" s="162"/>
      <c r="O312" s="162"/>
      <c r="P312" s="163">
        <f>SUM(P313:P330)</f>
        <v>0</v>
      </c>
      <c r="Q312" s="162"/>
      <c r="R312" s="163">
        <f>SUM(R313:R330)</f>
        <v>0.037</v>
      </c>
      <c r="S312" s="162"/>
      <c r="T312" s="164">
        <f>SUM(T313:T330)</f>
        <v>0.29545055</v>
      </c>
      <c r="AR312" s="157" t="s">
        <v>145</v>
      </c>
      <c r="AT312" s="165" t="s">
        <v>71</v>
      </c>
      <c r="AU312" s="165" t="s">
        <v>80</v>
      </c>
      <c r="AY312" s="157" t="s">
        <v>137</v>
      </c>
      <c r="BK312" s="166">
        <f>SUM(BK313:BK330)</f>
        <v>0</v>
      </c>
    </row>
    <row r="313" spans="2:65" s="1" customFormat="1" ht="16.5" customHeight="1">
      <c r="B313" s="169"/>
      <c r="C313" s="170" t="s">
        <v>704</v>
      </c>
      <c r="D313" s="170" t="s">
        <v>140</v>
      </c>
      <c r="E313" s="171" t="s">
        <v>705</v>
      </c>
      <c r="F313" s="172" t="s">
        <v>706</v>
      </c>
      <c r="G313" s="173" t="s">
        <v>143</v>
      </c>
      <c r="H313" s="174">
        <v>4.927</v>
      </c>
      <c r="I313" s="175"/>
      <c r="J313" s="176">
        <f>ROUND(I313*H313,2)</f>
        <v>0</v>
      </c>
      <c r="K313" s="172"/>
      <c r="L313" s="40"/>
      <c r="M313" s="177" t="s">
        <v>5</v>
      </c>
      <c r="N313" s="178" t="s">
        <v>44</v>
      </c>
      <c r="O313" s="41"/>
      <c r="P313" s="179">
        <f>O313*H313</f>
        <v>0</v>
      </c>
      <c r="Q313" s="179">
        <v>0</v>
      </c>
      <c r="R313" s="179">
        <f>Q313*H313</f>
        <v>0</v>
      </c>
      <c r="S313" s="179">
        <v>0.02465</v>
      </c>
      <c r="T313" s="180">
        <f>S313*H313</f>
        <v>0.12145054999999998</v>
      </c>
      <c r="AR313" s="23" t="s">
        <v>214</v>
      </c>
      <c r="AT313" s="23" t="s">
        <v>140</v>
      </c>
      <c r="AU313" s="23" t="s">
        <v>145</v>
      </c>
      <c r="AY313" s="23" t="s">
        <v>137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145</v>
      </c>
      <c r="BK313" s="181">
        <f>ROUND(I313*H313,2)</f>
        <v>0</v>
      </c>
      <c r="BL313" s="23" t="s">
        <v>214</v>
      </c>
      <c r="BM313" s="23" t="s">
        <v>707</v>
      </c>
    </row>
    <row r="314" spans="2:51" s="13" customFormat="1" ht="13.5">
      <c r="B314" s="199"/>
      <c r="D314" s="183" t="s">
        <v>147</v>
      </c>
      <c r="E314" s="200" t="s">
        <v>5</v>
      </c>
      <c r="F314" s="201" t="s">
        <v>708</v>
      </c>
      <c r="H314" s="200" t="s">
        <v>5</v>
      </c>
      <c r="I314" s="202"/>
      <c r="L314" s="199"/>
      <c r="M314" s="203"/>
      <c r="N314" s="204"/>
      <c r="O314" s="204"/>
      <c r="P314" s="204"/>
      <c r="Q314" s="204"/>
      <c r="R314" s="204"/>
      <c r="S314" s="204"/>
      <c r="T314" s="205"/>
      <c r="AT314" s="200" t="s">
        <v>147</v>
      </c>
      <c r="AU314" s="200" t="s">
        <v>145</v>
      </c>
      <c r="AV314" s="13" t="s">
        <v>80</v>
      </c>
      <c r="AW314" s="13" t="s">
        <v>36</v>
      </c>
      <c r="AX314" s="13" t="s">
        <v>72</v>
      </c>
      <c r="AY314" s="200" t="s">
        <v>137</v>
      </c>
    </row>
    <row r="315" spans="2:51" s="11" customFormat="1" ht="13.5">
      <c r="B315" s="182"/>
      <c r="D315" s="183" t="s">
        <v>147</v>
      </c>
      <c r="E315" s="184" t="s">
        <v>5</v>
      </c>
      <c r="F315" s="185" t="s">
        <v>709</v>
      </c>
      <c r="H315" s="186">
        <v>4.927</v>
      </c>
      <c r="I315" s="187"/>
      <c r="L315" s="182"/>
      <c r="M315" s="188"/>
      <c r="N315" s="189"/>
      <c r="O315" s="189"/>
      <c r="P315" s="189"/>
      <c r="Q315" s="189"/>
      <c r="R315" s="189"/>
      <c r="S315" s="189"/>
      <c r="T315" s="190"/>
      <c r="AT315" s="184" t="s">
        <v>147</v>
      </c>
      <c r="AU315" s="184" t="s">
        <v>145</v>
      </c>
      <c r="AV315" s="11" t="s">
        <v>145</v>
      </c>
      <c r="AW315" s="11" t="s">
        <v>36</v>
      </c>
      <c r="AX315" s="11" t="s">
        <v>72</v>
      </c>
      <c r="AY315" s="184" t="s">
        <v>137</v>
      </c>
    </row>
    <row r="316" spans="2:51" s="12" customFormat="1" ht="13.5">
      <c r="B316" s="191"/>
      <c r="D316" s="183" t="s">
        <v>147</v>
      </c>
      <c r="E316" s="192" t="s">
        <v>5</v>
      </c>
      <c r="F316" s="193" t="s">
        <v>156</v>
      </c>
      <c r="H316" s="194">
        <v>4.927</v>
      </c>
      <c r="I316" s="195"/>
      <c r="L316" s="191"/>
      <c r="M316" s="196"/>
      <c r="N316" s="197"/>
      <c r="O316" s="197"/>
      <c r="P316" s="197"/>
      <c r="Q316" s="197"/>
      <c r="R316" s="197"/>
      <c r="S316" s="197"/>
      <c r="T316" s="198"/>
      <c r="AT316" s="192" t="s">
        <v>147</v>
      </c>
      <c r="AU316" s="192" t="s">
        <v>145</v>
      </c>
      <c r="AV316" s="12" t="s">
        <v>144</v>
      </c>
      <c r="AW316" s="12" t="s">
        <v>36</v>
      </c>
      <c r="AX316" s="12" t="s">
        <v>80</v>
      </c>
      <c r="AY316" s="192" t="s">
        <v>137</v>
      </c>
    </row>
    <row r="317" spans="2:65" s="1" customFormat="1" ht="25.5" customHeight="1">
      <c r="B317" s="169"/>
      <c r="C317" s="170" t="s">
        <v>710</v>
      </c>
      <c r="D317" s="170" t="s">
        <v>140</v>
      </c>
      <c r="E317" s="171" t="s">
        <v>711</v>
      </c>
      <c r="F317" s="172" t="s">
        <v>712</v>
      </c>
      <c r="G317" s="173" t="s">
        <v>204</v>
      </c>
      <c r="H317" s="174">
        <v>2</v>
      </c>
      <c r="I317" s="175"/>
      <c r="J317" s="176">
        <f aca="true" t="shared" si="50" ref="J317:J330">ROUND(I317*H317,2)</f>
        <v>0</v>
      </c>
      <c r="K317" s="172"/>
      <c r="L317" s="40"/>
      <c r="M317" s="177" t="s">
        <v>5</v>
      </c>
      <c r="N317" s="178" t="s">
        <v>44</v>
      </c>
      <c r="O317" s="41"/>
      <c r="P317" s="179">
        <f aca="true" t="shared" si="51" ref="P317:P330">O317*H317</f>
        <v>0</v>
      </c>
      <c r="Q317" s="179">
        <v>0</v>
      </c>
      <c r="R317" s="179">
        <f aca="true" t="shared" si="52" ref="R317:R330">Q317*H317</f>
        <v>0</v>
      </c>
      <c r="S317" s="179">
        <v>0</v>
      </c>
      <c r="T317" s="180">
        <f aca="true" t="shared" si="53" ref="T317:T330">S317*H317</f>
        <v>0</v>
      </c>
      <c r="AR317" s="23" t="s">
        <v>214</v>
      </c>
      <c r="AT317" s="23" t="s">
        <v>140</v>
      </c>
      <c r="AU317" s="23" t="s">
        <v>145</v>
      </c>
      <c r="AY317" s="23" t="s">
        <v>137</v>
      </c>
      <c r="BE317" s="181">
        <f aca="true" t="shared" si="54" ref="BE317:BE330">IF(N317="základní",J317,0)</f>
        <v>0</v>
      </c>
      <c r="BF317" s="181">
        <f aca="true" t="shared" si="55" ref="BF317:BF330">IF(N317="snížená",J317,0)</f>
        <v>0</v>
      </c>
      <c r="BG317" s="181">
        <f aca="true" t="shared" si="56" ref="BG317:BG330">IF(N317="zákl. přenesená",J317,0)</f>
        <v>0</v>
      </c>
      <c r="BH317" s="181">
        <f aca="true" t="shared" si="57" ref="BH317:BH330">IF(N317="sníž. přenesená",J317,0)</f>
        <v>0</v>
      </c>
      <c r="BI317" s="181">
        <f aca="true" t="shared" si="58" ref="BI317:BI330">IF(N317="nulová",J317,0)</f>
        <v>0</v>
      </c>
      <c r="BJ317" s="23" t="s">
        <v>145</v>
      </c>
      <c r="BK317" s="181">
        <f aca="true" t="shared" si="59" ref="BK317:BK330">ROUND(I317*H317,2)</f>
        <v>0</v>
      </c>
      <c r="BL317" s="23" t="s">
        <v>214</v>
      </c>
      <c r="BM317" s="23" t="s">
        <v>713</v>
      </c>
    </row>
    <row r="318" spans="2:65" s="1" customFormat="1" ht="16.5" customHeight="1">
      <c r="B318" s="169"/>
      <c r="C318" s="206" t="s">
        <v>714</v>
      </c>
      <c r="D318" s="206" t="s">
        <v>207</v>
      </c>
      <c r="E318" s="207" t="s">
        <v>715</v>
      </c>
      <c r="F318" s="208" t="s">
        <v>716</v>
      </c>
      <c r="G318" s="209" t="s">
        <v>204</v>
      </c>
      <c r="H318" s="210">
        <v>2</v>
      </c>
      <c r="I318" s="211"/>
      <c r="J318" s="212">
        <f t="shared" si="50"/>
        <v>0</v>
      </c>
      <c r="K318" s="208"/>
      <c r="L318" s="213"/>
      <c r="M318" s="214" t="s">
        <v>5</v>
      </c>
      <c r="N318" s="215" t="s">
        <v>44</v>
      </c>
      <c r="O318" s="41"/>
      <c r="P318" s="179">
        <f t="shared" si="51"/>
        <v>0</v>
      </c>
      <c r="Q318" s="179">
        <v>0.0155</v>
      </c>
      <c r="R318" s="179">
        <f t="shared" si="52"/>
        <v>0.031</v>
      </c>
      <c r="S318" s="179">
        <v>0</v>
      </c>
      <c r="T318" s="180">
        <f t="shared" si="53"/>
        <v>0</v>
      </c>
      <c r="AR318" s="23" t="s">
        <v>302</v>
      </c>
      <c r="AT318" s="23" t="s">
        <v>207</v>
      </c>
      <c r="AU318" s="23" t="s">
        <v>145</v>
      </c>
      <c r="AY318" s="23" t="s">
        <v>137</v>
      </c>
      <c r="BE318" s="181">
        <f t="shared" si="54"/>
        <v>0</v>
      </c>
      <c r="BF318" s="181">
        <f t="shared" si="55"/>
        <v>0</v>
      </c>
      <c r="BG318" s="181">
        <f t="shared" si="56"/>
        <v>0</v>
      </c>
      <c r="BH318" s="181">
        <f t="shared" si="57"/>
        <v>0</v>
      </c>
      <c r="BI318" s="181">
        <f t="shared" si="58"/>
        <v>0</v>
      </c>
      <c r="BJ318" s="23" t="s">
        <v>145</v>
      </c>
      <c r="BK318" s="181">
        <f t="shared" si="59"/>
        <v>0</v>
      </c>
      <c r="BL318" s="23" t="s">
        <v>214</v>
      </c>
      <c r="BM318" s="23" t="s">
        <v>717</v>
      </c>
    </row>
    <row r="319" spans="2:65" s="1" customFormat="1" ht="25.5" customHeight="1">
      <c r="B319" s="169"/>
      <c r="C319" s="206" t="s">
        <v>718</v>
      </c>
      <c r="D319" s="206" t="s">
        <v>207</v>
      </c>
      <c r="E319" s="207" t="s">
        <v>719</v>
      </c>
      <c r="F319" s="208" t="s">
        <v>720</v>
      </c>
      <c r="G319" s="209" t="s">
        <v>204</v>
      </c>
      <c r="H319" s="210">
        <v>2</v>
      </c>
      <c r="I319" s="211"/>
      <c r="J319" s="212">
        <f t="shared" si="50"/>
        <v>0</v>
      </c>
      <c r="K319" s="208"/>
      <c r="L319" s="213"/>
      <c r="M319" s="214" t="s">
        <v>5</v>
      </c>
      <c r="N319" s="215" t="s">
        <v>44</v>
      </c>
      <c r="O319" s="41"/>
      <c r="P319" s="179">
        <f t="shared" si="51"/>
        <v>0</v>
      </c>
      <c r="Q319" s="179">
        <v>0.0012</v>
      </c>
      <c r="R319" s="179">
        <f t="shared" si="52"/>
        <v>0.0024</v>
      </c>
      <c r="S319" s="179">
        <v>0</v>
      </c>
      <c r="T319" s="180">
        <f t="shared" si="53"/>
        <v>0</v>
      </c>
      <c r="AR319" s="23" t="s">
        <v>302</v>
      </c>
      <c r="AT319" s="23" t="s">
        <v>207</v>
      </c>
      <c r="AU319" s="23" t="s">
        <v>145</v>
      </c>
      <c r="AY319" s="23" t="s">
        <v>137</v>
      </c>
      <c r="BE319" s="181">
        <f t="shared" si="54"/>
        <v>0</v>
      </c>
      <c r="BF319" s="181">
        <f t="shared" si="55"/>
        <v>0</v>
      </c>
      <c r="BG319" s="181">
        <f t="shared" si="56"/>
        <v>0</v>
      </c>
      <c r="BH319" s="181">
        <f t="shared" si="57"/>
        <v>0</v>
      </c>
      <c r="BI319" s="181">
        <f t="shared" si="58"/>
        <v>0</v>
      </c>
      <c r="BJ319" s="23" t="s">
        <v>145</v>
      </c>
      <c r="BK319" s="181">
        <f t="shared" si="59"/>
        <v>0</v>
      </c>
      <c r="BL319" s="23" t="s">
        <v>214</v>
      </c>
      <c r="BM319" s="23" t="s">
        <v>721</v>
      </c>
    </row>
    <row r="320" spans="2:65" s="1" customFormat="1" ht="16.5" customHeight="1">
      <c r="B320" s="169"/>
      <c r="C320" s="170" t="s">
        <v>722</v>
      </c>
      <c r="D320" s="170" t="s">
        <v>140</v>
      </c>
      <c r="E320" s="171" t="s">
        <v>723</v>
      </c>
      <c r="F320" s="172" t="s">
        <v>724</v>
      </c>
      <c r="G320" s="173" t="s">
        <v>204</v>
      </c>
      <c r="H320" s="174">
        <v>2</v>
      </c>
      <c r="I320" s="175"/>
      <c r="J320" s="176">
        <f t="shared" si="50"/>
        <v>0</v>
      </c>
      <c r="K320" s="172"/>
      <c r="L320" s="40"/>
      <c r="M320" s="177" t="s">
        <v>5</v>
      </c>
      <c r="N320" s="178" t="s">
        <v>44</v>
      </c>
      <c r="O320" s="41"/>
      <c r="P320" s="179">
        <f t="shared" si="51"/>
        <v>0</v>
      </c>
      <c r="Q320" s="179">
        <v>0</v>
      </c>
      <c r="R320" s="179">
        <f t="shared" si="52"/>
        <v>0</v>
      </c>
      <c r="S320" s="179">
        <v>0</v>
      </c>
      <c r="T320" s="180">
        <f t="shared" si="53"/>
        <v>0</v>
      </c>
      <c r="AR320" s="23" t="s">
        <v>214</v>
      </c>
      <c r="AT320" s="23" t="s">
        <v>140</v>
      </c>
      <c r="AU320" s="23" t="s">
        <v>145</v>
      </c>
      <c r="AY320" s="23" t="s">
        <v>137</v>
      </c>
      <c r="BE320" s="181">
        <f t="shared" si="54"/>
        <v>0</v>
      </c>
      <c r="BF320" s="181">
        <f t="shared" si="55"/>
        <v>0</v>
      </c>
      <c r="BG320" s="181">
        <f t="shared" si="56"/>
        <v>0</v>
      </c>
      <c r="BH320" s="181">
        <f t="shared" si="57"/>
        <v>0</v>
      </c>
      <c r="BI320" s="181">
        <f t="shared" si="58"/>
        <v>0</v>
      </c>
      <c r="BJ320" s="23" t="s">
        <v>145</v>
      </c>
      <c r="BK320" s="181">
        <f t="shared" si="59"/>
        <v>0</v>
      </c>
      <c r="BL320" s="23" t="s">
        <v>214</v>
      </c>
      <c r="BM320" s="23" t="s">
        <v>725</v>
      </c>
    </row>
    <row r="321" spans="2:65" s="1" customFormat="1" ht="16.5" customHeight="1">
      <c r="B321" s="169"/>
      <c r="C321" s="206" t="s">
        <v>726</v>
      </c>
      <c r="D321" s="206" t="s">
        <v>207</v>
      </c>
      <c r="E321" s="207" t="s">
        <v>727</v>
      </c>
      <c r="F321" s="208" t="s">
        <v>1116</v>
      </c>
      <c r="G321" s="209" t="s">
        <v>204</v>
      </c>
      <c r="H321" s="210">
        <v>2</v>
      </c>
      <c r="I321" s="211"/>
      <c r="J321" s="212">
        <f t="shared" si="50"/>
        <v>0</v>
      </c>
      <c r="K321" s="208"/>
      <c r="L321" s="213"/>
      <c r="M321" s="214" t="s">
        <v>5</v>
      </c>
      <c r="N321" s="215" t="s">
        <v>44</v>
      </c>
      <c r="O321" s="41"/>
      <c r="P321" s="179">
        <f t="shared" si="51"/>
        <v>0</v>
      </c>
      <c r="Q321" s="179">
        <v>0.00045</v>
      </c>
      <c r="R321" s="179">
        <f t="shared" si="52"/>
        <v>0.0009</v>
      </c>
      <c r="S321" s="179">
        <v>0</v>
      </c>
      <c r="T321" s="180">
        <f t="shared" si="53"/>
        <v>0</v>
      </c>
      <c r="AR321" s="23" t="s">
        <v>302</v>
      </c>
      <c r="AT321" s="23" t="s">
        <v>207</v>
      </c>
      <c r="AU321" s="23" t="s">
        <v>145</v>
      </c>
      <c r="AY321" s="23" t="s">
        <v>137</v>
      </c>
      <c r="BE321" s="181">
        <f t="shared" si="54"/>
        <v>0</v>
      </c>
      <c r="BF321" s="181">
        <f t="shared" si="55"/>
        <v>0</v>
      </c>
      <c r="BG321" s="181">
        <f t="shared" si="56"/>
        <v>0</v>
      </c>
      <c r="BH321" s="181">
        <f t="shared" si="57"/>
        <v>0</v>
      </c>
      <c r="BI321" s="181">
        <f t="shared" si="58"/>
        <v>0</v>
      </c>
      <c r="BJ321" s="23" t="s">
        <v>145</v>
      </c>
      <c r="BK321" s="181">
        <f t="shared" si="59"/>
        <v>0</v>
      </c>
      <c r="BL321" s="23" t="s">
        <v>214</v>
      </c>
      <c r="BM321" s="23" t="s">
        <v>728</v>
      </c>
    </row>
    <row r="322" spans="2:65" s="1" customFormat="1" ht="25.5" customHeight="1">
      <c r="B322" s="169"/>
      <c r="C322" s="170" t="s">
        <v>729</v>
      </c>
      <c r="D322" s="170" t="s">
        <v>140</v>
      </c>
      <c r="E322" s="171" t="s">
        <v>730</v>
      </c>
      <c r="F322" s="172" t="s">
        <v>731</v>
      </c>
      <c r="G322" s="173" t="s">
        <v>204</v>
      </c>
      <c r="H322" s="174">
        <v>2</v>
      </c>
      <c r="I322" s="175"/>
      <c r="J322" s="176">
        <f t="shared" si="50"/>
        <v>0</v>
      </c>
      <c r="K322" s="172"/>
      <c r="L322" s="40"/>
      <c r="M322" s="177" t="s">
        <v>5</v>
      </c>
      <c r="N322" s="178" t="s">
        <v>44</v>
      </c>
      <c r="O322" s="41"/>
      <c r="P322" s="179">
        <f t="shared" si="51"/>
        <v>0</v>
      </c>
      <c r="Q322" s="179">
        <v>0</v>
      </c>
      <c r="R322" s="179">
        <f t="shared" si="52"/>
        <v>0</v>
      </c>
      <c r="S322" s="179">
        <v>0</v>
      </c>
      <c r="T322" s="180">
        <f t="shared" si="53"/>
        <v>0</v>
      </c>
      <c r="AR322" s="23" t="s">
        <v>214</v>
      </c>
      <c r="AT322" s="23" t="s">
        <v>140</v>
      </c>
      <c r="AU322" s="23" t="s">
        <v>145</v>
      </c>
      <c r="AY322" s="23" t="s">
        <v>137</v>
      </c>
      <c r="BE322" s="181">
        <f t="shared" si="54"/>
        <v>0</v>
      </c>
      <c r="BF322" s="181">
        <f t="shared" si="55"/>
        <v>0</v>
      </c>
      <c r="BG322" s="181">
        <f t="shared" si="56"/>
        <v>0</v>
      </c>
      <c r="BH322" s="181">
        <f t="shared" si="57"/>
        <v>0</v>
      </c>
      <c r="BI322" s="181">
        <f t="shared" si="58"/>
        <v>0</v>
      </c>
      <c r="BJ322" s="23" t="s">
        <v>145</v>
      </c>
      <c r="BK322" s="181">
        <f t="shared" si="59"/>
        <v>0</v>
      </c>
      <c r="BL322" s="23" t="s">
        <v>214</v>
      </c>
      <c r="BM322" s="23" t="s">
        <v>732</v>
      </c>
    </row>
    <row r="323" spans="2:65" s="1" customFormat="1" ht="16.5" customHeight="1">
      <c r="B323" s="169"/>
      <c r="C323" s="206" t="s">
        <v>733</v>
      </c>
      <c r="D323" s="206" t="s">
        <v>207</v>
      </c>
      <c r="E323" s="207" t="s">
        <v>734</v>
      </c>
      <c r="F323" s="208" t="s">
        <v>735</v>
      </c>
      <c r="G323" s="209" t="s">
        <v>204</v>
      </c>
      <c r="H323" s="210">
        <v>2</v>
      </c>
      <c r="I323" s="211"/>
      <c r="J323" s="212">
        <f t="shared" si="50"/>
        <v>0</v>
      </c>
      <c r="K323" s="208"/>
      <c r="L323" s="213"/>
      <c r="M323" s="214" t="s">
        <v>5</v>
      </c>
      <c r="N323" s="215" t="s">
        <v>44</v>
      </c>
      <c r="O323" s="41"/>
      <c r="P323" s="179">
        <f t="shared" si="51"/>
        <v>0</v>
      </c>
      <c r="Q323" s="179">
        <v>0.00135</v>
      </c>
      <c r="R323" s="179">
        <f t="shared" si="52"/>
        <v>0.0027</v>
      </c>
      <c r="S323" s="179">
        <v>0</v>
      </c>
      <c r="T323" s="180">
        <f t="shared" si="53"/>
        <v>0</v>
      </c>
      <c r="AR323" s="23" t="s">
        <v>302</v>
      </c>
      <c r="AT323" s="23" t="s">
        <v>207</v>
      </c>
      <c r="AU323" s="23" t="s">
        <v>145</v>
      </c>
      <c r="AY323" s="23" t="s">
        <v>137</v>
      </c>
      <c r="BE323" s="181">
        <f t="shared" si="54"/>
        <v>0</v>
      </c>
      <c r="BF323" s="181">
        <f t="shared" si="55"/>
        <v>0</v>
      </c>
      <c r="BG323" s="181">
        <f t="shared" si="56"/>
        <v>0</v>
      </c>
      <c r="BH323" s="181">
        <f t="shared" si="57"/>
        <v>0</v>
      </c>
      <c r="BI323" s="181">
        <f t="shared" si="58"/>
        <v>0</v>
      </c>
      <c r="BJ323" s="23" t="s">
        <v>145</v>
      </c>
      <c r="BK323" s="181">
        <f t="shared" si="59"/>
        <v>0</v>
      </c>
      <c r="BL323" s="23" t="s">
        <v>214</v>
      </c>
      <c r="BM323" s="23" t="s">
        <v>736</v>
      </c>
    </row>
    <row r="324" spans="2:65" s="1" customFormat="1" ht="25.5" customHeight="1">
      <c r="B324" s="169"/>
      <c r="C324" s="170" t="s">
        <v>737</v>
      </c>
      <c r="D324" s="170" t="s">
        <v>140</v>
      </c>
      <c r="E324" s="171" t="s">
        <v>738</v>
      </c>
      <c r="F324" s="172" t="s">
        <v>739</v>
      </c>
      <c r="G324" s="173" t="s">
        <v>204</v>
      </c>
      <c r="H324" s="174">
        <v>1</v>
      </c>
      <c r="I324" s="175"/>
      <c r="J324" s="176">
        <f t="shared" si="50"/>
        <v>0</v>
      </c>
      <c r="K324" s="172"/>
      <c r="L324" s="40"/>
      <c r="M324" s="177" t="s">
        <v>5</v>
      </c>
      <c r="N324" s="178" t="s">
        <v>44</v>
      </c>
      <c r="O324" s="41"/>
      <c r="P324" s="179">
        <f t="shared" si="51"/>
        <v>0</v>
      </c>
      <c r="Q324" s="179">
        <v>0</v>
      </c>
      <c r="R324" s="179">
        <f t="shared" si="52"/>
        <v>0</v>
      </c>
      <c r="S324" s="179">
        <v>0.174</v>
      </c>
      <c r="T324" s="180">
        <f t="shared" si="53"/>
        <v>0.174</v>
      </c>
      <c r="AR324" s="23" t="s">
        <v>214</v>
      </c>
      <c r="AT324" s="23" t="s">
        <v>140</v>
      </c>
      <c r="AU324" s="23" t="s">
        <v>145</v>
      </c>
      <c r="AY324" s="23" t="s">
        <v>137</v>
      </c>
      <c r="BE324" s="181">
        <f t="shared" si="54"/>
        <v>0</v>
      </c>
      <c r="BF324" s="181">
        <f t="shared" si="55"/>
        <v>0</v>
      </c>
      <c r="BG324" s="181">
        <f t="shared" si="56"/>
        <v>0</v>
      </c>
      <c r="BH324" s="181">
        <f t="shared" si="57"/>
        <v>0</v>
      </c>
      <c r="BI324" s="181">
        <f t="shared" si="58"/>
        <v>0</v>
      </c>
      <c r="BJ324" s="23" t="s">
        <v>145</v>
      </c>
      <c r="BK324" s="181">
        <f t="shared" si="59"/>
        <v>0</v>
      </c>
      <c r="BL324" s="23" t="s">
        <v>214</v>
      </c>
      <c r="BM324" s="23" t="s">
        <v>740</v>
      </c>
    </row>
    <row r="325" spans="2:65" s="1" customFormat="1" ht="38.25" customHeight="1">
      <c r="B325" s="169"/>
      <c r="C325" s="170" t="s">
        <v>741</v>
      </c>
      <c r="D325" s="170" t="s">
        <v>140</v>
      </c>
      <c r="E325" s="171" t="s">
        <v>742</v>
      </c>
      <c r="F325" s="172" t="s">
        <v>743</v>
      </c>
      <c r="G325" s="173" t="s">
        <v>247</v>
      </c>
      <c r="H325" s="174">
        <v>0.037</v>
      </c>
      <c r="I325" s="175"/>
      <c r="J325" s="176">
        <f t="shared" si="50"/>
        <v>0</v>
      </c>
      <c r="K325" s="172"/>
      <c r="L325" s="40"/>
      <c r="M325" s="177" t="s">
        <v>5</v>
      </c>
      <c r="N325" s="178" t="s">
        <v>44</v>
      </c>
      <c r="O325" s="41"/>
      <c r="P325" s="179">
        <f t="shared" si="51"/>
        <v>0</v>
      </c>
      <c r="Q325" s="179">
        <v>0</v>
      </c>
      <c r="R325" s="179">
        <f t="shared" si="52"/>
        <v>0</v>
      </c>
      <c r="S325" s="179">
        <v>0</v>
      </c>
      <c r="T325" s="180">
        <f t="shared" si="53"/>
        <v>0</v>
      </c>
      <c r="AR325" s="23" t="s">
        <v>214</v>
      </c>
      <c r="AT325" s="23" t="s">
        <v>140</v>
      </c>
      <c r="AU325" s="23" t="s">
        <v>145</v>
      </c>
      <c r="AY325" s="23" t="s">
        <v>137</v>
      </c>
      <c r="BE325" s="181">
        <f t="shared" si="54"/>
        <v>0</v>
      </c>
      <c r="BF325" s="181">
        <f t="shared" si="55"/>
        <v>0</v>
      </c>
      <c r="BG325" s="181">
        <f t="shared" si="56"/>
        <v>0</v>
      </c>
      <c r="BH325" s="181">
        <f t="shared" si="57"/>
        <v>0</v>
      </c>
      <c r="BI325" s="181">
        <f t="shared" si="58"/>
        <v>0</v>
      </c>
      <c r="BJ325" s="23" t="s">
        <v>145</v>
      </c>
      <c r="BK325" s="181">
        <f t="shared" si="59"/>
        <v>0</v>
      </c>
      <c r="BL325" s="23" t="s">
        <v>214</v>
      </c>
      <c r="BM325" s="23" t="s">
        <v>744</v>
      </c>
    </row>
    <row r="326" spans="2:65" s="1" customFormat="1" ht="38.25" customHeight="1">
      <c r="B326" s="169"/>
      <c r="C326" s="170" t="s">
        <v>745</v>
      </c>
      <c r="D326" s="170" t="s">
        <v>140</v>
      </c>
      <c r="E326" s="171" t="s">
        <v>746</v>
      </c>
      <c r="F326" s="172" t="s">
        <v>747</v>
      </c>
      <c r="G326" s="173" t="s">
        <v>247</v>
      </c>
      <c r="H326" s="174">
        <v>0.037</v>
      </c>
      <c r="I326" s="175"/>
      <c r="J326" s="176">
        <f t="shared" si="50"/>
        <v>0</v>
      </c>
      <c r="K326" s="172"/>
      <c r="L326" s="40"/>
      <c r="M326" s="177" t="s">
        <v>5</v>
      </c>
      <c r="N326" s="178" t="s">
        <v>44</v>
      </c>
      <c r="O326" s="41"/>
      <c r="P326" s="179">
        <f t="shared" si="51"/>
        <v>0</v>
      </c>
      <c r="Q326" s="179">
        <v>0</v>
      </c>
      <c r="R326" s="179">
        <f t="shared" si="52"/>
        <v>0</v>
      </c>
      <c r="S326" s="179">
        <v>0</v>
      </c>
      <c r="T326" s="180">
        <f t="shared" si="53"/>
        <v>0</v>
      </c>
      <c r="AR326" s="23" t="s">
        <v>214</v>
      </c>
      <c r="AT326" s="23" t="s">
        <v>140</v>
      </c>
      <c r="AU326" s="23" t="s">
        <v>145</v>
      </c>
      <c r="AY326" s="23" t="s">
        <v>137</v>
      </c>
      <c r="BE326" s="181">
        <f t="shared" si="54"/>
        <v>0</v>
      </c>
      <c r="BF326" s="181">
        <f t="shared" si="55"/>
        <v>0</v>
      </c>
      <c r="BG326" s="181">
        <f t="shared" si="56"/>
        <v>0</v>
      </c>
      <c r="BH326" s="181">
        <f t="shared" si="57"/>
        <v>0</v>
      </c>
      <c r="BI326" s="181">
        <f t="shared" si="58"/>
        <v>0</v>
      </c>
      <c r="BJ326" s="23" t="s">
        <v>145</v>
      </c>
      <c r="BK326" s="181">
        <f t="shared" si="59"/>
        <v>0</v>
      </c>
      <c r="BL326" s="23" t="s">
        <v>214</v>
      </c>
      <c r="BM326" s="23" t="s">
        <v>748</v>
      </c>
    </row>
    <row r="327" spans="2:65" s="1" customFormat="1" ht="16.5" customHeight="1">
      <c r="B327" s="169"/>
      <c r="C327" s="170" t="s">
        <v>749</v>
      </c>
      <c r="D327" s="170" t="s">
        <v>140</v>
      </c>
      <c r="E327" s="171" t="s">
        <v>750</v>
      </c>
      <c r="F327" s="172" t="s">
        <v>751</v>
      </c>
      <c r="G327" s="173" t="s">
        <v>533</v>
      </c>
      <c r="H327" s="174">
        <v>1</v>
      </c>
      <c r="I327" s="175"/>
      <c r="J327" s="176">
        <f t="shared" si="50"/>
        <v>0</v>
      </c>
      <c r="K327" s="172"/>
      <c r="L327" s="40"/>
      <c r="M327" s="177" t="s">
        <v>5</v>
      </c>
      <c r="N327" s="178" t="s">
        <v>44</v>
      </c>
      <c r="O327" s="41"/>
      <c r="P327" s="179">
        <f t="shared" si="51"/>
        <v>0</v>
      </c>
      <c r="Q327" s="179">
        <v>0</v>
      </c>
      <c r="R327" s="179">
        <f t="shared" si="52"/>
        <v>0</v>
      </c>
      <c r="S327" s="179">
        <v>0</v>
      </c>
      <c r="T327" s="180">
        <f t="shared" si="53"/>
        <v>0</v>
      </c>
      <c r="AR327" s="23" t="s">
        <v>214</v>
      </c>
      <c r="AT327" s="23" t="s">
        <v>140</v>
      </c>
      <c r="AU327" s="23" t="s">
        <v>145</v>
      </c>
      <c r="AY327" s="23" t="s">
        <v>137</v>
      </c>
      <c r="BE327" s="181">
        <f t="shared" si="54"/>
        <v>0</v>
      </c>
      <c r="BF327" s="181">
        <f t="shared" si="55"/>
        <v>0</v>
      </c>
      <c r="BG327" s="181">
        <f t="shared" si="56"/>
        <v>0</v>
      </c>
      <c r="BH327" s="181">
        <f t="shared" si="57"/>
        <v>0</v>
      </c>
      <c r="BI327" s="181">
        <f t="shared" si="58"/>
        <v>0</v>
      </c>
      <c r="BJ327" s="23" t="s">
        <v>145</v>
      </c>
      <c r="BK327" s="181">
        <f t="shared" si="59"/>
        <v>0</v>
      </c>
      <c r="BL327" s="23" t="s">
        <v>214</v>
      </c>
      <c r="BM327" s="23" t="s">
        <v>752</v>
      </c>
    </row>
    <row r="328" spans="2:65" s="1" customFormat="1" ht="16.5" customHeight="1">
      <c r="B328" s="169"/>
      <c r="C328" s="170" t="s">
        <v>753</v>
      </c>
      <c r="D328" s="170" t="s">
        <v>140</v>
      </c>
      <c r="E328" s="171" t="s">
        <v>754</v>
      </c>
      <c r="F328" s="172" t="s">
        <v>755</v>
      </c>
      <c r="G328" s="173" t="s">
        <v>533</v>
      </c>
      <c r="H328" s="174">
        <v>1</v>
      </c>
      <c r="I328" s="175"/>
      <c r="J328" s="176">
        <f t="shared" si="50"/>
        <v>0</v>
      </c>
      <c r="K328" s="172"/>
      <c r="L328" s="40"/>
      <c r="M328" s="177" t="s">
        <v>5</v>
      </c>
      <c r="N328" s="178" t="s">
        <v>44</v>
      </c>
      <c r="O328" s="41"/>
      <c r="P328" s="179">
        <f t="shared" si="51"/>
        <v>0</v>
      </c>
      <c r="Q328" s="179">
        <v>0</v>
      </c>
      <c r="R328" s="179">
        <f t="shared" si="52"/>
        <v>0</v>
      </c>
      <c r="S328" s="179">
        <v>0</v>
      </c>
      <c r="T328" s="180">
        <f t="shared" si="53"/>
        <v>0</v>
      </c>
      <c r="AR328" s="23" t="s">
        <v>214</v>
      </c>
      <c r="AT328" s="23" t="s">
        <v>140</v>
      </c>
      <c r="AU328" s="23" t="s">
        <v>145</v>
      </c>
      <c r="AY328" s="23" t="s">
        <v>137</v>
      </c>
      <c r="BE328" s="181">
        <f t="shared" si="54"/>
        <v>0</v>
      </c>
      <c r="BF328" s="181">
        <f t="shared" si="55"/>
        <v>0</v>
      </c>
      <c r="BG328" s="181">
        <f t="shared" si="56"/>
        <v>0</v>
      </c>
      <c r="BH328" s="181">
        <f t="shared" si="57"/>
        <v>0</v>
      </c>
      <c r="BI328" s="181">
        <f t="shared" si="58"/>
        <v>0</v>
      </c>
      <c r="BJ328" s="23" t="s">
        <v>145</v>
      </c>
      <c r="BK328" s="181">
        <f t="shared" si="59"/>
        <v>0</v>
      </c>
      <c r="BL328" s="23" t="s">
        <v>214</v>
      </c>
      <c r="BM328" s="23" t="s">
        <v>756</v>
      </c>
    </row>
    <row r="329" spans="2:65" s="1" customFormat="1" ht="16.5" customHeight="1">
      <c r="B329" s="169"/>
      <c r="C329" s="170" t="s">
        <v>757</v>
      </c>
      <c r="D329" s="170" t="s">
        <v>140</v>
      </c>
      <c r="E329" s="171" t="s">
        <v>758</v>
      </c>
      <c r="F329" s="172" t="s">
        <v>759</v>
      </c>
      <c r="G329" s="173" t="s">
        <v>533</v>
      </c>
      <c r="H329" s="174">
        <v>1</v>
      </c>
      <c r="I329" s="175"/>
      <c r="J329" s="176">
        <f t="shared" si="50"/>
        <v>0</v>
      </c>
      <c r="K329" s="172"/>
      <c r="L329" s="40"/>
      <c r="M329" s="177" t="s">
        <v>5</v>
      </c>
      <c r="N329" s="178" t="s">
        <v>44</v>
      </c>
      <c r="O329" s="41"/>
      <c r="P329" s="179">
        <f t="shared" si="51"/>
        <v>0</v>
      </c>
      <c r="Q329" s="179">
        <v>0</v>
      </c>
      <c r="R329" s="179">
        <f t="shared" si="52"/>
        <v>0</v>
      </c>
      <c r="S329" s="179">
        <v>0</v>
      </c>
      <c r="T329" s="180">
        <f t="shared" si="53"/>
        <v>0</v>
      </c>
      <c r="AR329" s="23" t="s">
        <v>214</v>
      </c>
      <c r="AT329" s="23" t="s">
        <v>140</v>
      </c>
      <c r="AU329" s="23" t="s">
        <v>145</v>
      </c>
      <c r="AY329" s="23" t="s">
        <v>137</v>
      </c>
      <c r="BE329" s="181">
        <f t="shared" si="54"/>
        <v>0</v>
      </c>
      <c r="BF329" s="181">
        <f t="shared" si="55"/>
        <v>0</v>
      </c>
      <c r="BG329" s="181">
        <f t="shared" si="56"/>
        <v>0</v>
      </c>
      <c r="BH329" s="181">
        <f t="shared" si="57"/>
        <v>0</v>
      </c>
      <c r="BI329" s="181">
        <f t="shared" si="58"/>
        <v>0</v>
      </c>
      <c r="BJ329" s="23" t="s">
        <v>145</v>
      </c>
      <c r="BK329" s="181">
        <f t="shared" si="59"/>
        <v>0</v>
      </c>
      <c r="BL329" s="23" t="s">
        <v>214</v>
      </c>
      <c r="BM329" s="23" t="s">
        <v>760</v>
      </c>
    </row>
    <row r="330" spans="2:65" s="1" customFormat="1" ht="16.5" customHeight="1">
      <c r="B330" s="169"/>
      <c r="C330" s="170" t="s">
        <v>761</v>
      </c>
      <c r="D330" s="170" t="s">
        <v>140</v>
      </c>
      <c r="E330" s="171" t="s">
        <v>762</v>
      </c>
      <c r="F330" s="172" t="s">
        <v>763</v>
      </c>
      <c r="G330" s="173" t="s">
        <v>533</v>
      </c>
      <c r="H330" s="174">
        <v>2</v>
      </c>
      <c r="I330" s="175"/>
      <c r="J330" s="176">
        <f t="shared" si="50"/>
        <v>0</v>
      </c>
      <c r="K330" s="172"/>
      <c r="L330" s="40"/>
      <c r="M330" s="177" t="s">
        <v>5</v>
      </c>
      <c r="N330" s="178" t="s">
        <v>44</v>
      </c>
      <c r="O330" s="41"/>
      <c r="P330" s="179">
        <f t="shared" si="51"/>
        <v>0</v>
      </c>
      <c r="Q330" s="179">
        <v>0</v>
      </c>
      <c r="R330" s="179">
        <f t="shared" si="52"/>
        <v>0</v>
      </c>
      <c r="S330" s="179">
        <v>0</v>
      </c>
      <c r="T330" s="180">
        <f t="shared" si="53"/>
        <v>0</v>
      </c>
      <c r="AR330" s="23" t="s">
        <v>214</v>
      </c>
      <c r="AT330" s="23" t="s">
        <v>140</v>
      </c>
      <c r="AU330" s="23" t="s">
        <v>145</v>
      </c>
      <c r="AY330" s="23" t="s">
        <v>137</v>
      </c>
      <c r="BE330" s="181">
        <f t="shared" si="54"/>
        <v>0</v>
      </c>
      <c r="BF330" s="181">
        <f t="shared" si="55"/>
        <v>0</v>
      </c>
      <c r="BG330" s="181">
        <f t="shared" si="56"/>
        <v>0</v>
      </c>
      <c r="BH330" s="181">
        <f t="shared" si="57"/>
        <v>0</v>
      </c>
      <c r="BI330" s="181">
        <f t="shared" si="58"/>
        <v>0</v>
      </c>
      <c r="BJ330" s="23" t="s">
        <v>145</v>
      </c>
      <c r="BK330" s="181">
        <f t="shared" si="59"/>
        <v>0</v>
      </c>
      <c r="BL330" s="23" t="s">
        <v>214</v>
      </c>
      <c r="BM330" s="23" t="s">
        <v>764</v>
      </c>
    </row>
    <row r="331" spans="2:63" s="10" customFormat="1" ht="29.85" customHeight="1">
      <c r="B331" s="156"/>
      <c r="D331" s="157" t="s">
        <v>71</v>
      </c>
      <c r="E331" s="167" t="s">
        <v>765</v>
      </c>
      <c r="F331" s="167" t="s">
        <v>766</v>
      </c>
      <c r="I331" s="159"/>
      <c r="J331" s="168">
        <f>BK331</f>
        <v>0</v>
      </c>
      <c r="L331" s="156"/>
      <c r="M331" s="161"/>
      <c r="N331" s="162"/>
      <c r="O331" s="162"/>
      <c r="P331" s="163">
        <f>SUM(P332:P341)</f>
        <v>0</v>
      </c>
      <c r="Q331" s="162"/>
      <c r="R331" s="163">
        <f>SUM(R332:R341)</f>
        <v>0.23641890999999998</v>
      </c>
      <c r="S331" s="162"/>
      <c r="T331" s="164">
        <f>SUM(T332:T341)</f>
        <v>0</v>
      </c>
      <c r="AR331" s="157" t="s">
        <v>145</v>
      </c>
      <c r="AT331" s="165" t="s">
        <v>71</v>
      </c>
      <c r="AU331" s="165" t="s">
        <v>80</v>
      </c>
      <c r="AY331" s="157" t="s">
        <v>137</v>
      </c>
      <c r="BK331" s="166">
        <f>SUM(BK332:BK341)</f>
        <v>0</v>
      </c>
    </row>
    <row r="332" spans="2:65" s="1" customFormat="1" ht="25.5" customHeight="1">
      <c r="B332" s="169"/>
      <c r="C332" s="170" t="s">
        <v>767</v>
      </c>
      <c r="D332" s="170" t="s">
        <v>140</v>
      </c>
      <c r="E332" s="171" t="s">
        <v>768</v>
      </c>
      <c r="F332" s="172" t="s">
        <v>769</v>
      </c>
      <c r="G332" s="173" t="s">
        <v>143</v>
      </c>
      <c r="H332" s="174">
        <v>3.863</v>
      </c>
      <c r="I332" s="175"/>
      <c r="J332" s="176">
        <f>ROUND(I332*H332,2)</f>
        <v>0</v>
      </c>
      <c r="K332" s="172"/>
      <c r="L332" s="40"/>
      <c r="M332" s="177" t="s">
        <v>5</v>
      </c>
      <c r="N332" s="178" t="s">
        <v>44</v>
      </c>
      <c r="O332" s="41"/>
      <c r="P332" s="179">
        <f>O332*H332</f>
        <v>0</v>
      </c>
      <c r="Q332" s="179">
        <v>0.03767</v>
      </c>
      <c r="R332" s="179">
        <f>Q332*H332</f>
        <v>0.14551921</v>
      </c>
      <c r="S332" s="179">
        <v>0</v>
      </c>
      <c r="T332" s="180">
        <f>S332*H332</f>
        <v>0</v>
      </c>
      <c r="AR332" s="23" t="s">
        <v>214</v>
      </c>
      <c r="AT332" s="23" t="s">
        <v>140</v>
      </c>
      <c r="AU332" s="23" t="s">
        <v>145</v>
      </c>
      <c r="AY332" s="23" t="s">
        <v>137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145</v>
      </c>
      <c r="BK332" s="181">
        <f>ROUND(I332*H332,2)</f>
        <v>0</v>
      </c>
      <c r="BL332" s="23" t="s">
        <v>214</v>
      </c>
      <c r="BM332" s="23" t="s">
        <v>770</v>
      </c>
    </row>
    <row r="333" spans="2:51" s="11" customFormat="1" ht="13.5">
      <c r="B333" s="182"/>
      <c r="D333" s="183" t="s">
        <v>147</v>
      </c>
      <c r="E333" s="184" t="s">
        <v>5</v>
      </c>
      <c r="F333" s="185" t="s">
        <v>288</v>
      </c>
      <c r="H333" s="186">
        <v>2.87</v>
      </c>
      <c r="I333" s="187"/>
      <c r="L333" s="182"/>
      <c r="M333" s="188"/>
      <c r="N333" s="189"/>
      <c r="O333" s="189"/>
      <c r="P333" s="189"/>
      <c r="Q333" s="189"/>
      <c r="R333" s="189"/>
      <c r="S333" s="189"/>
      <c r="T333" s="190"/>
      <c r="AT333" s="184" t="s">
        <v>147</v>
      </c>
      <c r="AU333" s="184" t="s">
        <v>145</v>
      </c>
      <c r="AV333" s="11" t="s">
        <v>145</v>
      </c>
      <c r="AW333" s="11" t="s">
        <v>36</v>
      </c>
      <c r="AX333" s="11" t="s">
        <v>72</v>
      </c>
      <c r="AY333" s="184" t="s">
        <v>137</v>
      </c>
    </row>
    <row r="334" spans="2:51" s="11" customFormat="1" ht="13.5">
      <c r="B334" s="182"/>
      <c r="D334" s="183" t="s">
        <v>147</v>
      </c>
      <c r="E334" s="184" t="s">
        <v>5</v>
      </c>
      <c r="F334" s="185" t="s">
        <v>200</v>
      </c>
      <c r="H334" s="186">
        <v>0.993</v>
      </c>
      <c r="I334" s="187"/>
      <c r="L334" s="182"/>
      <c r="M334" s="188"/>
      <c r="N334" s="189"/>
      <c r="O334" s="189"/>
      <c r="P334" s="189"/>
      <c r="Q334" s="189"/>
      <c r="R334" s="189"/>
      <c r="S334" s="189"/>
      <c r="T334" s="190"/>
      <c r="AT334" s="184" t="s">
        <v>147</v>
      </c>
      <c r="AU334" s="184" t="s">
        <v>145</v>
      </c>
      <c r="AV334" s="11" t="s">
        <v>145</v>
      </c>
      <c r="AW334" s="11" t="s">
        <v>36</v>
      </c>
      <c r="AX334" s="11" t="s">
        <v>72</v>
      </c>
      <c r="AY334" s="184" t="s">
        <v>137</v>
      </c>
    </row>
    <row r="335" spans="2:51" s="12" customFormat="1" ht="13.5">
      <c r="B335" s="191"/>
      <c r="D335" s="183" t="s">
        <v>147</v>
      </c>
      <c r="E335" s="192" t="s">
        <v>5</v>
      </c>
      <c r="F335" s="193" t="s">
        <v>156</v>
      </c>
      <c r="H335" s="194">
        <v>3.863</v>
      </c>
      <c r="I335" s="195"/>
      <c r="L335" s="191"/>
      <c r="M335" s="196"/>
      <c r="N335" s="197"/>
      <c r="O335" s="197"/>
      <c r="P335" s="197"/>
      <c r="Q335" s="197"/>
      <c r="R335" s="197"/>
      <c r="S335" s="197"/>
      <c r="T335" s="198"/>
      <c r="AT335" s="192" t="s">
        <v>147</v>
      </c>
      <c r="AU335" s="192" t="s">
        <v>145</v>
      </c>
      <c r="AV335" s="12" t="s">
        <v>144</v>
      </c>
      <c r="AW335" s="12" t="s">
        <v>36</v>
      </c>
      <c r="AX335" s="12" t="s">
        <v>80</v>
      </c>
      <c r="AY335" s="192" t="s">
        <v>137</v>
      </c>
    </row>
    <row r="336" spans="2:65" s="1" customFormat="1" ht="16.5" customHeight="1">
      <c r="B336" s="169"/>
      <c r="C336" s="170" t="s">
        <v>771</v>
      </c>
      <c r="D336" s="170" t="s">
        <v>140</v>
      </c>
      <c r="E336" s="171" t="s">
        <v>772</v>
      </c>
      <c r="F336" s="172" t="s">
        <v>773</v>
      </c>
      <c r="G336" s="173" t="s">
        <v>143</v>
      </c>
      <c r="H336" s="174">
        <v>3.863</v>
      </c>
      <c r="I336" s="175"/>
      <c r="J336" s="176">
        <f>ROUND(I336*H336,2)</f>
        <v>0</v>
      </c>
      <c r="K336" s="172"/>
      <c r="L336" s="40"/>
      <c r="M336" s="177" t="s">
        <v>5</v>
      </c>
      <c r="N336" s="178" t="s">
        <v>44</v>
      </c>
      <c r="O336" s="41"/>
      <c r="P336" s="179">
        <f>O336*H336</f>
        <v>0</v>
      </c>
      <c r="Q336" s="179">
        <v>0.0003</v>
      </c>
      <c r="R336" s="179">
        <f>Q336*H336</f>
        <v>0.0011588999999999998</v>
      </c>
      <c r="S336" s="179">
        <v>0</v>
      </c>
      <c r="T336" s="180">
        <f>S336*H336</f>
        <v>0</v>
      </c>
      <c r="AR336" s="23" t="s">
        <v>214</v>
      </c>
      <c r="AT336" s="23" t="s">
        <v>140</v>
      </c>
      <c r="AU336" s="23" t="s">
        <v>145</v>
      </c>
      <c r="AY336" s="23" t="s">
        <v>137</v>
      </c>
      <c r="BE336" s="181">
        <f>IF(N336="základní",J336,0)</f>
        <v>0</v>
      </c>
      <c r="BF336" s="181">
        <f>IF(N336="snížená",J336,0)</f>
        <v>0</v>
      </c>
      <c r="BG336" s="181">
        <f>IF(N336="zákl. přenesená",J336,0)</f>
        <v>0</v>
      </c>
      <c r="BH336" s="181">
        <f>IF(N336="sníž. přenesená",J336,0)</f>
        <v>0</v>
      </c>
      <c r="BI336" s="181">
        <f>IF(N336="nulová",J336,0)</f>
        <v>0</v>
      </c>
      <c r="BJ336" s="23" t="s">
        <v>145</v>
      </c>
      <c r="BK336" s="181">
        <f>ROUND(I336*H336,2)</f>
        <v>0</v>
      </c>
      <c r="BL336" s="23" t="s">
        <v>214</v>
      </c>
      <c r="BM336" s="23" t="s">
        <v>774</v>
      </c>
    </row>
    <row r="337" spans="2:65" s="1" customFormat="1" ht="25.5" customHeight="1">
      <c r="B337" s="169"/>
      <c r="C337" s="206" t="s">
        <v>775</v>
      </c>
      <c r="D337" s="206" t="s">
        <v>207</v>
      </c>
      <c r="E337" s="207" t="s">
        <v>776</v>
      </c>
      <c r="F337" s="208" t="s">
        <v>1117</v>
      </c>
      <c r="G337" s="209" t="s">
        <v>143</v>
      </c>
      <c r="H337" s="210">
        <v>4.674</v>
      </c>
      <c r="I337" s="211"/>
      <c r="J337" s="212">
        <f>ROUND(I337*H337,2)</f>
        <v>0</v>
      </c>
      <c r="K337" s="208"/>
      <c r="L337" s="213"/>
      <c r="M337" s="214" t="s">
        <v>5</v>
      </c>
      <c r="N337" s="215" t="s">
        <v>44</v>
      </c>
      <c r="O337" s="41"/>
      <c r="P337" s="179">
        <f>O337*H337</f>
        <v>0</v>
      </c>
      <c r="Q337" s="179">
        <v>0.0192</v>
      </c>
      <c r="R337" s="179">
        <f>Q337*H337</f>
        <v>0.0897408</v>
      </c>
      <c r="S337" s="179">
        <v>0</v>
      </c>
      <c r="T337" s="180">
        <f>S337*H337</f>
        <v>0</v>
      </c>
      <c r="AR337" s="23" t="s">
        <v>302</v>
      </c>
      <c r="AT337" s="23" t="s">
        <v>207</v>
      </c>
      <c r="AU337" s="23" t="s">
        <v>145</v>
      </c>
      <c r="AY337" s="23" t="s">
        <v>137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145</v>
      </c>
      <c r="BK337" s="181">
        <f>ROUND(I337*H337,2)</f>
        <v>0</v>
      </c>
      <c r="BL337" s="23" t="s">
        <v>214</v>
      </c>
      <c r="BM337" s="23" t="s">
        <v>777</v>
      </c>
    </row>
    <row r="338" spans="2:51" s="11" customFormat="1" ht="13.5">
      <c r="B338" s="182"/>
      <c r="D338" s="183" t="s">
        <v>147</v>
      </c>
      <c r="E338" s="184" t="s">
        <v>5</v>
      </c>
      <c r="F338" s="185" t="s">
        <v>778</v>
      </c>
      <c r="H338" s="186">
        <v>4.249</v>
      </c>
      <c r="I338" s="187"/>
      <c r="L338" s="182"/>
      <c r="M338" s="188"/>
      <c r="N338" s="189"/>
      <c r="O338" s="189"/>
      <c r="P338" s="189"/>
      <c r="Q338" s="189"/>
      <c r="R338" s="189"/>
      <c r="S338" s="189"/>
      <c r="T338" s="190"/>
      <c r="AT338" s="184" t="s">
        <v>147</v>
      </c>
      <c r="AU338" s="184" t="s">
        <v>145</v>
      </c>
      <c r="AV338" s="11" t="s">
        <v>145</v>
      </c>
      <c r="AW338" s="11" t="s">
        <v>36</v>
      </c>
      <c r="AX338" s="11" t="s">
        <v>80</v>
      </c>
      <c r="AY338" s="184" t="s">
        <v>137</v>
      </c>
    </row>
    <row r="339" spans="2:51" s="11" customFormat="1" ht="13.5">
      <c r="B339" s="182"/>
      <c r="D339" s="183" t="s">
        <v>147</v>
      </c>
      <c r="F339" s="185" t="s">
        <v>779</v>
      </c>
      <c r="H339" s="186">
        <v>4.674</v>
      </c>
      <c r="I339" s="187"/>
      <c r="L339" s="182"/>
      <c r="M339" s="188"/>
      <c r="N339" s="189"/>
      <c r="O339" s="189"/>
      <c r="P339" s="189"/>
      <c r="Q339" s="189"/>
      <c r="R339" s="189"/>
      <c r="S339" s="189"/>
      <c r="T339" s="190"/>
      <c r="AT339" s="184" t="s">
        <v>147</v>
      </c>
      <c r="AU339" s="184" t="s">
        <v>145</v>
      </c>
      <c r="AV339" s="11" t="s">
        <v>145</v>
      </c>
      <c r="AW339" s="11" t="s">
        <v>6</v>
      </c>
      <c r="AX339" s="11" t="s">
        <v>80</v>
      </c>
      <c r="AY339" s="184" t="s">
        <v>137</v>
      </c>
    </row>
    <row r="340" spans="2:65" s="1" customFormat="1" ht="38.25" customHeight="1">
      <c r="B340" s="169"/>
      <c r="C340" s="170" t="s">
        <v>780</v>
      </c>
      <c r="D340" s="170" t="s">
        <v>140</v>
      </c>
      <c r="E340" s="171" t="s">
        <v>781</v>
      </c>
      <c r="F340" s="172" t="s">
        <v>782</v>
      </c>
      <c r="G340" s="173" t="s">
        <v>247</v>
      </c>
      <c r="H340" s="174">
        <v>0.236</v>
      </c>
      <c r="I340" s="175"/>
      <c r="J340" s="176">
        <f>ROUND(I340*H340,2)</f>
        <v>0</v>
      </c>
      <c r="K340" s="172"/>
      <c r="L340" s="40"/>
      <c r="M340" s="177" t="s">
        <v>5</v>
      </c>
      <c r="N340" s="178" t="s">
        <v>44</v>
      </c>
      <c r="O340" s="41"/>
      <c r="P340" s="179">
        <f>O340*H340</f>
        <v>0</v>
      </c>
      <c r="Q340" s="179">
        <v>0</v>
      </c>
      <c r="R340" s="179">
        <f>Q340*H340</f>
        <v>0</v>
      </c>
      <c r="S340" s="179">
        <v>0</v>
      </c>
      <c r="T340" s="180">
        <f>S340*H340</f>
        <v>0</v>
      </c>
      <c r="AR340" s="23" t="s">
        <v>214</v>
      </c>
      <c r="AT340" s="23" t="s">
        <v>140</v>
      </c>
      <c r="AU340" s="23" t="s">
        <v>145</v>
      </c>
      <c r="AY340" s="23" t="s">
        <v>137</v>
      </c>
      <c r="BE340" s="181">
        <f>IF(N340="základní",J340,0)</f>
        <v>0</v>
      </c>
      <c r="BF340" s="181">
        <f>IF(N340="snížená",J340,0)</f>
        <v>0</v>
      </c>
      <c r="BG340" s="181">
        <f>IF(N340="zákl. přenesená",J340,0)</f>
        <v>0</v>
      </c>
      <c r="BH340" s="181">
        <f>IF(N340="sníž. přenesená",J340,0)</f>
        <v>0</v>
      </c>
      <c r="BI340" s="181">
        <f>IF(N340="nulová",J340,0)</f>
        <v>0</v>
      </c>
      <c r="BJ340" s="23" t="s">
        <v>145</v>
      </c>
      <c r="BK340" s="181">
        <f>ROUND(I340*H340,2)</f>
        <v>0</v>
      </c>
      <c r="BL340" s="23" t="s">
        <v>214</v>
      </c>
      <c r="BM340" s="23" t="s">
        <v>783</v>
      </c>
    </row>
    <row r="341" spans="2:65" s="1" customFormat="1" ht="38.25" customHeight="1">
      <c r="B341" s="169"/>
      <c r="C341" s="170" t="s">
        <v>784</v>
      </c>
      <c r="D341" s="170" t="s">
        <v>140</v>
      </c>
      <c r="E341" s="171" t="s">
        <v>785</v>
      </c>
      <c r="F341" s="172" t="s">
        <v>786</v>
      </c>
      <c r="G341" s="173" t="s">
        <v>247</v>
      </c>
      <c r="H341" s="174">
        <v>0.236</v>
      </c>
      <c r="I341" s="175"/>
      <c r="J341" s="176">
        <f>ROUND(I341*H341,2)</f>
        <v>0</v>
      </c>
      <c r="K341" s="172"/>
      <c r="L341" s="40"/>
      <c r="M341" s="177" t="s">
        <v>5</v>
      </c>
      <c r="N341" s="178" t="s">
        <v>44</v>
      </c>
      <c r="O341" s="41"/>
      <c r="P341" s="179">
        <f>O341*H341</f>
        <v>0</v>
      </c>
      <c r="Q341" s="179">
        <v>0</v>
      </c>
      <c r="R341" s="179">
        <f>Q341*H341</f>
        <v>0</v>
      </c>
      <c r="S341" s="179">
        <v>0</v>
      </c>
      <c r="T341" s="180">
        <f>S341*H341</f>
        <v>0</v>
      </c>
      <c r="AR341" s="23" t="s">
        <v>214</v>
      </c>
      <c r="AT341" s="23" t="s">
        <v>140</v>
      </c>
      <c r="AU341" s="23" t="s">
        <v>145</v>
      </c>
      <c r="AY341" s="23" t="s">
        <v>137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145</v>
      </c>
      <c r="BK341" s="181">
        <f>ROUND(I341*H341,2)</f>
        <v>0</v>
      </c>
      <c r="BL341" s="23" t="s">
        <v>214</v>
      </c>
      <c r="BM341" s="23" t="s">
        <v>787</v>
      </c>
    </row>
    <row r="342" spans="2:63" s="10" customFormat="1" ht="29.85" customHeight="1">
      <c r="B342" s="156"/>
      <c r="D342" s="157" t="s">
        <v>71</v>
      </c>
      <c r="E342" s="167" t="s">
        <v>788</v>
      </c>
      <c r="F342" s="167" t="s">
        <v>789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SUM(P343:P354)</f>
        <v>0</v>
      </c>
      <c r="Q342" s="162"/>
      <c r="R342" s="163">
        <f>SUM(R343:R354)</f>
        <v>0.00123638</v>
      </c>
      <c r="S342" s="162"/>
      <c r="T342" s="164">
        <f>SUM(T343:T354)</f>
        <v>0.017562</v>
      </c>
      <c r="AR342" s="157" t="s">
        <v>145</v>
      </c>
      <c r="AT342" s="165" t="s">
        <v>71</v>
      </c>
      <c r="AU342" s="165" t="s">
        <v>80</v>
      </c>
      <c r="AY342" s="157" t="s">
        <v>137</v>
      </c>
      <c r="BK342" s="166">
        <f>SUM(BK343:BK354)</f>
        <v>0</v>
      </c>
    </row>
    <row r="343" spans="2:65" s="1" customFormat="1" ht="16.5" customHeight="1">
      <c r="B343" s="169"/>
      <c r="C343" s="170" t="s">
        <v>790</v>
      </c>
      <c r="D343" s="170" t="s">
        <v>140</v>
      </c>
      <c r="E343" s="171" t="s">
        <v>791</v>
      </c>
      <c r="F343" s="172" t="s">
        <v>792</v>
      </c>
      <c r="G343" s="173" t="s">
        <v>143</v>
      </c>
      <c r="H343" s="174">
        <v>5.854</v>
      </c>
      <c r="I343" s="175"/>
      <c r="J343" s="176">
        <f>ROUND(I343*H343,2)</f>
        <v>0</v>
      </c>
      <c r="K343" s="172"/>
      <c r="L343" s="40"/>
      <c r="M343" s="177" t="s">
        <v>5</v>
      </c>
      <c r="N343" s="178" t="s">
        <v>44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0.003</v>
      </c>
      <c r="T343" s="180">
        <f>S343*H343</f>
        <v>0.017562</v>
      </c>
      <c r="AR343" s="23" t="s">
        <v>214</v>
      </c>
      <c r="AT343" s="23" t="s">
        <v>140</v>
      </c>
      <c r="AU343" s="23" t="s">
        <v>145</v>
      </c>
      <c r="AY343" s="23" t="s">
        <v>137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145</v>
      </c>
      <c r="BK343" s="181">
        <f>ROUND(I343*H343,2)</f>
        <v>0</v>
      </c>
      <c r="BL343" s="23" t="s">
        <v>214</v>
      </c>
      <c r="BM343" s="23" t="s">
        <v>793</v>
      </c>
    </row>
    <row r="344" spans="2:51" s="13" customFormat="1" ht="13.5">
      <c r="B344" s="199"/>
      <c r="D344" s="183" t="s">
        <v>147</v>
      </c>
      <c r="E344" s="200" t="s">
        <v>5</v>
      </c>
      <c r="F344" s="201" t="s">
        <v>794</v>
      </c>
      <c r="H344" s="200" t="s">
        <v>5</v>
      </c>
      <c r="I344" s="202"/>
      <c r="L344" s="199"/>
      <c r="M344" s="203"/>
      <c r="N344" s="204"/>
      <c r="O344" s="204"/>
      <c r="P344" s="204"/>
      <c r="Q344" s="204"/>
      <c r="R344" s="204"/>
      <c r="S344" s="204"/>
      <c r="T344" s="205"/>
      <c r="AT344" s="200" t="s">
        <v>147</v>
      </c>
      <c r="AU344" s="200" t="s">
        <v>145</v>
      </c>
      <c r="AV344" s="13" t="s">
        <v>80</v>
      </c>
      <c r="AW344" s="13" t="s">
        <v>36</v>
      </c>
      <c r="AX344" s="13" t="s">
        <v>72</v>
      </c>
      <c r="AY344" s="200" t="s">
        <v>137</v>
      </c>
    </row>
    <row r="345" spans="2:51" s="11" customFormat="1" ht="13.5">
      <c r="B345" s="182"/>
      <c r="D345" s="183" t="s">
        <v>147</v>
      </c>
      <c r="E345" s="184" t="s">
        <v>5</v>
      </c>
      <c r="F345" s="185" t="s">
        <v>795</v>
      </c>
      <c r="H345" s="186">
        <v>1.011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147</v>
      </c>
      <c r="AU345" s="184" t="s">
        <v>145</v>
      </c>
      <c r="AV345" s="11" t="s">
        <v>145</v>
      </c>
      <c r="AW345" s="11" t="s">
        <v>36</v>
      </c>
      <c r="AX345" s="11" t="s">
        <v>72</v>
      </c>
      <c r="AY345" s="184" t="s">
        <v>137</v>
      </c>
    </row>
    <row r="346" spans="2:51" s="11" customFormat="1" ht="13.5">
      <c r="B346" s="182"/>
      <c r="D346" s="183" t="s">
        <v>147</v>
      </c>
      <c r="E346" s="184" t="s">
        <v>5</v>
      </c>
      <c r="F346" s="185" t="s">
        <v>796</v>
      </c>
      <c r="H346" s="186">
        <v>2.848</v>
      </c>
      <c r="I346" s="187"/>
      <c r="L346" s="182"/>
      <c r="M346" s="188"/>
      <c r="N346" s="189"/>
      <c r="O346" s="189"/>
      <c r="P346" s="189"/>
      <c r="Q346" s="189"/>
      <c r="R346" s="189"/>
      <c r="S346" s="189"/>
      <c r="T346" s="190"/>
      <c r="AT346" s="184" t="s">
        <v>147</v>
      </c>
      <c r="AU346" s="184" t="s">
        <v>145</v>
      </c>
      <c r="AV346" s="11" t="s">
        <v>145</v>
      </c>
      <c r="AW346" s="11" t="s">
        <v>36</v>
      </c>
      <c r="AX346" s="11" t="s">
        <v>72</v>
      </c>
      <c r="AY346" s="184" t="s">
        <v>137</v>
      </c>
    </row>
    <row r="347" spans="2:51" s="11" customFormat="1" ht="13.5">
      <c r="B347" s="182"/>
      <c r="D347" s="183" t="s">
        <v>147</v>
      </c>
      <c r="E347" s="184" t="s">
        <v>5</v>
      </c>
      <c r="F347" s="185" t="s">
        <v>797</v>
      </c>
      <c r="H347" s="186">
        <v>1.995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147</v>
      </c>
      <c r="AU347" s="184" t="s">
        <v>145</v>
      </c>
      <c r="AV347" s="11" t="s">
        <v>145</v>
      </c>
      <c r="AW347" s="11" t="s">
        <v>36</v>
      </c>
      <c r="AX347" s="11" t="s">
        <v>72</v>
      </c>
      <c r="AY347" s="184" t="s">
        <v>137</v>
      </c>
    </row>
    <row r="348" spans="2:51" s="12" customFormat="1" ht="13.5">
      <c r="B348" s="191"/>
      <c r="D348" s="183" t="s">
        <v>147</v>
      </c>
      <c r="E348" s="192" t="s">
        <v>5</v>
      </c>
      <c r="F348" s="193" t="s">
        <v>156</v>
      </c>
      <c r="H348" s="194">
        <v>5.854</v>
      </c>
      <c r="I348" s="195"/>
      <c r="L348" s="191"/>
      <c r="M348" s="196"/>
      <c r="N348" s="197"/>
      <c r="O348" s="197"/>
      <c r="P348" s="197"/>
      <c r="Q348" s="197"/>
      <c r="R348" s="197"/>
      <c r="S348" s="197"/>
      <c r="T348" s="198"/>
      <c r="AT348" s="192" t="s">
        <v>147</v>
      </c>
      <c r="AU348" s="192" t="s">
        <v>145</v>
      </c>
      <c r="AV348" s="12" t="s">
        <v>144</v>
      </c>
      <c r="AW348" s="12" t="s">
        <v>36</v>
      </c>
      <c r="AX348" s="12" t="s">
        <v>80</v>
      </c>
      <c r="AY348" s="192" t="s">
        <v>137</v>
      </c>
    </row>
    <row r="349" spans="2:65" s="1" customFormat="1" ht="16.5" customHeight="1">
      <c r="B349" s="169"/>
      <c r="C349" s="170" t="s">
        <v>798</v>
      </c>
      <c r="D349" s="170" t="s">
        <v>140</v>
      </c>
      <c r="E349" s="171" t="s">
        <v>799</v>
      </c>
      <c r="F349" s="172" t="s">
        <v>800</v>
      </c>
      <c r="G349" s="173" t="s">
        <v>313</v>
      </c>
      <c r="H349" s="174">
        <v>4.64</v>
      </c>
      <c r="I349" s="175"/>
      <c r="J349" s="176">
        <f>ROUND(I349*H349,2)</f>
        <v>0</v>
      </c>
      <c r="K349" s="172"/>
      <c r="L349" s="40"/>
      <c r="M349" s="177" t="s">
        <v>5</v>
      </c>
      <c r="N349" s="178" t="s">
        <v>44</v>
      </c>
      <c r="O349" s="41"/>
      <c r="P349" s="179">
        <f>O349*H349</f>
        <v>0</v>
      </c>
      <c r="Q349" s="179">
        <v>1E-05</v>
      </c>
      <c r="R349" s="179">
        <f>Q349*H349</f>
        <v>4.64E-05</v>
      </c>
      <c r="S349" s="179">
        <v>0</v>
      </c>
      <c r="T349" s="180">
        <f>S349*H349</f>
        <v>0</v>
      </c>
      <c r="AR349" s="23" t="s">
        <v>214</v>
      </c>
      <c r="AT349" s="23" t="s">
        <v>140</v>
      </c>
      <c r="AU349" s="23" t="s">
        <v>145</v>
      </c>
      <c r="AY349" s="23" t="s">
        <v>137</v>
      </c>
      <c r="BE349" s="181">
        <f>IF(N349="základní",J349,0)</f>
        <v>0</v>
      </c>
      <c r="BF349" s="181">
        <f>IF(N349="snížená",J349,0)</f>
        <v>0</v>
      </c>
      <c r="BG349" s="181">
        <f>IF(N349="zákl. přenesená",J349,0)</f>
        <v>0</v>
      </c>
      <c r="BH349" s="181">
        <f>IF(N349="sníž. přenesená",J349,0)</f>
        <v>0</v>
      </c>
      <c r="BI349" s="181">
        <f>IF(N349="nulová",J349,0)</f>
        <v>0</v>
      </c>
      <c r="BJ349" s="23" t="s">
        <v>145</v>
      </c>
      <c r="BK349" s="181">
        <f>ROUND(I349*H349,2)</f>
        <v>0</v>
      </c>
      <c r="BL349" s="23" t="s">
        <v>214</v>
      </c>
      <c r="BM349" s="23" t="s">
        <v>801</v>
      </c>
    </row>
    <row r="350" spans="2:51" s="11" customFormat="1" ht="13.5">
      <c r="B350" s="182"/>
      <c r="D350" s="183" t="s">
        <v>147</v>
      </c>
      <c r="E350" s="184" t="s">
        <v>5</v>
      </c>
      <c r="F350" s="185" t="s">
        <v>802</v>
      </c>
      <c r="H350" s="186">
        <v>4.64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147</v>
      </c>
      <c r="AU350" s="184" t="s">
        <v>145</v>
      </c>
      <c r="AV350" s="11" t="s">
        <v>145</v>
      </c>
      <c r="AW350" s="11" t="s">
        <v>36</v>
      </c>
      <c r="AX350" s="11" t="s">
        <v>80</v>
      </c>
      <c r="AY350" s="184" t="s">
        <v>137</v>
      </c>
    </row>
    <row r="351" spans="2:65" s="1" customFormat="1" ht="16.5" customHeight="1">
      <c r="B351" s="169"/>
      <c r="C351" s="206" t="s">
        <v>803</v>
      </c>
      <c r="D351" s="206" t="s">
        <v>207</v>
      </c>
      <c r="E351" s="207" t="s">
        <v>804</v>
      </c>
      <c r="F351" s="208" t="s">
        <v>1118</v>
      </c>
      <c r="G351" s="209" t="s">
        <v>313</v>
      </c>
      <c r="H351" s="210">
        <v>5.409</v>
      </c>
      <c r="I351" s="211"/>
      <c r="J351" s="212">
        <f>ROUND(I351*H351,2)</f>
        <v>0</v>
      </c>
      <c r="K351" s="208"/>
      <c r="L351" s="213"/>
      <c r="M351" s="214" t="s">
        <v>5</v>
      </c>
      <c r="N351" s="215" t="s">
        <v>44</v>
      </c>
      <c r="O351" s="41"/>
      <c r="P351" s="179">
        <f>O351*H351</f>
        <v>0</v>
      </c>
      <c r="Q351" s="179">
        <v>0.00022</v>
      </c>
      <c r="R351" s="179">
        <f>Q351*H351</f>
        <v>0.00118998</v>
      </c>
      <c r="S351" s="179">
        <v>0</v>
      </c>
      <c r="T351" s="180">
        <f>S351*H351</f>
        <v>0</v>
      </c>
      <c r="AR351" s="23" t="s">
        <v>302</v>
      </c>
      <c r="AT351" s="23" t="s">
        <v>207</v>
      </c>
      <c r="AU351" s="23" t="s">
        <v>145</v>
      </c>
      <c r="AY351" s="23" t="s">
        <v>137</v>
      </c>
      <c r="BE351" s="181">
        <f>IF(N351="základní",J351,0)</f>
        <v>0</v>
      </c>
      <c r="BF351" s="181">
        <f>IF(N351="snížená",J351,0)</f>
        <v>0</v>
      </c>
      <c r="BG351" s="181">
        <f>IF(N351="zákl. přenesená",J351,0)</f>
        <v>0</v>
      </c>
      <c r="BH351" s="181">
        <f>IF(N351="sníž. přenesená",J351,0)</f>
        <v>0</v>
      </c>
      <c r="BI351" s="181">
        <f>IF(N351="nulová",J351,0)</f>
        <v>0</v>
      </c>
      <c r="BJ351" s="23" t="s">
        <v>145</v>
      </c>
      <c r="BK351" s="181">
        <f>ROUND(I351*H351,2)</f>
        <v>0</v>
      </c>
      <c r="BL351" s="23" t="s">
        <v>214</v>
      </c>
      <c r="BM351" s="23" t="s">
        <v>805</v>
      </c>
    </row>
    <row r="352" spans="2:51" s="11" customFormat="1" ht="13.5">
      <c r="B352" s="182"/>
      <c r="D352" s="183" t="s">
        <v>147</v>
      </c>
      <c r="F352" s="185" t="s">
        <v>806</v>
      </c>
      <c r="H352" s="186">
        <v>5.409</v>
      </c>
      <c r="I352" s="187"/>
      <c r="L352" s="182"/>
      <c r="M352" s="188"/>
      <c r="N352" s="189"/>
      <c r="O352" s="189"/>
      <c r="P352" s="189"/>
      <c r="Q352" s="189"/>
      <c r="R352" s="189"/>
      <c r="S352" s="189"/>
      <c r="T352" s="190"/>
      <c r="AT352" s="184" t="s">
        <v>147</v>
      </c>
      <c r="AU352" s="184" t="s">
        <v>145</v>
      </c>
      <c r="AV352" s="11" t="s">
        <v>145</v>
      </c>
      <c r="AW352" s="11" t="s">
        <v>6</v>
      </c>
      <c r="AX352" s="11" t="s">
        <v>80</v>
      </c>
      <c r="AY352" s="184" t="s">
        <v>137</v>
      </c>
    </row>
    <row r="353" spans="2:65" s="1" customFormat="1" ht="38.25" customHeight="1">
      <c r="B353" s="169"/>
      <c r="C353" s="170" t="s">
        <v>807</v>
      </c>
      <c r="D353" s="170" t="s">
        <v>140</v>
      </c>
      <c r="E353" s="171" t="s">
        <v>808</v>
      </c>
      <c r="F353" s="172" t="s">
        <v>809</v>
      </c>
      <c r="G353" s="173" t="s">
        <v>247</v>
      </c>
      <c r="H353" s="174">
        <v>0.001</v>
      </c>
      <c r="I353" s="175"/>
      <c r="J353" s="176">
        <f>ROUND(I353*H353,2)</f>
        <v>0</v>
      </c>
      <c r="K353" s="172"/>
      <c r="L353" s="40"/>
      <c r="M353" s="177" t="s">
        <v>5</v>
      </c>
      <c r="N353" s="178" t="s">
        <v>44</v>
      </c>
      <c r="O353" s="41"/>
      <c r="P353" s="179">
        <f>O353*H353</f>
        <v>0</v>
      </c>
      <c r="Q353" s="179">
        <v>0</v>
      </c>
      <c r="R353" s="179">
        <f>Q353*H353</f>
        <v>0</v>
      </c>
      <c r="S353" s="179">
        <v>0</v>
      </c>
      <c r="T353" s="180">
        <f>S353*H353</f>
        <v>0</v>
      </c>
      <c r="AR353" s="23" t="s">
        <v>214</v>
      </c>
      <c r="AT353" s="23" t="s">
        <v>140</v>
      </c>
      <c r="AU353" s="23" t="s">
        <v>145</v>
      </c>
      <c r="AY353" s="23" t="s">
        <v>137</v>
      </c>
      <c r="BE353" s="181">
        <f>IF(N353="základní",J353,0)</f>
        <v>0</v>
      </c>
      <c r="BF353" s="181">
        <f>IF(N353="snížená",J353,0)</f>
        <v>0</v>
      </c>
      <c r="BG353" s="181">
        <f>IF(N353="zákl. přenesená",J353,0)</f>
        <v>0</v>
      </c>
      <c r="BH353" s="181">
        <f>IF(N353="sníž. přenesená",J353,0)</f>
        <v>0</v>
      </c>
      <c r="BI353" s="181">
        <f>IF(N353="nulová",J353,0)</f>
        <v>0</v>
      </c>
      <c r="BJ353" s="23" t="s">
        <v>145</v>
      </c>
      <c r="BK353" s="181">
        <f>ROUND(I353*H353,2)</f>
        <v>0</v>
      </c>
      <c r="BL353" s="23" t="s">
        <v>214</v>
      </c>
      <c r="BM353" s="23" t="s">
        <v>810</v>
      </c>
    </row>
    <row r="354" spans="2:65" s="1" customFormat="1" ht="38.25" customHeight="1">
      <c r="B354" s="169"/>
      <c r="C354" s="170" t="s">
        <v>811</v>
      </c>
      <c r="D354" s="170" t="s">
        <v>140</v>
      </c>
      <c r="E354" s="171" t="s">
        <v>812</v>
      </c>
      <c r="F354" s="172" t="s">
        <v>813</v>
      </c>
      <c r="G354" s="173" t="s">
        <v>247</v>
      </c>
      <c r="H354" s="174">
        <v>0.001</v>
      </c>
      <c r="I354" s="175"/>
      <c r="J354" s="176">
        <f>ROUND(I354*H354,2)</f>
        <v>0</v>
      </c>
      <c r="K354" s="172"/>
      <c r="L354" s="40"/>
      <c r="M354" s="177" t="s">
        <v>5</v>
      </c>
      <c r="N354" s="178" t="s">
        <v>44</v>
      </c>
      <c r="O354" s="41"/>
      <c r="P354" s="179">
        <f>O354*H354</f>
        <v>0</v>
      </c>
      <c r="Q354" s="179">
        <v>0</v>
      </c>
      <c r="R354" s="179">
        <f>Q354*H354</f>
        <v>0</v>
      </c>
      <c r="S354" s="179">
        <v>0</v>
      </c>
      <c r="T354" s="180">
        <f>S354*H354</f>
        <v>0</v>
      </c>
      <c r="AR354" s="23" t="s">
        <v>214</v>
      </c>
      <c r="AT354" s="23" t="s">
        <v>140</v>
      </c>
      <c r="AU354" s="23" t="s">
        <v>145</v>
      </c>
      <c r="AY354" s="23" t="s">
        <v>137</v>
      </c>
      <c r="BE354" s="181">
        <f>IF(N354="základní",J354,0)</f>
        <v>0</v>
      </c>
      <c r="BF354" s="181">
        <f>IF(N354="snížená",J354,0)</f>
        <v>0</v>
      </c>
      <c r="BG354" s="181">
        <f>IF(N354="zákl. přenesená",J354,0)</f>
        <v>0</v>
      </c>
      <c r="BH354" s="181">
        <f>IF(N354="sníž. přenesená",J354,0)</f>
        <v>0</v>
      </c>
      <c r="BI354" s="181">
        <f>IF(N354="nulová",J354,0)</f>
        <v>0</v>
      </c>
      <c r="BJ354" s="23" t="s">
        <v>145</v>
      </c>
      <c r="BK354" s="181">
        <f>ROUND(I354*H354,2)</f>
        <v>0</v>
      </c>
      <c r="BL354" s="23" t="s">
        <v>214</v>
      </c>
      <c r="BM354" s="23" t="s">
        <v>814</v>
      </c>
    </row>
    <row r="355" spans="2:63" s="10" customFormat="1" ht="29.85" customHeight="1">
      <c r="B355" s="156"/>
      <c r="D355" s="157" t="s">
        <v>71</v>
      </c>
      <c r="E355" s="167" t="s">
        <v>815</v>
      </c>
      <c r="F355" s="167" t="s">
        <v>816</v>
      </c>
      <c r="I355" s="159"/>
      <c r="J355" s="168">
        <f>BK355</f>
        <v>0</v>
      </c>
      <c r="L355" s="156"/>
      <c r="M355" s="161"/>
      <c r="N355" s="162"/>
      <c r="O355" s="162"/>
      <c r="P355" s="163">
        <f>SUM(P356:P372)</f>
        <v>0</v>
      </c>
      <c r="Q355" s="162"/>
      <c r="R355" s="163">
        <f>SUM(R356:R372)</f>
        <v>1.2046401999999998</v>
      </c>
      <c r="S355" s="162"/>
      <c r="T355" s="164">
        <f>SUM(T356:T372)</f>
        <v>0</v>
      </c>
      <c r="AR355" s="157" t="s">
        <v>145</v>
      </c>
      <c r="AT355" s="165" t="s">
        <v>71</v>
      </c>
      <c r="AU355" s="165" t="s">
        <v>80</v>
      </c>
      <c r="AY355" s="157" t="s">
        <v>137</v>
      </c>
      <c r="BK355" s="166">
        <f>SUM(BK356:BK372)</f>
        <v>0</v>
      </c>
    </row>
    <row r="356" spans="2:65" s="1" customFormat="1" ht="25.5" customHeight="1">
      <c r="B356" s="169"/>
      <c r="C356" s="170" t="s">
        <v>817</v>
      </c>
      <c r="D356" s="170" t="s">
        <v>140</v>
      </c>
      <c r="E356" s="171" t="s">
        <v>818</v>
      </c>
      <c r="F356" s="172" t="s">
        <v>819</v>
      </c>
      <c r="G356" s="173" t="s">
        <v>313</v>
      </c>
      <c r="H356" s="174">
        <v>10.82</v>
      </c>
      <c r="I356" s="175"/>
      <c r="J356" s="176">
        <f>ROUND(I356*H356,2)</f>
        <v>0</v>
      </c>
      <c r="K356" s="172"/>
      <c r="L356" s="40"/>
      <c r="M356" s="177" t="s">
        <v>5</v>
      </c>
      <c r="N356" s="178" t="s">
        <v>44</v>
      </c>
      <c r="O356" s="41"/>
      <c r="P356" s="179">
        <f>O356*H356</f>
        <v>0</v>
      </c>
      <c r="Q356" s="179">
        <v>0.00035</v>
      </c>
      <c r="R356" s="179">
        <f>Q356*H356</f>
        <v>0.003787</v>
      </c>
      <c r="S356" s="179">
        <v>0</v>
      </c>
      <c r="T356" s="180">
        <f>S356*H356</f>
        <v>0</v>
      </c>
      <c r="AR356" s="23" t="s">
        <v>214</v>
      </c>
      <c r="AT356" s="23" t="s">
        <v>140</v>
      </c>
      <c r="AU356" s="23" t="s">
        <v>145</v>
      </c>
      <c r="AY356" s="23" t="s">
        <v>137</v>
      </c>
      <c r="BE356" s="181">
        <f>IF(N356="základní",J356,0)</f>
        <v>0</v>
      </c>
      <c r="BF356" s="181">
        <f>IF(N356="snížená",J356,0)</f>
        <v>0</v>
      </c>
      <c r="BG356" s="181">
        <f>IF(N356="zákl. přenesená",J356,0)</f>
        <v>0</v>
      </c>
      <c r="BH356" s="181">
        <f>IF(N356="sníž. přenesená",J356,0)</f>
        <v>0</v>
      </c>
      <c r="BI356" s="181">
        <f>IF(N356="nulová",J356,0)</f>
        <v>0</v>
      </c>
      <c r="BJ356" s="23" t="s">
        <v>145</v>
      </c>
      <c r="BK356" s="181">
        <f>ROUND(I356*H356,2)</f>
        <v>0</v>
      </c>
      <c r="BL356" s="23" t="s">
        <v>214</v>
      </c>
      <c r="BM356" s="23" t="s">
        <v>820</v>
      </c>
    </row>
    <row r="357" spans="2:51" s="11" customFormat="1" ht="13.5">
      <c r="B357" s="182"/>
      <c r="D357" s="183" t="s">
        <v>147</v>
      </c>
      <c r="E357" s="184" t="s">
        <v>5</v>
      </c>
      <c r="F357" s="185" t="s">
        <v>668</v>
      </c>
      <c r="H357" s="186">
        <v>4.01</v>
      </c>
      <c r="I357" s="187"/>
      <c r="L357" s="182"/>
      <c r="M357" s="188"/>
      <c r="N357" s="189"/>
      <c r="O357" s="189"/>
      <c r="P357" s="189"/>
      <c r="Q357" s="189"/>
      <c r="R357" s="189"/>
      <c r="S357" s="189"/>
      <c r="T357" s="190"/>
      <c r="AT357" s="184" t="s">
        <v>147</v>
      </c>
      <c r="AU357" s="184" t="s">
        <v>145</v>
      </c>
      <c r="AV357" s="11" t="s">
        <v>145</v>
      </c>
      <c r="AW357" s="11" t="s">
        <v>36</v>
      </c>
      <c r="AX357" s="11" t="s">
        <v>72</v>
      </c>
      <c r="AY357" s="184" t="s">
        <v>137</v>
      </c>
    </row>
    <row r="358" spans="2:51" s="11" customFormat="1" ht="13.5">
      <c r="B358" s="182"/>
      <c r="D358" s="183" t="s">
        <v>147</v>
      </c>
      <c r="E358" s="184" t="s">
        <v>5</v>
      </c>
      <c r="F358" s="185" t="s">
        <v>316</v>
      </c>
      <c r="H358" s="186">
        <v>6.81</v>
      </c>
      <c r="I358" s="187"/>
      <c r="L358" s="182"/>
      <c r="M358" s="188"/>
      <c r="N358" s="189"/>
      <c r="O358" s="189"/>
      <c r="P358" s="189"/>
      <c r="Q358" s="189"/>
      <c r="R358" s="189"/>
      <c r="S358" s="189"/>
      <c r="T358" s="190"/>
      <c r="AT358" s="184" t="s">
        <v>147</v>
      </c>
      <c r="AU358" s="184" t="s">
        <v>145</v>
      </c>
      <c r="AV358" s="11" t="s">
        <v>145</v>
      </c>
      <c r="AW358" s="11" t="s">
        <v>36</v>
      </c>
      <c r="AX358" s="11" t="s">
        <v>72</v>
      </c>
      <c r="AY358" s="184" t="s">
        <v>137</v>
      </c>
    </row>
    <row r="359" spans="2:51" s="12" customFormat="1" ht="13.5">
      <c r="B359" s="191"/>
      <c r="D359" s="183" t="s">
        <v>147</v>
      </c>
      <c r="E359" s="192" t="s">
        <v>5</v>
      </c>
      <c r="F359" s="193" t="s">
        <v>156</v>
      </c>
      <c r="H359" s="194">
        <v>10.82</v>
      </c>
      <c r="I359" s="195"/>
      <c r="L359" s="191"/>
      <c r="M359" s="196"/>
      <c r="N359" s="197"/>
      <c r="O359" s="197"/>
      <c r="P359" s="197"/>
      <c r="Q359" s="197"/>
      <c r="R359" s="197"/>
      <c r="S359" s="197"/>
      <c r="T359" s="198"/>
      <c r="AT359" s="192" t="s">
        <v>147</v>
      </c>
      <c r="AU359" s="192" t="s">
        <v>145</v>
      </c>
      <c r="AV359" s="12" t="s">
        <v>144</v>
      </c>
      <c r="AW359" s="12" t="s">
        <v>36</v>
      </c>
      <c r="AX359" s="12" t="s">
        <v>80</v>
      </c>
      <c r="AY359" s="192" t="s">
        <v>137</v>
      </c>
    </row>
    <row r="360" spans="2:65" s="1" customFormat="1" ht="16.5" customHeight="1">
      <c r="B360" s="169"/>
      <c r="C360" s="206" t="s">
        <v>821</v>
      </c>
      <c r="D360" s="206" t="s">
        <v>207</v>
      </c>
      <c r="E360" s="207" t="s">
        <v>822</v>
      </c>
      <c r="F360" s="208" t="s">
        <v>823</v>
      </c>
      <c r="G360" s="209" t="s">
        <v>204</v>
      </c>
      <c r="H360" s="210">
        <v>29.755</v>
      </c>
      <c r="I360" s="211"/>
      <c r="J360" s="212">
        <f>ROUND(I360*H360,2)</f>
        <v>0</v>
      </c>
      <c r="K360" s="208"/>
      <c r="L360" s="213"/>
      <c r="M360" s="214" t="s">
        <v>5</v>
      </c>
      <c r="N360" s="215" t="s">
        <v>44</v>
      </c>
      <c r="O360" s="41"/>
      <c r="P360" s="179">
        <f>O360*H360</f>
        <v>0</v>
      </c>
      <c r="Q360" s="179">
        <v>0</v>
      </c>
      <c r="R360" s="179">
        <f>Q360*H360</f>
        <v>0</v>
      </c>
      <c r="S360" s="179">
        <v>0</v>
      </c>
      <c r="T360" s="180">
        <f>S360*H360</f>
        <v>0</v>
      </c>
      <c r="AR360" s="23" t="s">
        <v>302</v>
      </c>
      <c r="AT360" s="23" t="s">
        <v>207</v>
      </c>
      <c r="AU360" s="23" t="s">
        <v>145</v>
      </c>
      <c r="AY360" s="23" t="s">
        <v>137</v>
      </c>
      <c r="BE360" s="181">
        <f>IF(N360="základní",J360,0)</f>
        <v>0</v>
      </c>
      <c r="BF360" s="181">
        <f>IF(N360="snížená",J360,0)</f>
        <v>0</v>
      </c>
      <c r="BG360" s="181">
        <f>IF(N360="zákl. přenesená",J360,0)</f>
        <v>0</v>
      </c>
      <c r="BH360" s="181">
        <f>IF(N360="sníž. přenesená",J360,0)</f>
        <v>0</v>
      </c>
      <c r="BI360" s="181">
        <f>IF(N360="nulová",J360,0)</f>
        <v>0</v>
      </c>
      <c r="BJ360" s="23" t="s">
        <v>145</v>
      </c>
      <c r="BK360" s="181">
        <f>ROUND(I360*H360,2)</f>
        <v>0</v>
      </c>
      <c r="BL360" s="23" t="s">
        <v>214</v>
      </c>
      <c r="BM360" s="23" t="s">
        <v>824</v>
      </c>
    </row>
    <row r="361" spans="2:51" s="11" customFormat="1" ht="13.5">
      <c r="B361" s="182"/>
      <c r="D361" s="183" t="s">
        <v>147</v>
      </c>
      <c r="E361" s="184" t="s">
        <v>5</v>
      </c>
      <c r="F361" s="185" t="s">
        <v>825</v>
      </c>
      <c r="H361" s="186">
        <v>29.755</v>
      </c>
      <c r="I361" s="187"/>
      <c r="L361" s="182"/>
      <c r="M361" s="188"/>
      <c r="N361" s="189"/>
      <c r="O361" s="189"/>
      <c r="P361" s="189"/>
      <c r="Q361" s="189"/>
      <c r="R361" s="189"/>
      <c r="S361" s="189"/>
      <c r="T361" s="190"/>
      <c r="AT361" s="184" t="s">
        <v>147</v>
      </c>
      <c r="AU361" s="184" t="s">
        <v>145</v>
      </c>
      <c r="AV361" s="11" t="s">
        <v>145</v>
      </c>
      <c r="AW361" s="11" t="s">
        <v>36</v>
      </c>
      <c r="AX361" s="11" t="s">
        <v>80</v>
      </c>
      <c r="AY361" s="184" t="s">
        <v>137</v>
      </c>
    </row>
    <row r="362" spans="2:65" s="1" customFormat="1" ht="25.5" customHeight="1">
      <c r="B362" s="169"/>
      <c r="C362" s="170" t="s">
        <v>826</v>
      </c>
      <c r="D362" s="170" t="s">
        <v>140</v>
      </c>
      <c r="E362" s="171" t="s">
        <v>827</v>
      </c>
      <c r="F362" s="172" t="s">
        <v>828</v>
      </c>
      <c r="G362" s="173" t="s">
        <v>143</v>
      </c>
      <c r="H362" s="174">
        <v>23.56</v>
      </c>
      <c r="I362" s="175"/>
      <c r="J362" s="176">
        <f>ROUND(I362*H362,2)</f>
        <v>0</v>
      </c>
      <c r="K362" s="172"/>
      <c r="L362" s="40"/>
      <c r="M362" s="177" t="s">
        <v>5</v>
      </c>
      <c r="N362" s="178" t="s">
        <v>44</v>
      </c>
      <c r="O362" s="41"/>
      <c r="P362" s="179">
        <f>O362*H362</f>
        <v>0</v>
      </c>
      <c r="Q362" s="179">
        <v>0.03362</v>
      </c>
      <c r="R362" s="179">
        <f>Q362*H362</f>
        <v>0.7920871999999999</v>
      </c>
      <c r="S362" s="179">
        <v>0</v>
      </c>
      <c r="T362" s="180">
        <f>S362*H362</f>
        <v>0</v>
      </c>
      <c r="AR362" s="23" t="s">
        <v>214</v>
      </c>
      <c r="AT362" s="23" t="s">
        <v>140</v>
      </c>
      <c r="AU362" s="23" t="s">
        <v>145</v>
      </c>
      <c r="AY362" s="23" t="s">
        <v>137</v>
      </c>
      <c r="BE362" s="181">
        <f>IF(N362="základní",J362,0)</f>
        <v>0</v>
      </c>
      <c r="BF362" s="181">
        <f>IF(N362="snížená",J362,0)</f>
        <v>0</v>
      </c>
      <c r="BG362" s="181">
        <f>IF(N362="zákl. přenesená",J362,0)</f>
        <v>0</v>
      </c>
      <c r="BH362" s="181">
        <f>IF(N362="sníž. přenesená",J362,0)</f>
        <v>0</v>
      </c>
      <c r="BI362" s="181">
        <f>IF(N362="nulová",J362,0)</f>
        <v>0</v>
      </c>
      <c r="BJ362" s="23" t="s">
        <v>145</v>
      </c>
      <c r="BK362" s="181">
        <f>ROUND(I362*H362,2)</f>
        <v>0</v>
      </c>
      <c r="BL362" s="23" t="s">
        <v>214</v>
      </c>
      <c r="BM362" s="23" t="s">
        <v>829</v>
      </c>
    </row>
    <row r="363" spans="2:51" s="11" customFormat="1" ht="13.5">
      <c r="B363" s="182"/>
      <c r="D363" s="183" t="s">
        <v>147</v>
      </c>
      <c r="E363" s="184" t="s">
        <v>5</v>
      </c>
      <c r="F363" s="185" t="s">
        <v>830</v>
      </c>
      <c r="H363" s="186">
        <v>13.62</v>
      </c>
      <c r="I363" s="187"/>
      <c r="L363" s="182"/>
      <c r="M363" s="188"/>
      <c r="N363" s="189"/>
      <c r="O363" s="189"/>
      <c r="P363" s="189"/>
      <c r="Q363" s="189"/>
      <c r="R363" s="189"/>
      <c r="S363" s="189"/>
      <c r="T363" s="190"/>
      <c r="AT363" s="184" t="s">
        <v>147</v>
      </c>
      <c r="AU363" s="184" t="s">
        <v>145</v>
      </c>
      <c r="AV363" s="11" t="s">
        <v>145</v>
      </c>
      <c r="AW363" s="11" t="s">
        <v>36</v>
      </c>
      <c r="AX363" s="11" t="s">
        <v>72</v>
      </c>
      <c r="AY363" s="184" t="s">
        <v>137</v>
      </c>
    </row>
    <row r="364" spans="2:51" s="11" customFormat="1" ht="13.5">
      <c r="B364" s="182"/>
      <c r="D364" s="183" t="s">
        <v>147</v>
      </c>
      <c r="E364" s="184" t="s">
        <v>5</v>
      </c>
      <c r="F364" s="185" t="s">
        <v>831</v>
      </c>
      <c r="H364" s="186">
        <v>8.02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147</v>
      </c>
      <c r="AU364" s="184" t="s">
        <v>145</v>
      </c>
      <c r="AV364" s="11" t="s">
        <v>145</v>
      </c>
      <c r="AW364" s="11" t="s">
        <v>36</v>
      </c>
      <c r="AX364" s="11" t="s">
        <v>72</v>
      </c>
      <c r="AY364" s="184" t="s">
        <v>137</v>
      </c>
    </row>
    <row r="365" spans="2:51" s="11" customFormat="1" ht="13.5">
      <c r="B365" s="182"/>
      <c r="D365" s="183" t="s">
        <v>147</v>
      </c>
      <c r="E365" s="184" t="s">
        <v>5</v>
      </c>
      <c r="F365" s="185" t="s">
        <v>832</v>
      </c>
      <c r="H365" s="186">
        <v>1.92</v>
      </c>
      <c r="I365" s="187"/>
      <c r="L365" s="182"/>
      <c r="M365" s="188"/>
      <c r="N365" s="189"/>
      <c r="O365" s="189"/>
      <c r="P365" s="189"/>
      <c r="Q365" s="189"/>
      <c r="R365" s="189"/>
      <c r="S365" s="189"/>
      <c r="T365" s="190"/>
      <c r="AT365" s="184" t="s">
        <v>147</v>
      </c>
      <c r="AU365" s="184" t="s">
        <v>145</v>
      </c>
      <c r="AV365" s="11" t="s">
        <v>145</v>
      </c>
      <c r="AW365" s="11" t="s">
        <v>36</v>
      </c>
      <c r="AX365" s="11" t="s">
        <v>72</v>
      </c>
      <c r="AY365" s="184" t="s">
        <v>137</v>
      </c>
    </row>
    <row r="366" spans="2:51" s="12" customFormat="1" ht="13.5">
      <c r="B366" s="191"/>
      <c r="D366" s="183" t="s">
        <v>147</v>
      </c>
      <c r="E366" s="192" t="s">
        <v>5</v>
      </c>
      <c r="F366" s="193" t="s">
        <v>156</v>
      </c>
      <c r="H366" s="194">
        <v>23.56</v>
      </c>
      <c r="I366" s="195"/>
      <c r="L366" s="191"/>
      <c r="M366" s="196"/>
      <c r="N366" s="197"/>
      <c r="O366" s="197"/>
      <c r="P366" s="197"/>
      <c r="Q366" s="197"/>
      <c r="R366" s="197"/>
      <c r="S366" s="197"/>
      <c r="T366" s="198"/>
      <c r="AT366" s="192" t="s">
        <v>147</v>
      </c>
      <c r="AU366" s="192" t="s">
        <v>145</v>
      </c>
      <c r="AV366" s="12" t="s">
        <v>144</v>
      </c>
      <c r="AW366" s="12" t="s">
        <v>36</v>
      </c>
      <c r="AX366" s="12" t="s">
        <v>80</v>
      </c>
      <c r="AY366" s="192" t="s">
        <v>137</v>
      </c>
    </row>
    <row r="367" spans="2:65" s="1" customFormat="1" ht="16.5" customHeight="1">
      <c r="B367" s="169"/>
      <c r="C367" s="206" t="s">
        <v>833</v>
      </c>
      <c r="D367" s="206" t="s">
        <v>207</v>
      </c>
      <c r="E367" s="207" t="s">
        <v>834</v>
      </c>
      <c r="F367" s="208" t="s">
        <v>1119</v>
      </c>
      <c r="G367" s="209" t="s">
        <v>143</v>
      </c>
      <c r="H367" s="210">
        <v>25.916</v>
      </c>
      <c r="I367" s="211"/>
      <c r="J367" s="212">
        <f>ROUND(I367*H367,2)</f>
        <v>0</v>
      </c>
      <c r="K367" s="208"/>
      <c r="L367" s="213"/>
      <c r="M367" s="214" t="s">
        <v>5</v>
      </c>
      <c r="N367" s="215" t="s">
        <v>44</v>
      </c>
      <c r="O367" s="41"/>
      <c r="P367" s="179">
        <f>O367*H367</f>
        <v>0</v>
      </c>
      <c r="Q367" s="179">
        <v>0.0155</v>
      </c>
      <c r="R367" s="179">
        <f>Q367*H367</f>
        <v>0.401698</v>
      </c>
      <c r="S367" s="179">
        <v>0</v>
      </c>
      <c r="T367" s="180">
        <f>S367*H367</f>
        <v>0</v>
      </c>
      <c r="AR367" s="23" t="s">
        <v>302</v>
      </c>
      <c r="AT367" s="23" t="s">
        <v>207</v>
      </c>
      <c r="AU367" s="23" t="s">
        <v>145</v>
      </c>
      <c r="AY367" s="23" t="s">
        <v>137</v>
      </c>
      <c r="BE367" s="181">
        <f>IF(N367="základní",J367,0)</f>
        <v>0</v>
      </c>
      <c r="BF367" s="181">
        <f>IF(N367="snížená",J367,0)</f>
        <v>0</v>
      </c>
      <c r="BG367" s="181">
        <f>IF(N367="zákl. přenesená",J367,0)</f>
        <v>0</v>
      </c>
      <c r="BH367" s="181">
        <f>IF(N367="sníž. přenesená",J367,0)</f>
        <v>0</v>
      </c>
      <c r="BI367" s="181">
        <f>IF(N367="nulová",J367,0)</f>
        <v>0</v>
      </c>
      <c r="BJ367" s="23" t="s">
        <v>145</v>
      </c>
      <c r="BK367" s="181">
        <f>ROUND(I367*H367,2)</f>
        <v>0</v>
      </c>
      <c r="BL367" s="23" t="s">
        <v>214</v>
      </c>
      <c r="BM367" s="23" t="s">
        <v>835</v>
      </c>
    </row>
    <row r="368" spans="2:51" s="11" customFormat="1" ht="13.5">
      <c r="B368" s="182"/>
      <c r="D368" s="183" t="s">
        <v>147</v>
      </c>
      <c r="E368" s="184" t="s">
        <v>5</v>
      </c>
      <c r="F368" s="185" t="s">
        <v>836</v>
      </c>
      <c r="H368" s="186">
        <v>25.916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147</v>
      </c>
      <c r="AU368" s="184" t="s">
        <v>145</v>
      </c>
      <c r="AV368" s="11" t="s">
        <v>145</v>
      </c>
      <c r="AW368" s="11" t="s">
        <v>36</v>
      </c>
      <c r="AX368" s="11" t="s">
        <v>80</v>
      </c>
      <c r="AY368" s="184" t="s">
        <v>137</v>
      </c>
    </row>
    <row r="369" spans="2:65" s="1" customFormat="1" ht="16.5" customHeight="1">
      <c r="B369" s="169"/>
      <c r="C369" s="170" t="s">
        <v>837</v>
      </c>
      <c r="D369" s="170" t="s">
        <v>140</v>
      </c>
      <c r="E369" s="171" t="s">
        <v>838</v>
      </c>
      <c r="F369" s="172" t="s">
        <v>839</v>
      </c>
      <c r="G369" s="173" t="s">
        <v>143</v>
      </c>
      <c r="H369" s="174">
        <v>23.56</v>
      </c>
      <c r="I369" s="175"/>
      <c r="J369" s="176">
        <f>ROUND(I369*H369,2)</f>
        <v>0</v>
      </c>
      <c r="K369" s="172"/>
      <c r="L369" s="40"/>
      <c r="M369" s="177" t="s">
        <v>5</v>
      </c>
      <c r="N369" s="178" t="s">
        <v>44</v>
      </c>
      <c r="O369" s="41"/>
      <c r="P369" s="179">
        <f>O369*H369</f>
        <v>0</v>
      </c>
      <c r="Q369" s="179">
        <v>0.0003</v>
      </c>
      <c r="R369" s="179">
        <f>Q369*H369</f>
        <v>0.007067999999999999</v>
      </c>
      <c r="S369" s="179">
        <v>0</v>
      </c>
      <c r="T369" s="180">
        <f>S369*H369</f>
        <v>0</v>
      </c>
      <c r="AR369" s="23" t="s">
        <v>214</v>
      </c>
      <c r="AT369" s="23" t="s">
        <v>140</v>
      </c>
      <c r="AU369" s="23" t="s">
        <v>145</v>
      </c>
      <c r="AY369" s="23" t="s">
        <v>137</v>
      </c>
      <c r="BE369" s="181">
        <f>IF(N369="základní",J369,0)</f>
        <v>0</v>
      </c>
      <c r="BF369" s="181">
        <f>IF(N369="snížená",J369,0)</f>
        <v>0</v>
      </c>
      <c r="BG369" s="181">
        <f>IF(N369="zákl. přenesená",J369,0)</f>
        <v>0</v>
      </c>
      <c r="BH369" s="181">
        <f>IF(N369="sníž. přenesená",J369,0)</f>
        <v>0</v>
      </c>
      <c r="BI369" s="181">
        <f>IF(N369="nulová",J369,0)</f>
        <v>0</v>
      </c>
      <c r="BJ369" s="23" t="s">
        <v>145</v>
      </c>
      <c r="BK369" s="181">
        <f>ROUND(I369*H369,2)</f>
        <v>0</v>
      </c>
      <c r="BL369" s="23" t="s">
        <v>214</v>
      </c>
      <c r="BM369" s="23" t="s">
        <v>840</v>
      </c>
    </row>
    <row r="370" spans="2:65" s="1" customFormat="1" ht="38.25" customHeight="1">
      <c r="B370" s="169"/>
      <c r="C370" s="170" t="s">
        <v>841</v>
      </c>
      <c r="D370" s="170" t="s">
        <v>140</v>
      </c>
      <c r="E370" s="171" t="s">
        <v>842</v>
      </c>
      <c r="F370" s="172" t="s">
        <v>843</v>
      </c>
      <c r="G370" s="173" t="s">
        <v>247</v>
      </c>
      <c r="H370" s="174">
        <v>1.205</v>
      </c>
      <c r="I370" s="175"/>
      <c r="J370" s="176">
        <f>ROUND(I370*H370,2)</f>
        <v>0</v>
      </c>
      <c r="K370" s="172"/>
      <c r="L370" s="40"/>
      <c r="M370" s="177" t="s">
        <v>5</v>
      </c>
      <c r="N370" s="178" t="s">
        <v>44</v>
      </c>
      <c r="O370" s="41"/>
      <c r="P370" s="179">
        <f>O370*H370</f>
        <v>0</v>
      </c>
      <c r="Q370" s="179">
        <v>0</v>
      </c>
      <c r="R370" s="179">
        <f>Q370*H370</f>
        <v>0</v>
      </c>
      <c r="S370" s="179">
        <v>0</v>
      </c>
      <c r="T370" s="180">
        <f>S370*H370</f>
        <v>0</v>
      </c>
      <c r="AR370" s="23" t="s">
        <v>214</v>
      </c>
      <c r="AT370" s="23" t="s">
        <v>140</v>
      </c>
      <c r="AU370" s="23" t="s">
        <v>145</v>
      </c>
      <c r="AY370" s="23" t="s">
        <v>137</v>
      </c>
      <c r="BE370" s="181">
        <f>IF(N370="základní",J370,0)</f>
        <v>0</v>
      </c>
      <c r="BF370" s="181">
        <f>IF(N370="snížená",J370,0)</f>
        <v>0</v>
      </c>
      <c r="BG370" s="181">
        <f>IF(N370="zákl. přenesená",J370,0)</f>
        <v>0</v>
      </c>
      <c r="BH370" s="181">
        <f>IF(N370="sníž. přenesená",J370,0)</f>
        <v>0</v>
      </c>
      <c r="BI370" s="181">
        <f>IF(N370="nulová",J370,0)</f>
        <v>0</v>
      </c>
      <c r="BJ370" s="23" t="s">
        <v>145</v>
      </c>
      <c r="BK370" s="181">
        <f>ROUND(I370*H370,2)</f>
        <v>0</v>
      </c>
      <c r="BL370" s="23" t="s">
        <v>214</v>
      </c>
      <c r="BM370" s="23" t="s">
        <v>844</v>
      </c>
    </row>
    <row r="371" spans="2:65" s="1" customFormat="1" ht="38.25" customHeight="1">
      <c r="B371" s="169"/>
      <c r="C371" s="170" t="s">
        <v>845</v>
      </c>
      <c r="D371" s="170" t="s">
        <v>140</v>
      </c>
      <c r="E371" s="171" t="s">
        <v>846</v>
      </c>
      <c r="F371" s="172" t="s">
        <v>847</v>
      </c>
      <c r="G371" s="173" t="s">
        <v>247</v>
      </c>
      <c r="H371" s="174">
        <v>1.205</v>
      </c>
      <c r="I371" s="175"/>
      <c r="J371" s="176">
        <f>ROUND(I371*H371,2)</f>
        <v>0</v>
      </c>
      <c r="K371" s="172"/>
      <c r="L371" s="40"/>
      <c r="M371" s="177" t="s">
        <v>5</v>
      </c>
      <c r="N371" s="178" t="s">
        <v>44</v>
      </c>
      <c r="O371" s="41"/>
      <c r="P371" s="179">
        <f>O371*H371</f>
        <v>0</v>
      </c>
      <c r="Q371" s="179">
        <v>0</v>
      </c>
      <c r="R371" s="179">
        <f>Q371*H371</f>
        <v>0</v>
      </c>
      <c r="S371" s="179">
        <v>0</v>
      </c>
      <c r="T371" s="180">
        <f>S371*H371</f>
        <v>0</v>
      </c>
      <c r="AR371" s="23" t="s">
        <v>214</v>
      </c>
      <c r="AT371" s="23" t="s">
        <v>140</v>
      </c>
      <c r="AU371" s="23" t="s">
        <v>145</v>
      </c>
      <c r="AY371" s="23" t="s">
        <v>137</v>
      </c>
      <c r="BE371" s="181">
        <f>IF(N371="základní",J371,0)</f>
        <v>0</v>
      </c>
      <c r="BF371" s="181">
        <f>IF(N371="snížená",J371,0)</f>
        <v>0</v>
      </c>
      <c r="BG371" s="181">
        <f>IF(N371="zákl. přenesená",J371,0)</f>
        <v>0</v>
      </c>
      <c r="BH371" s="181">
        <f>IF(N371="sníž. přenesená",J371,0)</f>
        <v>0</v>
      </c>
      <c r="BI371" s="181">
        <f>IF(N371="nulová",J371,0)</f>
        <v>0</v>
      </c>
      <c r="BJ371" s="23" t="s">
        <v>145</v>
      </c>
      <c r="BK371" s="181">
        <f>ROUND(I371*H371,2)</f>
        <v>0</v>
      </c>
      <c r="BL371" s="23" t="s">
        <v>214</v>
      </c>
      <c r="BM371" s="23" t="s">
        <v>848</v>
      </c>
    </row>
    <row r="372" spans="2:65" s="1" customFormat="1" ht="16.5" customHeight="1">
      <c r="B372" s="169"/>
      <c r="C372" s="170" t="s">
        <v>849</v>
      </c>
      <c r="D372" s="170" t="s">
        <v>140</v>
      </c>
      <c r="E372" s="171" t="s">
        <v>850</v>
      </c>
      <c r="F372" s="172" t="s">
        <v>851</v>
      </c>
      <c r="G372" s="173" t="s">
        <v>533</v>
      </c>
      <c r="H372" s="174">
        <v>1</v>
      </c>
      <c r="I372" s="175"/>
      <c r="J372" s="176">
        <f>ROUND(I372*H372,2)</f>
        <v>0</v>
      </c>
      <c r="K372" s="172"/>
      <c r="L372" s="40"/>
      <c r="M372" s="177" t="s">
        <v>5</v>
      </c>
      <c r="N372" s="178" t="s">
        <v>44</v>
      </c>
      <c r="O372" s="41"/>
      <c r="P372" s="179">
        <f>O372*H372</f>
        <v>0</v>
      </c>
      <c r="Q372" s="179">
        <v>0</v>
      </c>
      <c r="R372" s="179">
        <f>Q372*H372</f>
        <v>0</v>
      </c>
      <c r="S372" s="179">
        <v>0</v>
      </c>
      <c r="T372" s="180">
        <f>S372*H372</f>
        <v>0</v>
      </c>
      <c r="AR372" s="23" t="s">
        <v>214</v>
      </c>
      <c r="AT372" s="23" t="s">
        <v>140</v>
      </c>
      <c r="AU372" s="23" t="s">
        <v>145</v>
      </c>
      <c r="AY372" s="23" t="s">
        <v>137</v>
      </c>
      <c r="BE372" s="181">
        <f>IF(N372="základní",J372,0)</f>
        <v>0</v>
      </c>
      <c r="BF372" s="181">
        <f>IF(N372="snížená",J372,0)</f>
        <v>0</v>
      </c>
      <c r="BG372" s="181">
        <f>IF(N372="zákl. přenesená",J372,0)</f>
        <v>0</v>
      </c>
      <c r="BH372" s="181">
        <f>IF(N372="sníž. přenesená",J372,0)</f>
        <v>0</v>
      </c>
      <c r="BI372" s="181">
        <f>IF(N372="nulová",J372,0)</f>
        <v>0</v>
      </c>
      <c r="BJ372" s="23" t="s">
        <v>145</v>
      </c>
      <c r="BK372" s="181">
        <f>ROUND(I372*H372,2)</f>
        <v>0</v>
      </c>
      <c r="BL372" s="23" t="s">
        <v>214</v>
      </c>
      <c r="BM372" s="23" t="s">
        <v>852</v>
      </c>
    </row>
    <row r="373" spans="2:63" s="10" customFormat="1" ht="29.85" customHeight="1">
      <c r="B373" s="156"/>
      <c r="D373" s="157" t="s">
        <v>71</v>
      </c>
      <c r="E373" s="167" t="s">
        <v>853</v>
      </c>
      <c r="F373" s="167" t="s">
        <v>854</v>
      </c>
      <c r="I373" s="159"/>
      <c r="J373" s="168">
        <f>BK373</f>
        <v>0</v>
      </c>
      <c r="L373" s="156"/>
      <c r="M373" s="161"/>
      <c r="N373" s="162"/>
      <c r="O373" s="162"/>
      <c r="P373" s="163">
        <f>SUM(P374:P378)</f>
        <v>0</v>
      </c>
      <c r="Q373" s="162"/>
      <c r="R373" s="163">
        <f>SUM(R374:R378)</f>
        <v>0.001617</v>
      </c>
      <c r="S373" s="162"/>
      <c r="T373" s="164">
        <f>SUM(T374:T378)</f>
        <v>0</v>
      </c>
      <c r="AR373" s="157" t="s">
        <v>145</v>
      </c>
      <c r="AT373" s="165" t="s">
        <v>71</v>
      </c>
      <c r="AU373" s="165" t="s">
        <v>80</v>
      </c>
      <c r="AY373" s="157" t="s">
        <v>137</v>
      </c>
      <c r="BK373" s="166">
        <f>SUM(BK374:BK378)</f>
        <v>0</v>
      </c>
    </row>
    <row r="374" spans="2:65" s="1" customFormat="1" ht="25.5" customHeight="1">
      <c r="B374" s="169"/>
      <c r="C374" s="170" t="s">
        <v>855</v>
      </c>
      <c r="D374" s="170" t="s">
        <v>140</v>
      </c>
      <c r="E374" s="171" t="s">
        <v>856</v>
      </c>
      <c r="F374" s="172" t="s">
        <v>857</v>
      </c>
      <c r="G374" s="173" t="s">
        <v>143</v>
      </c>
      <c r="H374" s="174">
        <v>4.9</v>
      </c>
      <c r="I374" s="175"/>
      <c r="J374" s="176">
        <f>ROUND(I374*H374,2)</f>
        <v>0</v>
      </c>
      <c r="K374" s="172"/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7E-05</v>
      </c>
      <c r="R374" s="179">
        <f>Q374*H374</f>
        <v>0.000343</v>
      </c>
      <c r="S374" s="179">
        <v>0</v>
      </c>
      <c r="T374" s="180">
        <f>S374*H374</f>
        <v>0</v>
      </c>
      <c r="AR374" s="23" t="s">
        <v>214</v>
      </c>
      <c r="AT374" s="23" t="s">
        <v>140</v>
      </c>
      <c r="AU374" s="23" t="s">
        <v>145</v>
      </c>
      <c r="AY374" s="23" t="s">
        <v>137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145</v>
      </c>
      <c r="BK374" s="181">
        <f>ROUND(I374*H374,2)</f>
        <v>0</v>
      </c>
      <c r="BL374" s="23" t="s">
        <v>214</v>
      </c>
      <c r="BM374" s="23" t="s">
        <v>858</v>
      </c>
    </row>
    <row r="375" spans="2:65" s="1" customFormat="1" ht="16.5" customHeight="1">
      <c r="B375" s="169"/>
      <c r="C375" s="170" t="s">
        <v>859</v>
      </c>
      <c r="D375" s="170" t="s">
        <v>140</v>
      </c>
      <c r="E375" s="171" t="s">
        <v>860</v>
      </c>
      <c r="F375" s="172" t="s">
        <v>861</v>
      </c>
      <c r="G375" s="173" t="s">
        <v>143</v>
      </c>
      <c r="H375" s="174">
        <v>4.9</v>
      </c>
      <c r="I375" s="175"/>
      <c r="J375" s="176">
        <f>ROUND(I375*H375,2)</f>
        <v>0</v>
      </c>
      <c r="K375" s="172"/>
      <c r="L375" s="40"/>
      <c r="M375" s="177" t="s">
        <v>5</v>
      </c>
      <c r="N375" s="178" t="s">
        <v>44</v>
      </c>
      <c r="O375" s="41"/>
      <c r="P375" s="179">
        <f>O375*H375</f>
        <v>0</v>
      </c>
      <c r="Q375" s="179">
        <v>0.00014</v>
      </c>
      <c r="R375" s="179">
        <f>Q375*H375</f>
        <v>0.000686</v>
      </c>
      <c r="S375" s="179">
        <v>0</v>
      </c>
      <c r="T375" s="180">
        <f>S375*H375</f>
        <v>0</v>
      </c>
      <c r="AR375" s="23" t="s">
        <v>214</v>
      </c>
      <c r="AT375" s="23" t="s">
        <v>140</v>
      </c>
      <c r="AU375" s="23" t="s">
        <v>145</v>
      </c>
      <c r="AY375" s="23" t="s">
        <v>137</v>
      </c>
      <c r="BE375" s="181">
        <f>IF(N375="základní",J375,0)</f>
        <v>0</v>
      </c>
      <c r="BF375" s="181">
        <f>IF(N375="snížená",J375,0)</f>
        <v>0</v>
      </c>
      <c r="BG375" s="181">
        <f>IF(N375="zákl. přenesená",J375,0)</f>
        <v>0</v>
      </c>
      <c r="BH375" s="181">
        <f>IF(N375="sníž. přenesená",J375,0)</f>
        <v>0</v>
      </c>
      <c r="BI375" s="181">
        <f>IF(N375="nulová",J375,0)</f>
        <v>0</v>
      </c>
      <c r="BJ375" s="23" t="s">
        <v>145</v>
      </c>
      <c r="BK375" s="181">
        <f>ROUND(I375*H375,2)</f>
        <v>0</v>
      </c>
      <c r="BL375" s="23" t="s">
        <v>214</v>
      </c>
      <c r="BM375" s="23" t="s">
        <v>862</v>
      </c>
    </row>
    <row r="376" spans="2:51" s="13" customFormat="1" ht="13.5">
      <c r="B376" s="199"/>
      <c r="D376" s="183" t="s">
        <v>147</v>
      </c>
      <c r="E376" s="200" t="s">
        <v>5</v>
      </c>
      <c r="F376" s="201" t="s">
        <v>863</v>
      </c>
      <c r="H376" s="200" t="s">
        <v>5</v>
      </c>
      <c r="I376" s="202"/>
      <c r="L376" s="199"/>
      <c r="M376" s="203"/>
      <c r="N376" s="204"/>
      <c r="O376" s="204"/>
      <c r="P376" s="204"/>
      <c r="Q376" s="204"/>
      <c r="R376" s="204"/>
      <c r="S376" s="204"/>
      <c r="T376" s="205"/>
      <c r="AT376" s="200" t="s">
        <v>147</v>
      </c>
      <c r="AU376" s="200" t="s">
        <v>145</v>
      </c>
      <c r="AV376" s="13" t="s">
        <v>80</v>
      </c>
      <c r="AW376" s="13" t="s">
        <v>36</v>
      </c>
      <c r="AX376" s="13" t="s">
        <v>72</v>
      </c>
      <c r="AY376" s="200" t="s">
        <v>137</v>
      </c>
    </row>
    <row r="377" spans="2:51" s="11" customFormat="1" ht="13.5">
      <c r="B377" s="182"/>
      <c r="D377" s="183" t="s">
        <v>147</v>
      </c>
      <c r="E377" s="184" t="s">
        <v>5</v>
      </c>
      <c r="F377" s="185" t="s">
        <v>864</v>
      </c>
      <c r="H377" s="186">
        <v>4.9</v>
      </c>
      <c r="I377" s="187"/>
      <c r="L377" s="182"/>
      <c r="M377" s="188"/>
      <c r="N377" s="189"/>
      <c r="O377" s="189"/>
      <c r="P377" s="189"/>
      <c r="Q377" s="189"/>
      <c r="R377" s="189"/>
      <c r="S377" s="189"/>
      <c r="T377" s="190"/>
      <c r="AT377" s="184" t="s">
        <v>147</v>
      </c>
      <c r="AU377" s="184" t="s">
        <v>145</v>
      </c>
      <c r="AV377" s="11" t="s">
        <v>145</v>
      </c>
      <c r="AW377" s="11" t="s">
        <v>36</v>
      </c>
      <c r="AX377" s="11" t="s">
        <v>80</v>
      </c>
      <c r="AY377" s="184" t="s">
        <v>137</v>
      </c>
    </row>
    <row r="378" spans="2:65" s="1" customFormat="1" ht="25.5" customHeight="1">
      <c r="B378" s="169"/>
      <c r="C378" s="170" t="s">
        <v>865</v>
      </c>
      <c r="D378" s="170" t="s">
        <v>140</v>
      </c>
      <c r="E378" s="171" t="s">
        <v>866</v>
      </c>
      <c r="F378" s="172" t="s">
        <v>867</v>
      </c>
      <c r="G378" s="173" t="s">
        <v>143</v>
      </c>
      <c r="H378" s="174">
        <v>4.9</v>
      </c>
      <c r="I378" s="175"/>
      <c r="J378" s="176">
        <f>ROUND(I378*H378,2)</f>
        <v>0</v>
      </c>
      <c r="K378" s="172"/>
      <c r="L378" s="40"/>
      <c r="M378" s="177" t="s">
        <v>5</v>
      </c>
      <c r="N378" s="178" t="s">
        <v>44</v>
      </c>
      <c r="O378" s="41"/>
      <c r="P378" s="179">
        <f>O378*H378</f>
        <v>0</v>
      </c>
      <c r="Q378" s="179">
        <v>0.00012</v>
      </c>
      <c r="R378" s="179">
        <f>Q378*H378</f>
        <v>0.0005880000000000001</v>
      </c>
      <c r="S378" s="179">
        <v>0</v>
      </c>
      <c r="T378" s="180">
        <f>S378*H378</f>
        <v>0</v>
      </c>
      <c r="AR378" s="23" t="s">
        <v>214</v>
      </c>
      <c r="AT378" s="23" t="s">
        <v>140</v>
      </c>
      <c r="AU378" s="23" t="s">
        <v>145</v>
      </c>
      <c r="AY378" s="23" t="s">
        <v>137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23" t="s">
        <v>145</v>
      </c>
      <c r="BK378" s="181">
        <f>ROUND(I378*H378,2)</f>
        <v>0</v>
      </c>
      <c r="BL378" s="23" t="s">
        <v>214</v>
      </c>
      <c r="BM378" s="23" t="s">
        <v>868</v>
      </c>
    </row>
    <row r="379" spans="2:63" s="10" customFormat="1" ht="29.85" customHeight="1">
      <c r="B379" s="156"/>
      <c r="D379" s="157" t="s">
        <v>71</v>
      </c>
      <c r="E379" s="167" t="s">
        <v>869</v>
      </c>
      <c r="F379" s="167" t="s">
        <v>870</v>
      </c>
      <c r="I379" s="159"/>
      <c r="J379" s="168">
        <f>BK379</f>
        <v>0</v>
      </c>
      <c r="L379" s="156"/>
      <c r="M379" s="161"/>
      <c r="N379" s="162"/>
      <c r="O379" s="162"/>
      <c r="P379" s="163">
        <f>SUM(P380:P392)</f>
        <v>0</v>
      </c>
      <c r="Q379" s="162"/>
      <c r="R379" s="163">
        <f>SUM(R380:R392)</f>
        <v>0.01891403</v>
      </c>
      <c r="S379" s="162"/>
      <c r="T379" s="164">
        <f>SUM(T380:T392)</f>
        <v>0</v>
      </c>
      <c r="AR379" s="157" t="s">
        <v>145</v>
      </c>
      <c r="AT379" s="165" t="s">
        <v>71</v>
      </c>
      <c r="AU379" s="165" t="s">
        <v>80</v>
      </c>
      <c r="AY379" s="157" t="s">
        <v>137</v>
      </c>
      <c r="BK379" s="166">
        <f>SUM(BK380:BK392)</f>
        <v>0</v>
      </c>
    </row>
    <row r="380" spans="2:65" s="1" customFormat="1" ht="16.5" customHeight="1">
      <c r="B380" s="169"/>
      <c r="C380" s="170" t="s">
        <v>871</v>
      </c>
      <c r="D380" s="170" t="s">
        <v>140</v>
      </c>
      <c r="E380" s="171" t="s">
        <v>212</v>
      </c>
      <c r="F380" s="172" t="s">
        <v>213</v>
      </c>
      <c r="G380" s="173" t="s">
        <v>143</v>
      </c>
      <c r="H380" s="174">
        <v>51.119</v>
      </c>
      <c r="I380" s="175"/>
      <c r="J380" s="176">
        <f>ROUND(I380*H380,2)</f>
        <v>0</v>
      </c>
      <c r="K380" s="172"/>
      <c r="L380" s="40"/>
      <c r="M380" s="177" t="s">
        <v>5</v>
      </c>
      <c r="N380" s="178" t="s">
        <v>44</v>
      </c>
      <c r="O380" s="41"/>
      <c r="P380" s="179">
        <f>O380*H380</f>
        <v>0</v>
      </c>
      <c r="Q380" s="179">
        <v>0</v>
      </c>
      <c r="R380" s="179">
        <f>Q380*H380</f>
        <v>0</v>
      </c>
      <c r="S380" s="179">
        <v>0</v>
      </c>
      <c r="T380" s="180">
        <f>S380*H380</f>
        <v>0</v>
      </c>
      <c r="AR380" s="23" t="s">
        <v>214</v>
      </c>
      <c r="AT380" s="23" t="s">
        <v>140</v>
      </c>
      <c r="AU380" s="23" t="s">
        <v>145</v>
      </c>
      <c r="AY380" s="23" t="s">
        <v>137</v>
      </c>
      <c r="BE380" s="181">
        <f>IF(N380="základní",J380,0)</f>
        <v>0</v>
      </c>
      <c r="BF380" s="181">
        <f>IF(N380="snížená",J380,0)</f>
        <v>0</v>
      </c>
      <c r="BG380" s="181">
        <f>IF(N380="zákl. přenesená",J380,0)</f>
        <v>0</v>
      </c>
      <c r="BH380" s="181">
        <f>IF(N380="sníž. přenesená",J380,0)</f>
        <v>0</v>
      </c>
      <c r="BI380" s="181">
        <f>IF(N380="nulová",J380,0)</f>
        <v>0</v>
      </c>
      <c r="BJ380" s="23" t="s">
        <v>145</v>
      </c>
      <c r="BK380" s="181">
        <f>ROUND(I380*H380,2)</f>
        <v>0</v>
      </c>
      <c r="BL380" s="23" t="s">
        <v>214</v>
      </c>
      <c r="BM380" s="23" t="s">
        <v>872</v>
      </c>
    </row>
    <row r="381" spans="2:51" s="13" customFormat="1" ht="13.5">
      <c r="B381" s="199"/>
      <c r="D381" s="183" t="s">
        <v>147</v>
      </c>
      <c r="E381" s="200" t="s">
        <v>5</v>
      </c>
      <c r="F381" s="201" t="s">
        <v>218</v>
      </c>
      <c r="H381" s="200" t="s">
        <v>5</v>
      </c>
      <c r="I381" s="202"/>
      <c r="L381" s="199"/>
      <c r="M381" s="203"/>
      <c r="N381" s="204"/>
      <c r="O381" s="204"/>
      <c r="P381" s="204"/>
      <c r="Q381" s="204"/>
      <c r="R381" s="204"/>
      <c r="S381" s="204"/>
      <c r="T381" s="205"/>
      <c r="AT381" s="200" t="s">
        <v>147</v>
      </c>
      <c r="AU381" s="200" t="s">
        <v>145</v>
      </c>
      <c r="AV381" s="13" t="s">
        <v>80</v>
      </c>
      <c r="AW381" s="13" t="s">
        <v>36</v>
      </c>
      <c r="AX381" s="13" t="s">
        <v>72</v>
      </c>
      <c r="AY381" s="200" t="s">
        <v>137</v>
      </c>
    </row>
    <row r="382" spans="2:51" s="11" customFormat="1" ht="13.5">
      <c r="B382" s="182"/>
      <c r="D382" s="183" t="s">
        <v>147</v>
      </c>
      <c r="E382" s="184" t="s">
        <v>5</v>
      </c>
      <c r="F382" s="185" t="s">
        <v>200</v>
      </c>
      <c r="H382" s="186">
        <v>0.993</v>
      </c>
      <c r="I382" s="187"/>
      <c r="L382" s="182"/>
      <c r="M382" s="188"/>
      <c r="N382" s="189"/>
      <c r="O382" s="189"/>
      <c r="P382" s="189"/>
      <c r="Q382" s="189"/>
      <c r="R382" s="189"/>
      <c r="S382" s="189"/>
      <c r="T382" s="190"/>
      <c r="AT382" s="184" t="s">
        <v>147</v>
      </c>
      <c r="AU382" s="184" t="s">
        <v>145</v>
      </c>
      <c r="AV382" s="11" t="s">
        <v>145</v>
      </c>
      <c r="AW382" s="11" t="s">
        <v>36</v>
      </c>
      <c r="AX382" s="11" t="s">
        <v>72</v>
      </c>
      <c r="AY382" s="184" t="s">
        <v>137</v>
      </c>
    </row>
    <row r="383" spans="2:51" s="11" customFormat="1" ht="13.5">
      <c r="B383" s="182"/>
      <c r="D383" s="183" t="s">
        <v>147</v>
      </c>
      <c r="E383" s="184" t="s">
        <v>5</v>
      </c>
      <c r="F383" s="185" t="s">
        <v>199</v>
      </c>
      <c r="H383" s="186">
        <v>2.87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147</v>
      </c>
      <c r="AU383" s="184" t="s">
        <v>145</v>
      </c>
      <c r="AV383" s="11" t="s">
        <v>145</v>
      </c>
      <c r="AW383" s="11" t="s">
        <v>36</v>
      </c>
      <c r="AX383" s="11" t="s">
        <v>72</v>
      </c>
      <c r="AY383" s="184" t="s">
        <v>137</v>
      </c>
    </row>
    <row r="384" spans="2:51" s="13" customFormat="1" ht="13.5">
      <c r="B384" s="199"/>
      <c r="D384" s="183" t="s">
        <v>147</v>
      </c>
      <c r="E384" s="200" t="s">
        <v>5</v>
      </c>
      <c r="F384" s="201" t="s">
        <v>873</v>
      </c>
      <c r="H384" s="200" t="s">
        <v>5</v>
      </c>
      <c r="I384" s="202"/>
      <c r="L384" s="199"/>
      <c r="M384" s="203"/>
      <c r="N384" s="204"/>
      <c r="O384" s="204"/>
      <c r="P384" s="204"/>
      <c r="Q384" s="204"/>
      <c r="R384" s="204"/>
      <c r="S384" s="204"/>
      <c r="T384" s="205"/>
      <c r="AT384" s="200" t="s">
        <v>147</v>
      </c>
      <c r="AU384" s="200" t="s">
        <v>145</v>
      </c>
      <c r="AV384" s="13" t="s">
        <v>80</v>
      </c>
      <c r="AW384" s="13" t="s">
        <v>36</v>
      </c>
      <c r="AX384" s="13" t="s">
        <v>72</v>
      </c>
      <c r="AY384" s="200" t="s">
        <v>137</v>
      </c>
    </row>
    <row r="385" spans="2:51" s="11" customFormat="1" ht="13.5">
      <c r="B385" s="182"/>
      <c r="D385" s="183" t="s">
        <v>147</v>
      </c>
      <c r="E385" s="184" t="s">
        <v>5</v>
      </c>
      <c r="F385" s="185" t="s">
        <v>874</v>
      </c>
      <c r="H385" s="186">
        <v>4.086</v>
      </c>
      <c r="I385" s="187"/>
      <c r="L385" s="182"/>
      <c r="M385" s="188"/>
      <c r="N385" s="189"/>
      <c r="O385" s="189"/>
      <c r="P385" s="189"/>
      <c r="Q385" s="189"/>
      <c r="R385" s="189"/>
      <c r="S385" s="189"/>
      <c r="T385" s="190"/>
      <c r="AT385" s="184" t="s">
        <v>147</v>
      </c>
      <c r="AU385" s="184" t="s">
        <v>145</v>
      </c>
      <c r="AV385" s="11" t="s">
        <v>145</v>
      </c>
      <c r="AW385" s="11" t="s">
        <v>36</v>
      </c>
      <c r="AX385" s="11" t="s">
        <v>72</v>
      </c>
      <c r="AY385" s="184" t="s">
        <v>137</v>
      </c>
    </row>
    <row r="386" spans="2:51" s="11" customFormat="1" ht="13.5">
      <c r="B386" s="182"/>
      <c r="D386" s="183" t="s">
        <v>147</v>
      </c>
      <c r="E386" s="184" t="s">
        <v>5</v>
      </c>
      <c r="F386" s="185" t="s">
        <v>875</v>
      </c>
      <c r="H386" s="186">
        <v>2.406</v>
      </c>
      <c r="I386" s="187"/>
      <c r="L386" s="182"/>
      <c r="M386" s="188"/>
      <c r="N386" s="189"/>
      <c r="O386" s="189"/>
      <c r="P386" s="189"/>
      <c r="Q386" s="189"/>
      <c r="R386" s="189"/>
      <c r="S386" s="189"/>
      <c r="T386" s="190"/>
      <c r="AT386" s="184" t="s">
        <v>147</v>
      </c>
      <c r="AU386" s="184" t="s">
        <v>145</v>
      </c>
      <c r="AV386" s="11" t="s">
        <v>145</v>
      </c>
      <c r="AW386" s="11" t="s">
        <v>36</v>
      </c>
      <c r="AX386" s="11" t="s">
        <v>72</v>
      </c>
      <c r="AY386" s="184" t="s">
        <v>137</v>
      </c>
    </row>
    <row r="387" spans="2:51" s="11" customFormat="1" ht="13.5">
      <c r="B387" s="182"/>
      <c r="D387" s="183" t="s">
        <v>147</v>
      </c>
      <c r="E387" s="184" t="s">
        <v>5</v>
      </c>
      <c r="F387" s="185" t="s">
        <v>876</v>
      </c>
      <c r="H387" s="186">
        <v>8.8</v>
      </c>
      <c r="I387" s="187"/>
      <c r="L387" s="182"/>
      <c r="M387" s="188"/>
      <c r="N387" s="189"/>
      <c r="O387" s="189"/>
      <c r="P387" s="189"/>
      <c r="Q387" s="189"/>
      <c r="R387" s="189"/>
      <c r="S387" s="189"/>
      <c r="T387" s="190"/>
      <c r="AT387" s="184" t="s">
        <v>147</v>
      </c>
      <c r="AU387" s="184" t="s">
        <v>145</v>
      </c>
      <c r="AV387" s="11" t="s">
        <v>145</v>
      </c>
      <c r="AW387" s="11" t="s">
        <v>36</v>
      </c>
      <c r="AX387" s="11" t="s">
        <v>72</v>
      </c>
      <c r="AY387" s="184" t="s">
        <v>137</v>
      </c>
    </row>
    <row r="388" spans="2:51" s="13" customFormat="1" ht="13.5">
      <c r="B388" s="199"/>
      <c r="D388" s="183" t="s">
        <v>147</v>
      </c>
      <c r="E388" s="200" t="s">
        <v>5</v>
      </c>
      <c r="F388" s="201" t="s">
        <v>877</v>
      </c>
      <c r="H388" s="200" t="s">
        <v>5</v>
      </c>
      <c r="I388" s="202"/>
      <c r="L388" s="199"/>
      <c r="M388" s="203"/>
      <c r="N388" s="204"/>
      <c r="O388" s="204"/>
      <c r="P388" s="204"/>
      <c r="Q388" s="204"/>
      <c r="R388" s="204"/>
      <c r="S388" s="204"/>
      <c r="T388" s="205"/>
      <c r="AT388" s="200" t="s">
        <v>147</v>
      </c>
      <c r="AU388" s="200" t="s">
        <v>145</v>
      </c>
      <c r="AV388" s="13" t="s">
        <v>80</v>
      </c>
      <c r="AW388" s="13" t="s">
        <v>36</v>
      </c>
      <c r="AX388" s="13" t="s">
        <v>72</v>
      </c>
      <c r="AY388" s="200" t="s">
        <v>137</v>
      </c>
    </row>
    <row r="389" spans="2:51" s="11" customFormat="1" ht="13.5">
      <c r="B389" s="182"/>
      <c r="D389" s="183" t="s">
        <v>147</v>
      </c>
      <c r="E389" s="184" t="s">
        <v>5</v>
      </c>
      <c r="F389" s="185" t="s">
        <v>878</v>
      </c>
      <c r="H389" s="186">
        <v>31.964</v>
      </c>
      <c r="I389" s="187"/>
      <c r="L389" s="182"/>
      <c r="M389" s="188"/>
      <c r="N389" s="189"/>
      <c r="O389" s="189"/>
      <c r="P389" s="189"/>
      <c r="Q389" s="189"/>
      <c r="R389" s="189"/>
      <c r="S389" s="189"/>
      <c r="T389" s="190"/>
      <c r="AT389" s="184" t="s">
        <v>147</v>
      </c>
      <c r="AU389" s="184" t="s">
        <v>145</v>
      </c>
      <c r="AV389" s="11" t="s">
        <v>145</v>
      </c>
      <c r="AW389" s="11" t="s">
        <v>36</v>
      </c>
      <c r="AX389" s="11" t="s">
        <v>72</v>
      </c>
      <c r="AY389" s="184" t="s">
        <v>137</v>
      </c>
    </row>
    <row r="390" spans="2:51" s="12" customFormat="1" ht="13.5">
      <c r="B390" s="191"/>
      <c r="D390" s="183" t="s">
        <v>147</v>
      </c>
      <c r="E390" s="192" t="s">
        <v>5</v>
      </c>
      <c r="F390" s="193" t="s">
        <v>156</v>
      </c>
      <c r="H390" s="194">
        <v>51.119</v>
      </c>
      <c r="I390" s="195"/>
      <c r="L390" s="191"/>
      <c r="M390" s="196"/>
      <c r="N390" s="197"/>
      <c r="O390" s="197"/>
      <c r="P390" s="197"/>
      <c r="Q390" s="197"/>
      <c r="R390" s="197"/>
      <c r="S390" s="197"/>
      <c r="T390" s="198"/>
      <c r="AT390" s="192" t="s">
        <v>147</v>
      </c>
      <c r="AU390" s="192" t="s">
        <v>145</v>
      </c>
      <c r="AV390" s="12" t="s">
        <v>144</v>
      </c>
      <c r="AW390" s="12" t="s">
        <v>36</v>
      </c>
      <c r="AX390" s="12" t="s">
        <v>80</v>
      </c>
      <c r="AY390" s="192" t="s">
        <v>137</v>
      </c>
    </row>
    <row r="391" spans="2:65" s="1" customFormat="1" ht="25.5" customHeight="1">
      <c r="B391" s="169"/>
      <c r="C391" s="170" t="s">
        <v>879</v>
      </c>
      <c r="D391" s="170" t="s">
        <v>140</v>
      </c>
      <c r="E391" s="171" t="s">
        <v>880</v>
      </c>
      <c r="F391" s="172" t="s">
        <v>881</v>
      </c>
      <c r="G391" s="173" t="s">
        <v>143</v>
      </c>
      <c r="H391" s="174">
        <v>51.119</v>
      </c>
      <c r="I391" s="175"/>
      <c r="J391" s="176">
        <f>ROUND(I391*H391,2)</f>
        <v>0</v>
      </c>
      <c r="K391" s="172"/>
      <c r="L391" s="40"/>
      <c r="M391" s="177" t="s">
        <v>5</v>
      </c>
      <c r="N391" s="178" t="s">
        <v>44</v>
      </c>
      <c r="O391" s="41"/>
      <c r="P391" s="179">
        <f>O391*H391</f>
        <v>0</v>
      </c>
      <c r="Q391" s="179">
        <v>0.00021</v>
      </c>
      <c r="R391" s="179">
        <f>Q391*H391</f>
        <v>0.01073499</v>
      </c>
      <c r="S391" s="179">
        <v>0</v>
      </c>
      <c r="T391" s="180">
        <f>S391*H391</f>
        <v>0</v>
      </c>
      <c r="AR391" s="23" t="s">
        <v>214</v>
      </c>
      <c r="AT391" s="23" t="s">
        <v>140</v>
      </c>
      <c r="AU391" s="23" t="s">
        <v>145</v>
      </c>
      <c r="AY391" s="23" t="s">
        <v>137</v>
      </c>
      <c r="BE391" s="181">
        <f>IF(N391="základní",J391,0)</f>
        <v>0</v>
      </c>
      <c r="BF391" s="181">
        <f>IF(N391="snížená",J391,0)</f>
        <v>0</v>
      </c>
      <c r="BG391" s="181">
        <f>IF(N391="zákl. přenesená",J391,0)</f>
        <v>0</v>
      </c>
      <c r="BH391" s="181">
        <f>IF(N391="sníž. přenesená",J391,0)</f>
        <v>0</v>
      </c>
      <c r="BI391" s="181">
        <f>IF(N391="nulová",J391,0)</f>
        <v>0</v>
      </c>
      <c r="BJ391" s="23" t="s">
        <v>145</v>
      </c>
      <c r="BK391" s="181">
        <f>ROUND(I391*H391,2)</f>
        <v>0</v>
      </c>
      <c r="BL391" s="23" t="s">
        <v>214</v>
      </c>
      <c r="BM391" s="23" t="s">
        <v>882</v>
      </c>
    </row>
    <row r="392" spans="2:65" s="1" customFormat="1" ht="16.5" customHeight="1">
      <c r="B392" s="169"/>
      <c r="C392" s="170" t="s">
        <v>883</v>
      </c>
      <c r="D392" s="170" t="s">
        <v>140</v>
      </c>
      <c r="E392" s="171" t="s">
        <v>884</v>
      </c>
      <c r="F392" s="172" t="s">
        <v>885</v>
      </c>
      <c r="G392" s="173" t="s">
        <v>143</v>
      </c>
      <c r="H392" s="174">
        <v>51.119</v>
      </c>
      <c r="I392" s="175"/>
      <c r="J392" s="176">
        <f>ROUND(I392*H392,2)</f>
        <v>0</v>
      </c>
      <c r="K392" s="172"/>
      <c r="L392" s="40"/>
      <c r="M392" s="177" t="s">
        <v>5</v>
      </c>
      <c r="N392" s="178" t="s">
        <v>44</v>
      </c>
      <c r="O392" s="41"/>
      <c r="P392" s="179">
        <f>O392*H392</f>
        <v>0</v>
      </c>
      <c r="Q392" s="179">
        <v>0.00016</v>
      </c>
      <c r="R392" s="179">
        <f>Q392*H392</f>
        <v>0.00817904</v>
      </c>
      <c r="S392" s="179">
        <v>0</v>
      </c>
      <c r="T392" s="180">
        <f>S392*H392</f>
        <v>0</v>
      </c>
      <c r="AR392" s="23" t="s">
        <v>214</v>
      </c>
      <c r="AT392" s="23" t="s">
        <v>140</v>
      </c>
      <c r="AU392" s="23" t="s">
        <v>145</v>
      </c>
      <c r="AY392" s="23" t="s">
        <v>137</v>
      </c>
      <c r="BE392" s="181">
        <f>IF(N392="základní",J392,0)</f>
        <v>0</v>
      </c>
      <c r="BF392" s="181">
        <f>IF(N392="snížená",J392,0)</f>
        <v>0</v>
      </c>
      <c r="BG392" s="181">
        <f>IF(N392="zákl. přenesená",J392,0)</f>
        <v>0</v>
      </c>
      <c r="BH392" s="181">
        <f>IF(N392="sníž. přenesená",J392,0)</f>
        <v>0</v>
      </c>
      <c r="BI392" s="181">
        <f>IF(N392="nulová",J392,0)</f>
        <v>0</v>
      </c>
      <c r="BJ392" s="23" t="s">
        <v>145</v>
      </c>
      <c r="BK392" s="181">
        <f>ROUND(I392*H392,2)</f>
        <v>0</v>
      </c>
      <c r="BL392" s="23" t="s">
        <v>214</v>
      </c>
      <c r="BM392" s="23" t="s">
        <v>886</v>
      </c>
    </row>
    <row r="393" spans="2:63" s="10" customFormat="1" ht="37.35" customHeight="1">
      <c r="B393" s="156"/>
      <c r="D393" s="157" t="s">
        <v>71</v>
      </c>
      <c r="E393" s="158" t="s">
        <v>887</v>
      </c>
      <c r="F393" s="158" t="s">
        <v>888</v>
      </c>
      <c r="I393" s="159"/>
      <c r="J393" s="160">
        <f>BK393</f>
        <v>0</v>
      </c>
      <c r="L393" s="156"/>
      <c r="M393" s="161"/>
      <c r="N393" s="162"/>
      <c r="O393" s="162"/>
      <c r="P393" s="163">
        <f>SUM(P394:P420)</f>
        <v>0</v>
      </c>
      <c r="Q393" s="162"/>
      <c r="R393" s="163">
        <f>SUM(R394:R420)</f>
        <v>0</v>
      </c>
      <c r="S393" s="162"/>
      <c r="T393" s="164">
        <f>SUM(T394:T420)</f>
        <v>0</v>
      </c>
      <c r="AR393" s="157" t="s">
        <v>144</v>
      </c>
      <c r="AT393" s="165" t="s">
        <v>71</v>
      </c>
      <c r="AU393" s="165" t="s">
        <v>72</v>
      </c>
      <c r="AY393" s="157" t="s">
        <v>137</v>
      </c>
      <c r="BK393" s="166">
        <f>SUM(BK394:BK420)</f>
        <v>0</v>
      </c>
    </row>
    <row r="394" spans="2:65" s="1" customFormat="1" ht="25.5" customHeight="1">
      <c r="B394" s="169"/>
      <c r="C394" s="170" t="s">
        <v>889</v>
      </c>
      <c r="D394" s="170" t="s">
        <v>140</v>
      </c>
      <c r="E394" s="171" t="s">
        <v>890</v>
      </c>
      <c r="F394" s="172" t="s">
        <v>891</v>
      </c>
      <c r="G394" s="173" t="s">
        <v>892</v>
      </c>
      <c r="H394" s="174">
        <v>42</v>
      </c>
      <c r="I394" s="175"/>
      <c r="J394" s="176">
        <f>ROUND(I394*H394,2)</f>
        <v>0</v>
      </c>
      <c r="K394" s="172"/>
      <c r="L394" s="40"/>
      <c r="M394" s="177" t="s">
        <v>5</v>
      </c>
      <c r="N394" s="178" t="s">
        <v>44</v>
      </c>
      <c r="O394" s="41"/>
      <c r="P394" s="179">
        <f>O394*H394</f>
        <v>0</v>
      </c>
      <c r="Q394" s="179">
        <v>0</v>
      </c>
      <c r="R394" s="179">
        <f>Q394*H394</f>
        <v>0</v>
      </c>
      <c r="S394" s="179">
        <v>0</v>
      </c>
      <c r="T394" s="180">
        <f>S394*H394</f>
        <v>0</v>
      </c>
      <c r="AR394" s="23" t="s">
        <v>893</v>
      </c>
      <c r="AT394" s="23" t="s">
        <v>140</v>
      </c>
      <c r="AU394" s="23" t="s">
        <v>80</v>
      </c>
      <c r="AY394" s="23" t="s">
        <v>137</v>
      </c>
      <c r="BE394" s="181">
        <f>IF(N394="základní",J394,0)</f>
        <v>0</v>
      </c>
      <c r="BF394" s="181">
        <f>IF(N394="snížená",J394,0)</f>
        <v>0</v>
      </c>
      <c r="BG394" s="181">
        <f>IF(N394="zákl. přenesená",J394,0)</f>
        <v>0</v>
      </c>
      <c r="BH394" s="181">
        <f>IF(N394="sníž. přenesená",J394,0)</f>
        <v>0</v>
      </c>
      <c r="BI394" s="181">
        <f>IF(N394="nulová",J394,0)</f>
        <v>0</v>
      </c>
      <c r="BJ394" s="23" t="s">
        <v>145</v>
      </c>
      <c r="BK394" s="181">
        <f>ROUND(I394*H394,2)</f>
        <v>0</v>
      </c>
      <c r="BL394" s="23" t="s">
        <v>893</v>
      </c>
      <c r="BM394" s="23" t="s">
        <v>894</v>
      </c>
    </row>
    <row r="395" spans="2:51" s="13" customFormat="1" ht="13.5">
      <c r="B395" s="199"/>
      <c r="D395" s="183" t="s">
        <v>147</v>
      </c>
      <c r="E395" s="200" t="s">
        <v>5</v>
      </c>
      <c r="F395" s="201" t="s">
        <v>895</v>
      </c>
      <c r="H395" s="200" t="s">
        <v>5</v>
      </c>
      <c r="I395" s="202"/>
      <c r="L395" s="199"/>
      <c r="M395" s="203"/>
      <c r="N395" s="204"/>
      <c r="O395" s="204"/>
      <c r="P395" s="204"/>
      <c r="Q395" s="204"/>
      <c r="R395" s="204"/>
      <c r="S395" s="204"/>
      <c r="T395" s="205"/>
      <c r="AT395" s="200" t="s">
        <v>147</v>
      </c>
      <c r="AU395" s="200" t="s">
        <v>80</v>
      </c>
      <c r="AV395" s="13" t="s">
        <v>80</v>
      </c>
      <c r="AW395" s="13" t="s">
        <v>36</v>
      </c>
      <c r="AX395" s="13" t="s">
        <v>72</v>
      </c>
      <c r="AY395" s="200" t="s">
        <v>137</v>
      </c>
    </row>
    <row r="396" spans="2:51" s="13" customFormat="1" ht="13.5">
      <c r="B396" s="199"/>
      <c r="D396" s="183" t="s">
        <v>147</v>
      </c>
      <c r="E396" s="200" t="s">
        <v>5</v>
      </c>
      <c r="F396" s="201" t="s">
        <v>896</v>
      </c>
      <c r="H396" s="200" t="s">
        <v>5</v>
      </c>
      <c r="I396" s="202"/>
      <c r="L396" s="199"/>
      <c r="M396" s="203"/>
      <c r="N396" s="204"/>
      <c r="O396" s="204"/>
      <c r="P396" s="204"/>
      <c r="Q396" s="204"/>
      <c r="R396" s="204"/>
      <c r="S396" s="204"/>
      <c r="T396" s="205"/>
      <c r="AT396" s="200" t="s">
        <v>147</v>
      </c>
      <c r="AU396" s="200" t="s">
        <v>80</v>
      </c>
      <c r="AV396" s="13" t="s">
        <v>80</v>
      </c>
      <c r="AW396" s="13" t="s">
        <v>36</v>
      </c>
      <c r="AX396" s="13" t="s">
        <v>72</v>
      </c>
      <c r="AY396" s="200" t="s">
        <v>137</v>
      </c>
    </row>
    <row r="397" spans="2:51" s="11" customFormat="1" ht="13.5">
      <c r="B397" s="182"/>
      <c r="D397" s="183" t="s">
        <v>147</v>
      </c>
      <c r="E397" s="184" t="s">
        <v>5</v>
      </c>
      <c r="F397" s="185">
        <v>8</v>
      </c>
      <c r="H397" s="186">
        <v>8</v>
      </c>
      <c r="I397" s="187"/>
      <c r="L397" s="182"/>
      <c r="M397" s="188"/>
      <c r="N397" s="189"/>
      <c r="O397" s="189"/>
      <c r="P397" s="189"/>
      <c r="Q397" s="189"/>
      <c r="R397" s="189"/>
      <c r="S397" s="189"/>
      <c r="T397" s="190"/>
      <c r="AT397" s="184" t="s">
        <v>147</v>
      </c>
      <c r="AU397" s="184" t="s">
        <v>80</v>
      </c>
      <c r="AV397" s="11" t="s">
        <v>145</v>
      </c>
      <c r="AW397" s="11" t="s">
        <v>36</v>
      </c>
      <c r="AX397" s="11" t="s">
        <v>72</v>
      </c>
      <c r="AY397" s="184" t="s">
        <v>137</v>
      </c>
    </row>
    <row r="398" spans="2:51" s="13" customFormat="1" ht="13.5">
      <c r="B398" s="199"/>
      <c r="D398" s="183" t="s">
        <v>147</v>
      </c>
      <c r="E398" s="200" t="s">
        <v>5</v>
      </c>
      <c r="F398" s="201" t="s">
        <v>897</v>
      </c>
      <c r="H398" s="200" t="s">
        <v>5</v>
      </c>
      <c r="I398" s="202"/>
      <c r="L398" s="199"/>
      <c r="M398" s="203"/>
      <c r="N398" s="204"/>
      <c r="O398" s="204"/>
      <c r="P398" s="204"/>
      <c r="Q398" s="204"/>
      <c r="R398" s="204"/>
      <c r="S398" s="204"/>
      <c r="T398" s="205"/>
      <c r="AT398" s="200" t="s">
        <v>147</v>
      </c>
      <c r="AU398" s="200" t="s">
        <v>80</v>
      </c>
      <c r="AV398" s="13" t="s">
        <v>80</v>
      </c>
      <c r="AW398" s="13" t="s">
        <v>36</v>
      </c>
      <c r="AX398" s="13" t="s">
        <v>72</v>
      </c>
      <c r="AY398" s="200" t="s">
        <v>137</v>
      </c>
    </row>
    <row r="399" spans="2:51" s="11" customFormat="1" ht="13.5">
      <c r="B399" s="182"/>
      <c r="D399" s="183" t="s">
        <v>147</v>
      </c>
      <c r="E399" s="184" t="s">
        <v>5</v>
      </c>
      <c r="F399" s="185">
        <v>8</v>
      </c>
      <c r="H399" s="186">
        <v>8</v>
      </c>
      <c r="I399" s="187"/>
      <c r="L399" s="182"/>
      <c r="M399" s="188"/>
      <c r="N399" s="189"/>
      <c r="O399" s="189"/>
      <c r="P399" s="189"/>
      <c r="Q399" s="189"/>
      <c r="R399" s="189"/>
      <c r="S399" s="189"/>
      <c r="T399" s="190"/>
      <c r="AT399" s="184" t="s">
        <v>147</v>
      </c>
      <c r="AU399" s="184" t="s">
        <v>80</v>
      </c>
      <c r="AV399" s="11" t="s">
        <v>145</v>
      </c>
      <c r="AW399" s="11" t="s">
        <v>36</v>
      </c>
      <c r="AX399" s="11" t="s">
        <v>72</v>
      </c>
      <c r="AY399" s="184" t="s">
        <v>137</v>
      </c>
    </row>
    <row r="400" spans="2:51" s="13" customFormat="1" ht="27">
      <c r="B400" s="199"/>
      <c r="D400" s="183" t="s">
        <v>147</v>
      </c>
      <c r="E400" s="200" t="s">
        <v>5</v>
      </c>
      <c r="F400" s="201" t="s">
        <v>898</v>
      </c>
      <c r="H400" s="200" t="s">
        <v>5</v>
      </c>
      <c r="I400" s="202"/>
      <c r="L400" s="199"/>
      <c r="M400" s="203"/>
      <c r="N400" s="204"/>
      <c r="O400" s="204"/>
      <c r="P400" s="204"/>
      <c r="Q400" s="204"/>
      <c r="R400" s="204"/>
      <c r="S400" s="204"/>
      <c r="T400" s="205"/>
      <c r="AT400" s="200" t="s">
        <v>147</v>
      </c>
      <c r="AU400" s="200" t="s">
        <v>80</v>
      </c>
      <c r="AV400" s="13" t="s">
        <v>80</v>
      </c>
      <c r="AW400" s="13" t="s">
        <v>36</v>
      </c>
      <c r="AX400" s="13" t="s">
        <v>72</v>
      </c>
      <c r="AY400" s="200" t="s">
        <v>137</v>
      </c>
    </row>
    <row r="401" spans="2:51" s="11" customFormat="1" ht="13.5">
      <c r="B401" s="182"/>
      <c r="D401" s="183" t="s">
        <v>147</v>
      </c>
      <c r="E401" s="184" t="s">
        <v>5</v>
      </c>
      <c r="F401" s="185" t="s">
        <v>145</v>
      </c>
      <c r="H401" s="186">
        <v>2</v>
      </c>
      <c r="I401" s="187"/>
      <c r="L401" s="182"/>
      <c r="M401" s="188"/>
      <c r="N401" s="189"/>
      <c r="O401" s="189"/>
      <c r="P401" s="189"/>
      <c r="Q401" s="189"/>
      <c r="R401" s="189"/>
      <c r="S401" s="189"/>
      <c r="T401" s="190"/>
      <c r="AT401" s="184" t="s">
        <v>147</v>
      </c>
      <c r="AU401" s="184" t="s">
        <v>80</v>
      </c>
      <c r="AV401" s="11" t="s">
        <v>145</v>
      </c>
      <c r="AW401" s="11" t="s">
        <v>36</v>
      </c>
      <c r="AX401" s="11" t="s">
        <v>72</v>
      </c>
      <c r="AY401" s="184" t="s">
        <v>137</v>
      </c>
    </row>
    <row r="402" spans="2:51" s="13" customFormat="1" ht="13.5">
      <c r="B402" s="199"/>
      <c r="D402" s="183" t="s">
        <v>147</v>
      </c>
      <c r="E402" s="200" t="s">
        <v>5</v>
      </c>
      <c r="F402" s="201" t="s">
        <v>899</v>
      </c>
      <c r="H402" s="200" t="s">
        <v>5</v>
      </c>
      <c r="I402" s="202"/>
      <c r="L402" s="199"/>
      <c r="M402" s="203"/>
      <c r="N402" s="204"/>
      <c r="O402" s="204"/>
      <c r="P402" s="204"/>
      <c r="Q402" s="204"/>
      <c r="R402" s="204"/>
      <c r="S402" s="204"/>
      <c r="T402" s="205"/>
      <c r="AT402" s="200" t="s">
        <v>147</v>
      </c>
      <c r="AU402" s="200" t="s">
        <v>80</v>
      </c>
      <c r="AV402" s="13" t="s">
        <v>80</v>
      </c>
      <c r="AW402" s="13" t="s">
        <v>36</v>
      </c>
      <c r="AX402" s="13" t="s">
        <v>72</v>
      </c>
      <c r="AY402" s="200" t="s">
        <v>137</v>
      </c>
    </row>
    <row r="403" spans="2:51" s="11" customFormat="1" ht="13.5">
      <c r="B403" s="182"/>
      <c r="D403" s="183" t="s">
        <v>147</v>
      </c>
      <c r="E403" s="184" t="s">
        <v>5</v>
      </c>
      <c r="F403" s="185" t="s">
        <v>174</v>
      </c>
      <c r="H403" s="186">
        <v>8</v>
      </c>
      <c r="I403" s="187"/>
      <c r="L403" s="182"/>
      <c r="M403" s="188"/>
      <c r="N403" s="189"/>
      <c r="O403" s="189"/>
      <c r="P403" s="189"/>
      <c r="Q403" s="189"/>
      <c r="R403" s="189"/>
      <c r="S403" s="189"/>
      <c r="T403" s="190"/>
      <c r="AT403" s="184" t="s">
        <v>147</v>
      </c>
      <c r="AU403" s="184" t="s">
        <v>80</v>
      </c>
      <c r="AV403" s="11" t="s">
        <v>145</v>
      </c>
      <c r="AW403" s="11" t="s">
        <v>36</v>
      </c>
      <c r="AX403" s="11" t="s">
        <v>72</v>
      </c>
      <c r="AY403" s="184" t="s">
        <v>137</v>
      </c>
    </row>
    <row r="404" spans="2:51" s="13" customFormat="1" ht="13.5">
      <c r="B404" s="199"/>
      <c r="D404" s="183" t="s">
        <v>147</v>
      </c>
      <c r="E404" s="200" t="s">
        <v>5</v>
      </c>
      <c r="F404" s="201" t="s">
        <v>900</v>
      </c>
      <c r="H404" s="200" t="s">
        <v>5</v>
      </c>
      <c r="I404" s="202"/>
      <c r="L404" s="199"/>
      <c r="M404" s="203"/>
      <c r="N404" s="204"/>
      <c r="O404" s="204"/>
      <c r="P404" s="204"/>
      <c r="Q404" s="204"/>
      <c r="R404" s="204"/>
      <c r="S404" s="204"/>
      <c r="T404" s="205"/>
      <c r="AT404" s="200" t="s">
        <v>147</v>
      </c>
      <c r="AU404" s="200" t="s">
        <v>80</v>
      </c>
      <c r="AV404" s="13" t="s">
        <v>80</v>
      </c>
      <c r="AW404" s="13" t="s">
        <v>36</v>
      </c>
      <c r="AX404" s="13" t="s">
        <v>72</v>
      </c>
      <c r="AY404" s="200" t="s">
        <v>137</v>
      </c>
    </row>
    <row r="405" spans="2:51" s="11" customFormat="1" ht="13.5">
      <c r="B405" s="182"/>
      <c r="D405" s="183" t="s">
        <v>147</v>
      </c>
      <c r="E405" s="184" t="s">
        <v>5</v>
      </c>
      <c r="F405" s="185" t="s">
        <v>174</v>
      </c>
      <c r="H405" s="186">
        <v>8</v>
      </c>
      <c r="I405" s="187"/>
      <c r="L405" s="182"/>
      <c r="M405" s="188"/>
      <c r="N405" s="189"/>
      <c r="O405" s="189"/>
      <c r="P405" s="189"/>
      <c r="Q405" s="189"/>
      <c r="R405" s="189"/>
      <c r="S405" s="189"/>
      <c r="T405" s="190"/>
      <c r="AT405" s="184" t="s">
        <v>147</v>
      </c>
      <c r="AU405" s="184" t="s">
        <v>80</v>
      </c>
      <c r="AV405" s="11" t="s">
        <v>145</v>
      </c>
      <c r="AW405" s="11" t="s">
        <v>36</v>
      </c>
      <c r="AX405" s="11" t="s">
        <v>72</v>
      </c>
      <c r="AY405" s="184" t="s">
        <v>137</v>
      </c>
    </row>
    <row r="406" spans="2:51" s="13" customFormat="1" ht="13.5">
      <c r="B406" s="199"/>
      <c r="D406" s="183" t="s">
        <v>147</v>
      </c>
      <c r="E406" s="200" t="s">
        <v>5</v>
      </c>
      <c r="F406" s="201" t="s">
        <v>901</v>
      </c>
      <c r="H406" s="200" t="s">
        <v>5</v>
      </c>
      <c r="I406" s="202"/>
      <c r="L406" s="199"/>
      <c r="M406" s="203"/>
      <c r="N406" s="204"/>
      <c r="O406" s="204"/>
      <c r="P406" s="204"/>
      <c r="Q406" s="204"/>
      <c r="R406" s="204"/>
      <c r="S406" s="204"/>
      <c r="T406" s="205"/>
      <c r="AT406" s="200" t="s">
        <v>147</v>
      </c>
      <c r="AU406" s="200" t="s">
        <v>80</v>
      </c>
      <c r="AV406" s="13" t="s">
        <v>80</v>
      </c>
      <c r="AW406" s="13" t="s">
        <v>36</v>
      </c>
      <c r="AX406" s="13" t="s">
        <v>72</v>
      </c>
      <c r="AY406" s="200" t="s">
        <v>137</v>
      </c>
    </row>
    <row r="407" spans="2:51" s="11" customFormat="1" ht="13.5">
      <c r="B407" s="182"/>
      <c r="D407" s="183" t="s">
        <v>147</v>
      </c>
      <c r="E407" s="184" t="s">
        <v>5</v>
      </c>
      <c r="F407" s="185" t="s">
        <v>174</v>
      </c>
      <c r="H407" s="186">
        <v>8</v>
      </c>
      <c r="I407" s="187"/>
      <c r="L407" s="182"/>
      <c r="M407" s="188"/>
      <c r="N407" s="189"/>
      <c r="O407" s="189"/>
      <c r="P407" s="189"/>
      <c r="Q407" s="189"/>
      <c r="R407" s="189"/>
      <c r="S407" s="189"/>
      <c r="T407" s="190"/>
      <c r="AT407" s="184" t="s">
        <v>147</v>
      </c>
      <c r="AU407" s="184" t="s">
        <v>80</v>
      </c>
      <c r="AV407" s="11" t="s">
        <v>145</v>
      </c>
      <c r="AW407" s="11" t="s">
        <v>36</v>
      </c>
      <c r="AX407" s="11" t="s">
        <v>72</v>
      </c>
      <c r="AY407" s="184" t="s">
        <v>137</v>
      </c>
    </row>
    <row r="408" spans="2:51" s="12" customFormat="1" ht="13.5">
      <c r="B408" s="191"/>
      <c r="D408" s="183" t="s">
        <v>147</v>
      </c>
      <c r="E408" s="192" t="s">
        <v>5</v>
      </c>
      <c r="F408" s="193" t="s">
        <v>156</v>
      </c>
      <c r="H408" s="194">
        <v>58</v>
      </c>
      <c r="I408" s="195"/>
      <c r="L408" s="191"/>
      <c r="M408" s="196"/>
      <c r="N408" s="197"/>
      <c r="O408" s="197"/>
      <c r="P408" s="197"/>
      <c r="Q408" s="197"/>
      <c r="R408" s="197"/>
      <c r="S408" s="197"/>
      <c r="T408" s="198"/>
      <c r="AT408" s="192" t="s">
        <v>147</v>
      </c>
      <c r="AU408" s="192" t="s">
        <v>80</v>
      </c>
      <c r="AV408" s="12" t="s">
        <v>144</v>
      </c>
      <c r="AW408" s="12" t="s">
        <v>36</v>
      </c>
      <c r="AX408" s="12" t="s">
        <v>80</v>
      </c>
      <c r="AY408" s="192" t="s">
        <v>137</v>
      </c>
    </row>
    <row r="409" spans="2:65" s="1" customFormat="1" ht="25.5" customHeight="1">
      <c r="B409" s="169"/>
      <c r="C409" s="170" t="s">
        <v>902</v>
      </c>
      <c r="D409" s="170" t="s">
        <v>140</v>
      </c>
      <c r="E409" s="171" t="s">
        <v>903</v>
      </c>
      <c r="F409" s="172" t="s">
        <v>904</v>
      </c>
      <c r="G409" s="173" t="s">
        <v>892</v>
      </c>
      <c r="H409" s="174">
        <v>12</v>
      </c>
      <c r="I409" s="175"/>
      <c r="J409" s="176">
        <f>ROUND(I409*H409,2)</f>
        <v>0</v>
      </c>
      <c r="K409" s="172"/>
      <c r="L409" s="40"/>
      <c r="M409" s="177" t="s">
        <v>5</v>
      </c>
      <c r="N409" s="178" t="s">
        <v>44</v>
      </c>
      <c r="O409" s="41"/>
      <c r="P409" s="179">
        <f>O409*H409</f>
        <v>0</v>
      </c>
      <c r="Q409" s="179">
        <v>0</v>
      </c>
      <c r="R409" s="179">
        <f>Q409*H409</f>
        <v>0</v>
      </c>
      <c r="S409" s="179">
        <v>0</v>
      </c>
      <c r="T409" s="180">
        <f>S409*H409</f>
        <v>0</v>
      </c>
      <c r="AR409" s="23" t="s">
        <v>893</v>
      </c>
      <c r="AT409" s="23" t="s">
        <v>140</v>
      </c>
      <c r="AU409" s="23" t="s">
        <v>80</v>
      </c>
      <c r="AY409" s="23" t="s">
        <v>137</v>
      </c>
      <c r="BE409" s="181">
        <f>IF(N409="základní",J409,0)</f>
        <v>0</v>
      </c>
      <c r="BF409" s="181">
        <f>IF(N409="snížená",J409,0)</f>
        <v>0</v>
      </c>
      <c r="BG409" s="181">
        <f>IF(N409="zákl. přenesená",J409,0)</f>
        <v>0</v>
      </c>
      <c r="BH409" s="181">
        <f>IF(N409="sníž. přenesená",J409,0)</f>
        <v>0</v>
      </c>
      <c r="BI409" s="181">
        <f>IF(N409="nulová",J409,0)</f>
        <v>0</v>
      </c>
      <c r="BJ409" s="23" t="s">
        <v>145</v>
      </c>
      <c r="BK409" s="181">
        <f>ROUND(I409*H409,2)</f>
        <v>0</v>
      </c>
      <c r="BL409" s="23" t="s">
        <v>893</v>
      </c>
      <c r="BM409" s="23" t="s">
        <v>905</v>
      </c>
    </row>
    <row r="410" spans="2:51" s="13" customFormat="1" ht="27">
      <c r="B410" s="199"/>
      <c r="D410" s="183" t="s">
        <v>147</v>
      </c>
      <c r="E410" s="200" t="s">
        <v>5</v>
      </c>
      <c r="F410" s="201" t="s">
        <v>906</v>
      </c>
      <c r="H410" s="200" t="s">
        <v>5</v>
      </c>
      <c r="I410" s="202"/>
      <c r="L410" s="199"/>
      <c r="M410" s="203"/>
      <c r="N410" s="204"/>
      <c r="O410" s="204"/>
      <c r="P410" s="204"/>
      <c r="Q410" s="204"/>
      <c r="R410" s="204"/>
      <c r="S410" s="204"/>
      <c r="T410" s="205"/>
      <c r="AT410" s="200" t="s">
        <v>147</v>
      </c>
      <c r="AU410" s="200" t="s">
        <v>80</v>
      </c>
      <c r="AV410" s="13" t="s">
        <v>80</v>
      </c>
      <c r="AW410" s="13" t="s">
        <v>36</v>
      </c>
      <c r="AX410" s="13" t="s">
        <v>72</v>
      </c>
      <c r="AY410" s="200" t="s">
        <v>137</v>
      </c>
    </row>
    <row r="411" spans="2:51" s="11" customFormat="1" ht="13.5">
      <c r="B411" s="182"/>
      <c r="D411" s="183" t="s">
        <v>147</v>
      </c>
      <c r="E411" s="184" t="s">
        <v>5</v>
      </c>
      <c r="F411" s="185">
        <v>6</v>
      </c>
      <c r="H411" s="186">
        <v>6</v>
      </c>
      <c r="I411" s="187"/>
      <c r="L411" s="182"/>
      <c r="M411" s="188"/>
      <c r="N411" s="189"/>
      <c r="O411" s="189"/>
      <c r="P411" s="189"/>
      <c r="Q411" s="189"/>
      <c r="R411" s="189"/>
      <c r="S411" s="189"/>
      <c r="T411" s="190"/>
      <c r="AT411" s="184" t="s">
        <v>147</v>
      </c>
      <c r="AU411" s="184" t="s">
        <v>80</v>
      </c>
      <c r="AV411" s="11" t="s">
        <v>145</v>
      </c>
      <c r="AW411" s="11" t="s">
        <v>36</v>
      </c>
      <c r="AX411" s="11" t="s">
        <v>72</v>
      </c>
      <c r="AY411" s="184" t="s">
        <v>137</v>
      </c>
    </row>
    <row r="412" spans="2:51" s="13" customFormat="1" ht="13.5">
      <c r="B412" s="199"/>
      <c r="D412" s="183" t="s">
        <v>147</v>
      </c>
      <c r="E412" s="200" t="s">
        <v>5</v>
      </c>
      <c r="F412" s="201" t="s">
        <v>907</v>
      </c>
      <c r="H412" s="200" t="s">
        <v>5</v>
      </c>
      <c r="I412" s="202"/>
      <c r="L412" s="199"/>
      <c r="M412" s="203"/>
      <c r="N412" s="204"/>
      <c r="O412" s="204"/>
      <c r="P412" s="204"/>
      <c r="Q412" s="204"/>
      <c r="R412" s="204"/>
      <c r="S412" s="204"/>
      <c r="T412" s="205"/>
      <c r="AT412" s="200" t="s">
        <v>147</v>
      </c>
      <c r="AU412" s="200" t="s">
        <v>80</v>
      </c>
      <c r="AV412" s="13" t="s">
        <v>80</v>
      </c>
      <c r="AW412" s="13" t="s">
        <v>36</v>
      </c>
      <c r="AX412" s="13" t="s">
        <v>72</v>
      </c>
      <c r="AY412" s="200" t="s">
        <v>137</v>
      </c>
    </row>
    <row r="413" spans="2:51" s="11" customFormat="1" ht="13.5">
      <c r="B413" s="182"/>
      <c r="D413" s="183" t="s">
        <v>147</v>
      </c>
      <c r="E413" s="184" t="s">
        <v>5</v>
      </c>
      <c r="F413" s="185" t="s">
        <v>149</v>
      </c>
      <c r="H413" s="186">
        <v>6</v>
      </c>
      <c r="I413" s="187"/>
      <c r="L413" s="182"/>
      <c r="M413" s="188"/>
      <c r="N413" s="189"/>
      <c r="O413" s="189"/>
      <c r="P413" s="189"/>
      <c r="Q413" s="189"/>
      <c r="R413" s="189"/>
      <c r="S413" s="189"/>
      <c r="T413" s="190"/>
      <c r="AT413" s="184" t="s">
        <v>147</v>
      </c>
      <c r="AU413" s="184" t="s">
        <v>80</v>
      </c>
      <c r="AV413" s="11" t="s">
        <v>145</v>
      </c>
      <c r="AW413" s="11" t="s">
        <v>36</v>
      </c>
      <c r="AX413" s="11" t="s">
        <v>72</v>
      </c>
      <c r="AY413" s="184" t="s">
        <v>137</v>
      </c>
    </row>
    <row r="414" spans="2:51" s="12" customFormat="1" ht="13.5">
      <c r="B414" s="191"/>
      <c r="D414" s="183" t="s">
        <v>147</v>
      </c>
      <c r="E414" s="192" t="s">
        <v>5</v>
      </c>
      <c r="F414" s="193" t="s">
        <v>156</v>
      </c>
      <c r="H414" s="194">
        <v>12</v>
      </c>
      <c r="I414" s="195"/>
      <c r="L414" s="191"/>
      <c r="M414" s="196"/>
      <c r="N414" s="197"/>
      <c r="O414" s="197"/>
      <c r="P414" s="197"/>
      <c r="Q414" s="197"/>
      <c r="R414" s="197"/>
      <c r="S414" s="197"/>
      <c r="T414" s="198"/>
      <c r="AT414" s="192" t="s">
        <v>147</v>
      </c>
      <c r="AU414" s="192" t="s">
        <v>80</v>
      </c>
      <c r="AV414" s="12" t="s">
        <v>144</v>
      </c>
      <c r="AW414" s="12" t="s">
        <v>36</v>
      </c>
      <c r="AX414" s="12" t="s">
        <v>80</v>
      </c>
      <c r="AY414" s="192" t="s">
        <v>137</v>
      </c>
    </row>
    <row r="415" spans="2:65" s="1" customFormat="1" ht="25.5" customHeight="1">
      <c r="B415" s="169"/>
      <c r="C415" s="170" t="s">
        <v>908</v>
      </c>
      <c r="D415" s="170" t="s">
        <v>140</v>
      </c>
      <c r="E415" s="171" t="s">
        <v>909</v>
      </c>
      <c r="F415" s="172" t="s">
        <v>910</v>
      </c>
      <c r="G415" s="173" t="s">
        <v>892</v>
      </c>
      <c r="H415" s="174">
        <v>2</v>
      </c>
      <c r="I415" s="175"/>
      <c r="J415" s="176">
        <f>ROUND(I415*H415,2)</f>
        <v>0</v>
      </c>
      <c r="K415" s="172"/>
      <c r="L415" s="40"/>
      <c r="M415" s="177" t="s">
        <v>5</v>
      </c>
      <c r="N415" s="178" t="s">
        <v>44</v>
      </c>
      <c r="O415" s="41"/>
      <c r="P415" s="179">
        <f>O415*H415</f>
        <v>0</v>
      </c>
      <c r="Q415" s="179">
        <v>0</v>
      </c>
      <c r="R415" s="179">
        <f>Q415*H415</f>
        <v>0</v>
      </c>
      <c r="S415" s="179">
        <v>0</v>
      </c>
      <c r="T415" s="180">
        <f>S415*H415</f>
        <v>0</v>
      </c>
      <c r="AR415" s="23" t="s">
        <v>893</v>
      </c>
      <c r="AT415" s="23" t="s">
        <v>140</v>
      </c>
      <c r="AU415" s="23" t="s">
        <v>80</v>
      </c>
      <c r="AY415" s="23" t="s">
        <v>137</v>
      </c>
      <c r="BE415" s="181">
        <f>IF(N415="základní",J415,0)</f>
        <v>0</v>
      </c>
      <c r="BF415" s="181">
        <f>IF(N415="snížená",J415,0)</f>
        <v>0</v>
      </c>
      <c r="BG415" s="181">
        <f>IF(N415="zákl. přenesená",J415,0)</f>
        <v>0</v>
      </c>
      <c r="BH415" s="181">
        <f>IF(N415="sníž. přenesená",J415,0)</f>
        <v>0</v>
      </c>
      <c r="BI415" s="181">
        <f>IF(N415="nulová",J415,0)</f>
        <v>0</v>
      </c>
      <c r="BJ415" s="23" t="s">
        <v>145</v>
      </c>
      <c r="BK415" s="181">
        <f>ROUND(I415*H415,2)</f>
        <v>0</v>
      </c>
      <c r="BL415" s="23" t="s">
        <v>893</v>
      </c>
      <c r="BM415" s="23" t="s">
        <v>911</v>
      </c>
    </row>
    <row r="416" spans="2:51" s="13" customFormat="1" ht="13.5">
      <c r="B416" s="199"/>
      <c r="D416" s="183" t="s">
        <v>147</v>
      </c>
      <c r="E416" s="200" t="s">
        <v>5</v>
      </c>
      <c r="F416" s="201" t="s">
        <v>912</v>
      </c>
      <c r="H416" s="200" t="s">
        <v>5</v>
      </c>
      <c r="I416" s="202"/>
      <c r="L416" s="199"/>
      <c r="M416" s="203"/>
      <c r="N416" s="204"/>
      <c r="O416" s="204"/>
      <c r="P416" s="204"/>
      <c r="Q416" s="204"/>
      <c r="R416" s="204"/>
      <c r="S416" s="204"/>
      <c r="T416" s="205"/>
      <c r="AT416" s="200" t="s">
        <v>147</v>
      </c>
      <c r="AU416" s="200" t="s">
        <v>80</v>
      </c>
      <c r="AV416" s="13" t="s">
        <v>80</v>
      </c>
      <c r="AW416" s="13" t="s">
        <v>36</v>
      </c>
      <c r="AX416" s="13" t="s">
        <v>72</v>
      </c>
      <c r="AY416" s="200" t="s">
        <v>137</v>
      </c>
    </row>
    <row r="417" spans="2:51" s="11" customFormat="1" ht="13.5">
      <c r="B417" s="182"/>
      <c r="D417" s="183" t="s">
        <v>147</v>
      </c>
      <c r="E417" s="184" t="s">
        <v>5</v>
      </c>
      <c r="F417" s="185">
        <v>2</v>
      </c>
      <c r="H417" s="186">
        <v>2</v>
      </c>
      <c r="I417" s="187"/>
      <c r="L417" s="182"/>
      <c r="M417" s="188"/>
      <c r="N417" s="189"/>
      <c r="O417" s="189"/>
      <c r="P417" s="189"/>
      <c r="Q417" s="189"/>
      <c r="R417" s="189"/>
      <c r="S417" s="189"/>
      <c r="T417" s="190"/>
      <c r="AT417" s="184" t="s">
        <v>147</v>
      </c>
      <c r="AU417" s="184" t="s">
        <v>80</v>
      </c>
      <c r="AV417" s="11" t="s">
        <v>145</v>
      </c>
      <c r="AW417" s="11" t="s">
        <v>36</v>
      </c>
      <c r="AX417" s="11" t="s">
        <v>80</v>
      </c>
      <c r="AY417" s="184" t="s">
        <v>137</v>
      </c>
    </row>
    <row r="418" spans="2:65" s="1" customFormat="1" ht="25.5" customHeight="1">
      <c r="B418" s="169"/>
      <c r="C418" s="170" t="s">
        <v>913</v>
      </c>
      <c r="D418" s="170" t="s">
        <v>140</v>
      </c>
      <c r="E418" s="171" t="s">
        <v>914</v>
      </c>
      <c r="F418" s="172" t="s">
        <v>915</v>
      </c>
      <c r="G418" s="173" t="s">
        <v>892</v>
      </c>
      <c r="H418" s="174">
        <v>2</v>
      </c>
      <c r="I418" s="175"/>
      <c r="J418" s="176">
        <f>ROUND(I418*H418,2)</f>
        <v>0</v>
      </c>
      <c r="K418" s="172"/>
      <c r="L418" s="40"/>
      <c r="M418" s="177" t="s">
        <v>5</v>
      </c>
      <c r="N418" s="178" t="s">
        <v>44</v>
      </c>
      <c r="O418" s="41"/>
      <c r="P418" s="179">
        <f>O418*H418</f>
        <v>0</v>
      </c>
      <c r="Q418" s="179">
        <v>0</v>
      </c>
      <c r="R418" s="179">
        <f>Q418*H418</f>
        <v>0</v>
      </c>
      <c r="S418" s="179">
        <v>0</v>
      </c>
      <c r="T418" s="180">
        <f>S418*H418</f>
        <v>0</v>
      </c>
      <c r="AR418" s="23" t="s">
        <v>893</v>
      </c>
      <c r="AT418" s="23" t="s">
        <v>140</v>
      </c>
      <c r="AU418" s="23" t="s">
        <v>80</v>
      </c>
      <c r="AY418" s="23" t="s">
        <v>137</v>
      </c>
      <c r="BE418" s="181">
        <f>IF(N418="základní",J418,0)</f>
        <v>0</v>
      </c>
      <c r="BF418" s="181">
        <f>IF(N418="snížená",J418,0)</f>
        <v>0</v>
      </c>
      <c r="BG418" s="181">
        <f>IF(N418="zákl. přenesená",J418,0)</f>
        <v>0</v>
      </c>
      <c r="BH418" s="181">
        <f>IF(N418="sníž. přenesená",J418,0)</f>
        <v>0</v>
      </c>
      <c r="BI418" s="181">
        <f>IF(N418="nulová",J418,0)</f>
        <v>0</v>
      </c>
      <c r="BJ418" s="23" t="s">
        <v>145</v>
      </c>
      <c r="BK418" s="181">
        <f>ROUND(I418*H418,2)</f>
        <v>0</v>
      </c>
      <c r="BL418" s="23" t="s">
        <v>893</v>
      </c>
      <c r="BM418" s="23" t="s">
        <v>916</v>
      </c>
    </row>
    <row r="419" spans="2:51" s="13" customFormat="1" ht="13.5">
      <c r="B419" s="199"/>
      <c r="D419" s="183" t="s">
        <v>147</v>
      </c>
      <c r="E419" s="200" t="s">
        <v>5</v>
      </c>
      <c r="F419" s="201" t="s">
        <v>917</v>
      </c>
      <c r="H419" s="200" t="s">
        <v>5</v>
      </c>
      <c r="I419" s="202"/>
      <c r="L419" s="199"/>
      <c r="M419" s="203"/>
      <c r="N419" s="204"/>
      <c r="O419" s="204"/>
      <c r="P419" s="204"/>
      <c r="Q419" s="204"/>
      <c r="R419" s="204"/>
      <c r="S419" s="204"/>
      <c r="T419" s="205"/>
      <c r="AT419" s="200" t="s">
        <v>147</v>
      </c>
      <c r="AU419" s="200" t="s">
        <v>80</v>
      </c>
      <c r="AV419" s="13" t="s">
        <v>80</v>
      </c>
      <c r="AW419" s="13" t="s">
        <v>36</v>
      </c>
      <c r="AX419" s="13" t="s">
        <v>72</v>
      </c>
      <c r="AY419" s="200" t="s">
        <v>137</v>
      </c>
    </row>
    <row r="420" spans="2:51" s="11" customFormat="1" ht="13.5">
      <c r="B420" s="182"/>
      <c r="D420" s="183" t="s">
        <v>147</v>
      </c>
      <c r="E420" s="184" t="s">
        <v>5</v>
      </c>
      <c r="F420" s="185" t="s">
        <v>144</v>
      </c>
      <c r="H420" s="186">
        <v>4</v>
      </c>
      <c r="I420" s="187"/>
      <c r="L420" s="182"/>
      <c r="M420" s="188"/>
      <c r="N420" s="189"/>
      <c r="O420" s="189"/>
      <c r="P420" s="189"/>
      <c r="Q420" s="189"/>
      <c r="R420" s="189"/>
      <c r="S420" s="189"/>
      <c r="T420" s="190"/>
      <c r="AT420" s="184" t="s">
        <v>147</v>
      </c>
      <c r="AU420" s="184" t="s">
        <v>80</v>
      </c>
      <c r="AV420" s="11" t="s">
        <v>145</v>
      </c>
      <c r="AW420" s="11" t="s">
        <v>36</v>
      </c>
      <c r="AX420" s="11" t="s">
        <v>80</v>
      </c>
      <c r="AY420" s="184" t="s">
        <v>137</v>
      </c>
    </row>
    <row r="421" spans="2:63" s="10" customFormat="1" ht="37.35" customHeight="1">
      <c r="B421" s="156"/>
      <c r="D421" s="157" t="s">
        <v>71</v>
      </c>
      <c r="E421" s="158" t="s">
        <v>918</v>
      </c>
      <c r="F421" s="158" t="s">
        <v>919</v>
      </c>
      <c r="I421" s="159"/>
      <c r="J421" s="160">
        <f>BK421</f>
        <v>0</v>
      </c>
      <c r="L421" s="156"/>
      <c r="M421" s="161"/>
      <c r="N421" s="162"/>
      <c r="O421" s="162"/>
      <c r="P421" s="163">
        <f>P422+P424</f>
        <v>0</v>
      </c>
      <c r="Q421" s="162"/>
      <c r="R421" s="163">
        <f>R422+R424</f>
        <v>0</v>
      </c>
      <c r="S421" s="162"/>
      <c r="T421" s="164">
        <f>T422+T424</f>
        <v>0</v>
      </c>
      <c r="AR421" s="157" t="s">
        <v>163</v>
      </c>
      <c r="AT421" s="165" t="s">
        <v>71</v>
      </c>
      <c r="AU421" s="165" t="s">
        <v>72</v>
      </c>
      <c r="AY421" s="157" t="s">
        <v>137</v>
      </c>
      <c r="BK421" s="166">
        <f>BK422+BK424</f>
        <v>0</v>
      </c>
    </row>
    <row r="422" spans="2:63" s="10" customFormat="1" ht="19.9" customHeight="1">
      <c r="B422" s="156"/>
      <c r="D422" s="157" t="s">
        <v>71</v>
      </c>
      <c r="E422" s="167" t="s">
        <v>920</v>
      </c>
      <c r="F422" s="167" t="s">
        <v>921</v>
      </c>
      <c r="I422" s="159"/>
      <c r="J422" s="168">
        <f>BK422</f>
        <v>0</v>
      </c>
      <c r="L422" s="156"/>
      <c r="M422" s="161"/>
      <c r="N422" s="162"/>
      <c r="O422" s="162"/>
      <c r="P422" s="163">
        <f>P423</f>
        <v>0</v>
      </c>
      <c r="Q422" s="162"/>
      <c r="R422" s="163">
        <f>R423</f>
        <v>0</v>
      </c>
      <c r="S422" s="162"/>
      <c r="T422" s="164">
        <f>T423</f>
        <v>0</v>
      </c>
      <c r="AR422" s="157" t="s">
        <v>163</v>
      </c>
      <c r="AT422" s="165" t="s">
        <v>71</v>
      </c>
      <c r="AU422" s="165" t="s">
        <v>80</v>
      </c>
      <c r="AY422" s="157" t="s">
        <v>137</v>
      </c>
      <c r="BK422" s="166">
        <f>BK423</f>
        <v>0</v>
      </c>
    </row>
    <row r="423" spans="2:65" s="1" customFormat="1" ht="16.5" customHeight="1">
      <c r="B423" s="169"/>
      <c r="C423" s="170" t="s">
        <v>922</v>
      </c>
      <c r="D423" s="170" t="s">
        <v>140</v>
      </c>
      <c r="E423" s="171" t="s">
        <v>923</v>
      </c>
      <c r="F423" s="172" t="s">
        <v>921</v>
      </c>
      <c r="G423" s="173" t="s">
        <v>396</v>
      </c>
      <c r="H423" s="174">
        <v>1</v>
      </c>
      <c r="I423" s="175"/>
      <c r="J423" s="176">
        <f>ROUND(I423*H423,2)</f>
        <v>0</v>
      </c>
      <c r="K423" s="172"/>
      <c r="L423" s="40"/>
      <c r="M423" s="177" t="s">
        <v>5</v>
      </c>
      <c r="N423" s="178" t="s">
        <v>44</v>
      </c>
      <c r="O423" s="41"/>
      <c r="P423" s="179">
        <f>O423*H423</f>
        <v>0</v>
      </c>
      <c r="Q423" s="179">
        <v>0</v>
      </c>
      <c r="R423" s="179">
        <f>Q423*H423</f>
        <v>0</v>
      </c>
      <c r="S423" s="179">
        <v>0</v>
      </c>
      <c r="T423" s="180">
        <f>S423*H423</f>
        <v>0</v>
      </c>
      <c r="AR423" s="23" t="s">
        <v>924</v>
      </c>
      <c r="AT423" s="23" t="s">
        <v>140</v>
      </c>
      <c r="AU423" s="23" t="s">
        <v>145</v>
      </c>
      <c r="AY423" s="23" t="s">
        <v>137</v>
      </c>
      <c r="BE423" s="181">
        <f>IF(N423="základní",J423,0)</f>
        <v>0</v>
      </c>
      <c r="BF423" s="181">
        <f>IF(N423="snížená",J423,0)</f>
        <v>0</v>
      </c>
      <c r="BG423" s="181">
        <f>IF(N423="zákl. přenesená",J423,0)</f>
        <v>0</v>
      </c>
      <c r="BH423" s="181">
        <f>IF(N423="sníž. přenesená",J423,0)</f>
        <v>0</v>
      </c>
      <c r="BI423" s="181">
        <f>IF(N423="nulová",J423,0)</f>
        <v>0</v>
      </c>
      <c r="BJ423" s="23" t="s">
        <v>145</v>
      </c>
      <c r="BK423" s="181">
        <f>ROUND(I423*H423,2)</f>
        <v>0</v>
      </c>
      <c r="BL423" s="23" t="s">
        <v>924</v>
      </c>
      <c r="BM423" s="23" t="s">
        <v>925</v>
      </c>
    </row>
    <row r="424" spans="2:63" s="10" customFormat="1" ht="29.85" customHeight="1">
      <c r="B424" s="156"/>
      <c r="D424" s="157" t="s">
        <v>71</v>
      </c>
      <c r="E424" s="167" t="s">
        <v>926</v>
      </c>
      <c r="F424" s="167" t="s">
        <v>927</v>
      </c>
      <c r="I424" s="159"/>
      <c r="J424" s="168">
        <f>BK424</f>
        <v>0</v>
      </c>
      <c r="L424" s="156"/>
      <c r="M424" s="161"/>
      <c r="N424" s="162"/>
      <c r="O424" s="162"/>
      <c r="P424" s="163">
        <f>P425</f>
        <v>0</v>
      </c>
      <c r="Q424" s="162"/>
      <c r="R424" s="163">
        <f>R425</f>
        <v>0</v>
      </c>
      <c r="S424" s="162"/>
      <c r="T424" s="164">
        <f>T425</f>
        <v>0</v>
      </c>
      <c r="AR424" s="157" t="s">
        <v>163</v>
      </c>
      <c r="AT424" s="165" t="s">
        <v>71</v>
      </c>
      <c r="AU424" s="165" t="s">
        <v>80</v>
      </c>
      <c r="AY424" s="157" t="s">
        <v>137</v>
      </c>
      <c r="BK424" s="166">
        <f>BK425</f>
        <v>0</v>
      </c>
    </row>
    <row r="425" spans="2:65" s="1" customFormat="1" ht="16.5" customHeight="1">
      <c r="B425" s="169"/>
      <c r="C425" s="170" t="s">
        <v>928</v>
      </c>
      <c r="D425" s="170" t="s">
        <v>140</v>
      </c>
      <c r="E425" s="171" t="s">
        <v>929</v>
      </c>
      <c r="F425" s="172" t="s">
        <v>927</v>
      </c>
      <c r="G425" s="173" t="s">
        <v>396</v>
      </c>
      <c r="H425" s="174">
        <v>1</v>
      </c>
      <c r="I425" s="175"/>
      <c r="J425" s="176">
        <f>ROUND(I425*H425,2)</f>
        <v>0</v>
      </c>
      <c r="K425" s="172"/>
      <c r="L425" s="40"/>
      <c r="M425" s="177" t="s">
        <v>5</v>
      </c>
      <c r="N425" s="216" t="s">
        <v>44</v>
      </c>
      <c r="O425" s="217"/>
      <c r="P425" s="218">
        <f>O425*H425</f>
        <v>0</v>
      </c>
      <c r="Q425" s="218">
        <v>0</v>
      </c>
      <c r="R425" s="218">
        <f>Q425*H425</f>
        <v>0</v>
      </c>
      <c r="S425" s="218">
        <v>0</v>
      </c>
      <c r="T425" s="219">
        <f>S425*H425</f>
        <v>0</v>
      </c>
      <c r="AR425" s="23" t="s">
        <v>924</v>
      </c>
      <c r="AT425" s="23" t="s">
        <v>140</v>
      </c>
      <c r="AU425" s="23" t="s">
        <v>145</v>
      </c>
      <c r="AY425" s="23" t="s">
        <v>137</v>
      </c>
      <c r="BE425" s="181">
        <f>IF(N425="základní",J425,0)</f>
        <v>0</v>
      </c>
      <c r="BF425" s="181">
        <f>IF(N425="snížená",J425,0)</f>
        <v>0</v>
      </c>
      <c r="BG425" s="181">
        <f>IF(N425="zákl. přenesená",J425,0)</f>
        <v>0</v>
      </c>
      <c r="BH425" s="181">
        <f>IF(N425="sníž. přenesená",J425,0)</f>
        <v>0</v>
      </c>
      <c r="BI425" s="181">
        <f>IF(N425="nulová",J425,0)</f>
        <v>0</v>
      </c>
      <c r="BJ425" s="23" t="s">
        <v>145</v>
      </c>
      <c r="BK425" s="181">
        <f>ROUND(I425*H425,2)</f>
        <v>0</v>
      </c>
      <c r="BL425" s="23" t="s">
        <v>924</v>
      </c>
      <c r="BM425" s="23" t="s">
        <v>930</v>
      </c>
    </row>
    <row r="426" spans="2:12" s="1" customFormat="1" ht="6.95" customHeight="1">
      <c r="B426" s="55"/>
      <c r="C426" s="56"/>
      <c r="D426" s="56"/>
      <c r="E426" s="56"/>
      <c r="F426" s="56"/>
      <c r="G426" s="56"/>
      <c r="H426" s="56"/>
      <c r="I426" s="122"/>
      <c r="J426" s="56"/>
      <c r="K426" s="56"/>
      <c r="L426" s="40"/>
    </row>
  </sheetData>
  <autoFilter ref="C101:K425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931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932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933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934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935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936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937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938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939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940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941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942</v>
      </c>
      <c r="F17" s="349" t="s">
        <v>943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944</v>
      </c>
      <c r="F18" s="349" t="s">
        <v>945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946</v>
      </c>
      <c r="F19" s="349" t="s">
        <v>947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948</v>
      </c>
      <c r="F20" s="349" t="s">
        <v>949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950</v>
      </c>
      <c r="F21" s="349" t="s">
        <v>951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952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953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954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955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956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957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958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959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960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122</v>
      </c>
      <c r="F34" s="229"/>
      <c r="G34" s="349" t="s">
        <v>961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962</v>
      </c>
      <c r="F35" s="229"/>
      <c r="G35" s="349" t="s">
        <v>963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964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123</v>
      </c>
      <c r="F37" s="229"/>
      <c r="G37" s="349" t="s">
        <v>965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124</v>
      </c>
      <c r="F38" s="229"/>
      <c r="G38" s="349" t="s">
        <v>966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125</v>
      </c>
      <c r="F39" s="229"/>
      <c r="G39" s="349" t="s">
        <v>967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968</v>
      </c>
      <c r="F40" s="229"/>
      <c r="G40" s="349" t="s">
        <v>969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970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971</v>
      </c>
      <c r="F42" s="229"/>
      <c r="G42" s="349" t="s">
        <v>972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127</v>
      </c>
      <c r="F43" s="229"/>
      <c r="G43" s="349" t="s">
        <v>973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974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975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976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977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978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979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980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981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982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983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984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985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986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987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988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989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990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991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992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993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994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995</v>
      </c>
      <c r="D74" s="245"/>
      <c r="E74" s="245"/>
      <c r="F74" s="245" t="s">
        <v>996</v>
      </c>
      <c r="G74" s="246"/>
      <c r="H74" s="245" t="s">
        <v>123</v>
      </c>
      <c r="I74" s="245" t="s">
        <v>57</v>
      </c>
      <c r="J74" s="245" t="s">
        <v>997</v>
      </c>
      <c r="K74" s="244"/>
    </row>
    <row r="75" spans="2:11" ht="17.25" customHeight="1">
      <c r="B75" s="243"/>
      <c r="C75" s="247" t="s">
        <v>998</v>
      </c>
      <c r="D75" s="247"/>
      <c r="E75" s="247"/>
      <c r="F75" s="248" t="s">
        <v>999</v>
      </c>
      <c r="G75" s="249"/>
      <c r="H75" s="247"/>
      <c r="I75" s="247"/>
      <c r="J75" s="247" t="s">
        <v>1000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1001</v>
      </c>
      <c r="G77" s="251"/>
      <c r="H77" s="233" t="s">
        <v>1002</v>
      </c>
      <c r="I77" s="233" t="s">
        <v>1003</v>
      </c>
      <c r="J77" s="233">
        <v>20</v>
      </c>
      <c r="K77" s="244"/>
    </row>
    <row r="78" spans="2:11" ht="15" customHeight="1">
      <c r="B78" s="243"/>
      <c r="C78" s="233" t="s">
        <v>1004</v>
      </c>
      <c r="D78" s="233"/>
      <c r="E78" s="233"/>
      <c r="F78" s="252" t="s">
        <v>1001</v>
      </c>
      <c r="G78" s="251"/>
      <c r="H78" s="233" t="s">
        <v>1005</v>
      </c>
      <c r="I78" s="233" t="s">
        <v>1003</v>
      </c>
      <c r="J78" s="233">
        <v>120</v>
      </c>
      <c r="K78" s="244"/>
    </row>
    <row r="79" spans="2:11" ht="15" customHeight="1">
      <c r="B79" s="253"/>
      <c r="C79" s="233" t="s">
        <v>1006</v>
      </c>
      <c r="D79" s="233"/>
      <c r="E79" s="233"/>
      <c r="F79" s="252" t="s">
        <v>1007</v>
      </c>
      <c r="G79" s="251"/>
      <c r="H79" s="233" t="s">
        <v>1008</v>
      </c>
      <c r="I79" s="233" t="s">
        <v>1003</v>
      </c>
      <c r="J79" s="233">
        <v>50</v>
      </c>
      <c r="K79" s="244"/>
    </row>
    <row r="80" spans="2:11" ht="15" customHeight="1">
      <c r="B80" s="253"/>
      <c r="C80" s="233" t="s">
        <v>1009</v>
      </c>
      <c r="D80" s="233"/>
      <c r="E80" s="233"/>
      <c r="F80" s="252" t="s">
        <v>1001</v>
      </c>
      <c r="G80" s="251"/>
      <c r="H80" s="233" t="s">
        <v>1010</v>
      </c>
      <c r="I80" s="233" t="s">
        <v>1011</v>
      </c>
      <c r="J80" s="233"/>
      <c r="K80" s="244"/>
    </row>
    <row r="81" spans="2:11" ht="15" customHeight="1">
      <c r="B81" s="253"/>
      <c r="C81" s="254" t="s">
        <v>1012</v>
      </c>
      <c r="D81" s="254"/>
      <c r="E81" s="254"/>
      <c r="F81" s="255" t="s">
        <v>1007</v>
      </c>
      <c r="G81" s="254"/>
      <c r="H81" s="254" t="s">
        <v>1013</v>
      </c>
      <c r="I81" s="254" t="s">
        <v>1003</v>
      </c>
      <c r="J81" s="254">
        <v>15</v>
      </c>
      <c r="K81" s="244"/>
    </row>
    <row r="82" spans="2:11" ht="15" customHeight="1">
      <c r="B82" s="253"/>
      <c r="C82" s="254" t="s">
        <v>1014</v>
      </c>
      <c r="D82" s="254"/>
      <c r="E82" s="254"/>
      <c r="F82" s="255" t="s">
        <v>1007</v>
      </c>
      <c r="G82" s="254"/>
      <c r="H82" s="254" t="s">
        <v>1015</v>
      </c>
      <c r="I82" s="254" t="s">
        <v>1003</v>
      </c>
      <c r="J82" s="254">
        <v>15</v>
      </c>
      <c r="K82" s="244"/>
    </row>
    <row r="83" spans="2:11" ht="15" customHeight="1">
      <c r="B83" s="253"/>
      <c r="C83" s="254" t="s">
        <v>1016</v>
      </c>
      <c r="D83" s="254"/>
      <c r="E83" s="254"/>
      <c r="F83" s="255" t="s">
        <v>1007</v>
      </c>
      <c r="G83" s="254"/>
      <c r="H83" s="254" t="s">
        <v>1017</v>
      </c>
      <c r="I83" s="254" t="s">
        <v>1003</v>
      </c>
      <c r="J83" s="254">
        <v>20</v>
      </c>
      <c r="K83" s="244"/>
    </row>
    <row r="84" spans="2:11" ht="15" customHeight="1">
      <c r="B84" s="253"/>
      <c r="C84" s="254" t="s">
        <v>1018</v>
      </c>
      <c r="D84" s="254"/>
      <c r="E84" s="254"/>
      <c r="F84" s="255" t="s">
        <v>1007</v>
      </c>
      <c r="G84" s="254"/>
      <c r="H84" s="254" t="s">
        <v>1019</v>
      </c>
      <c r="I84" s="254" t="s">
        <v>1003</v>
      </c>
      <c r="J84" s="254">
        <v>20</v>
      </c>
      <c r="K84" s="244"/>
    </row>
    <row r="85" spans="2:11" ht="15" customHeight="1">
      <c r="B85" s="253"/>
      <c r="C85" s="233" t="s">
        <v>1020</v>
      </c>
      <c r="D85" s="233"/>
      <c r="E85" s="233"/>
      <c r="F85" s="252" t="s">
        <v>1007</v>
      </c>
      <c r="G85" s="251"/>
      <c r="H85" s="233" t="s">
        <v>1021</v>
      </c>
      <c r="I85" s="233" t="s">
        <v>1003</v>
      </c>
      <c r="J85" s="233">
        <v>50</v>
      </c>
      <c r="K85" s="244"/>
    </row>
    <row r="86" spans="2:11" ht="15" customHeight="1">
      <c r="B86" s="253"/>
      <c r="C86" s="233" t="s">
        <v>1022</v>
      </c>
      <c r="D86" s="233"/>
      <c r="E86" s="233"/>
      <c r="F86" s="252" t="s">
        <v>1007</v>
      </c>
      <c r="G86" s="251"/>
      <c r="H86" s="233" t="s">
        <v>1023</v>
      </c>
      <c r="I86" s="233" t="s">
        <v>1003</v>
      </c>
      <c r="J86" s="233">
        <v>20</v>
      </c>
      <c r="K86" s="244"/>
    </row>
    <row r="87" spans="2:11" ht="15" customHeight="1">
      <c r="B87" s="253"/>
      <c r="C87" s="233" t="s">
        <v>1024</v>
      </c>
      <c r="D87" s="233"/>
      <c r="E87" s="233"/>
      <c r="F87" s="252" t="s">
        <v>1007</v>
      </c>
      <c r="G87" s="251"/>
      <c r="H87" s="233" t="s">
        <v>1025</v>
      </c>
      <c r="I87" s="233" t="s">
        <v>1003</v>
      </c>
      <c r="J87" s="233">
        <v>20</v>
      </c>
      <c r="K87" s="244"/>
    </row>
    <row r="88" spans="2:11" ht="15" customHeight="1">
      <c r="B88" s="253"/>
      <c r="C88" s="233" t="s">
        <v>1026</v>
      </c>
      <c r="D88" s="233"/>
      <c r="E88" s="233"/>
      <c r="F88" s="252" t="s">
        <v>1007</v>
      </c>
      <c r="G88" s="251"/>
      <c r="H88" s="233" t="s">
        <v>1027</v>
      </c>
      <c r="I88" s="233" t="s">
        <v>1003</v>
      </c>
      <c r="J88" s="233">
        <v>50</v>
      </c>
      <c r="K88" s="244"/>
    </row>
    <row r="89" spans="2:11" ht="15" customHeight="1">
      <c r="B89" s="253"/>
      <c r="C89" s="233" t="s">
        <v>1028</v>
      </c>
      <c r="D89" s="233"/>
      <c r="E89" s="233"/>
      <c r="F89" s="252" t="s">
        <v>1007</v>
      </c>
      <c r="G89" s="251"/>
      <c r="H89" s="233" t="s">
        <v>1028</v>
      </c>
      <c r="I89" s="233" t="s">
        <v>1003</v>
      </c>
      <c r="J89" s="233">
        <v>50</v>
      </c>
      <c r="K89" s="244"/>
    </row>
    <row r="90" spans="2:11" ht="15" customHeight="1">
      <c r="B90" s="253"/>
      <c r="C90" s="233" t="s">
        <v>128</v>
      </c>
      <c r="D90" s="233"/>
      <c r="E90" s="233"/>
      <c r="F90" s="252" t="s">
        <v>1007</v>
      </c>
      <c r="G90" s="251"/>
      <c r="H90" s="233" t="s">
        <v>1029</v>
      </c>
      <c r="I90" s="233" t="s">
        <v>1003</v>
      </c>
      <c r="J90" s="233">
        <v>255</v>
      </c>
      <c r="K90" s="244"/>
    </row>
    <row r="91" spans="2:11" ht="15" customHeight="1">
      <c r="B91" s="253"/>
      <c r="C91" s="233" t="s">
        <v>1030</v>
      </c>
      <c r="D91" s="233"/>
      <c r="E91" s="233"/>
      <c r="F91" s="252" t="s">
        <v>1001</v>
      </c>
      <c r="G91" s="251"/>
      <c r="H91" s="233" t="s">
        <v>1031</v>
      </c>
      <c r="I91" s="233" t="s">
        <v>1032</v>
      </c>
      <c r="J91" s="233"/>
      <c r="K91" s="244"/>
    </row>
    <row r="92" spans="2:11" ht="15" customHeight="1">
      <c r="B92" s="253"/>
      <c r="C92" s="233" t="s">
        <v>1033</v>
      </c>
      <c r="D92" s="233"/>
      <c r="E92" s="233"/>
      <c r="F92" s="252" t="s">
        <v>1001</v>
      </c>
      <c r="G92" s="251"/>
      <c r="H92" s="233" t="s">
        <v>1034</v>
      </c>
      <c r="I92" s="233" t="s">
        <v>1035</v>
      </c>
      <c r="J92" s="233"/>
      <c r="K92" s="244"/>
    </row>
    <row r="93" spans="2:11" ht="15" customHeight="1">
      <c r="B93" s="253"/>
      <c r="C93" s="233" t="s">
        <v>1036</v>
      </c>
      <c r="D93" s="233"/>
      <c r="E93" s="233"/>
      <c r="F93" s="252" t="s">
        <v>1001</v>
      </c>
      <c r="G93" s="251"/>
      <c r="H93" s="233" t="s">
        <v>1036</v>
      </c>
      <c r="I93" s="233" t="s">
        <v>1035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1001</v>
      </c>
      <c r="G94" s="251"/>
      <c r="H94" s="233" t="s">
        <v>1037</v>
      </c>
      <c r="I94" s="233" t="s">
        <v>1035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1001</v>
      </c>
      <c r="G95" s="251"/>
      <c r="H95" s="233" t="s">
        <v>1038</v>
      </c>
      <c r="I95" s="233" t="s">
        <v>1035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1039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995</v>
      </c>
      <c r="D101" s="245"/>
      <c r="E101" s="245"/>
      <c r="F101" s="245" t="s">
        <v>996</v>
      </c>
      <c r="G101" s="246"/>
      <c r="H101" s="245" t="s">
        <v>123</v>
      </c>
      <c r="I101" s="245" t="s">
        <v>57</v>
      </c>
      <c r="J101" s="245" t="s">
        <v>997</v>
      </c>
      <c r="K101" s="244"/>
    </row>
    <row r="102" spans="2:11" ht="17.25" customHeight="1">
      <c r="B102" s="243"/>
      <c r="C102" s="247" t="s">
        <v>998</v>
      </c>
      <c r="D102" s="247"/>
      <c r="E102" s="247"/>
      <c r="F102" s="248" t="s">
        <v>999</v>
      </c>
      <c r="G102" s="249"/>
      <c r="H102" s="247"/>
      <c r="I102" s="247"/>
      <c r="J102" s="247" t="s">
        <v>1000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1001</v>
      </c>
      <c r="G104" s="261"/>
      <c r="H104" s="233" t="s">
        <v>1040</v>
      </c>
      <c r="I104" s="233" t="s">
        <v>1003</v>
      </c>
      <c r="J104" s="233">
        <v>20</v>
      </c>
      <c r="K104" s="244"/>
    </row>
    <row r="105" spans="2:11" ht="15" customHeight="1">
      <c r="B105" s="243"/>
      <c r="C105" s="233" t="s">
        <v>1004</v>
      </c>
      <c r="D105" s="233"/>
      <c r="E105" s="233"/>
      <c r="F105" s="252" t="s">
        <v>1001</v>
      </c>
      <c r="G105" s="233"/>
      <c r="H105" s="233" t="s">
        <v>1040</v>
      </c>
      <c r="I105" s="233" t="s">
        <v>1003</v>
      </c>
      <c r="J105" s="233">
        <v>120</v>
      </c>
      <c r="K105" s="244"/>
    </row>
    <row r="106" spans="2:11" ht="15" customHeight="1">
      <c r="B106" s="253"/>
      <c r="C106" s="233" t="s">
        <v>1006</v>
      </c>
      <c r="D106" s="233"/>
      <c r="E106" s="233"/>
      <c r="F106" s="252" t="s">
        <v>1007</v>
      </c>
      <c r="G106" s="233"/>
      <c r="H106" s="233" t="s">
        <v>1040</v>
      </c>
      <c r="I106" s="233" t="s">
        <v>1003</v>
      </c>
      <c r="J106" s="233">
        <v>50</v>
      </c>
      <c r="K106" s="244"/>
    </row>
    <row r="107" spans="2:11" ht="15" customHeight="1">
      <c r="B107" s="253"/>
      <c r="C107" s="233" t="s">
        <v>1009</v>
      </c>
      <c r="D107" s="233"/>
      <c r="E107" s="233"/>
      <c r="F107" s="252" t="s">
        <v>1001</v>
      </c>
      <c r="G107" s="233"/>
      <c r="H107" s="233" t="s">
        <v>1040</v>
      </c>
      <c r="I107" s="233" t="s">
        <v>1011</v>
      </c>
      <c r="J107" s="233"/>
      <c r="K107" s="244"/>
    </row>
    <row r="108" spans="2:11" ht="15" customHeight="1">
      <c r="B108" s="253"/>
      <c r="C108" s="233" t="s">
        <v>1020</v>
      </c>
      <c r="D108" s="233"/>
      <c r="E108" s="233"/>
      <c r="F108" s="252" t="s">
        <v>1007</v>
      </c>
      <c r="G108" s="233"/>
      <c r="H108" s="233" t="s">
        <v>1040</v>
      </c>
      <c r="I108" s="233" t="s">
        <v>1003</v>
      </c>
      <c r="J108" s="233">
        <v>50</v>
      </c>
      <c r="K108" s="244"/>
    </row>
    <row r="109" spans="2:11" ht="15" customHeight="1">
      <c r="B109" s="253"/>
      <c r="C109" s="233" t="s">
        <v>1028</v>
      </c>
      <c r="D109" s="233"/>
      <c r="E109" s="233"/>
      <c r="F109" s="252" t="s">
        <v>1007</v>
      </c>
      <c r="G109" s="233"/>
      <c r="H109" s="233" t="s">
        <v>1040</v>
      </c>
      <c r="I109" s="233" t="s">
        <v>1003</v>
      </c>
      <c r="J109" s="233">
        <v>50</v>
      </c>
      <c r="K109" s="244"/>
    </row>
    <row r="110" spans="2:11" ht="15" customHeight="1">
      <c r="B110" s="253"/>
      <c r="C110" s="233" t="s">
        <v>1026</v>
      </c>
      <c r="D110" s="233"/>
      <c r="E110" s="233"/>
      <c r="F110" s="252" t="s">
        <v>1007</v>
      </c>
      <c r="G110" s="233"/>
      <c r="H110" s="233" t="s">
        <v>1040</v>
      </c>
      <c r="I110" s="233" t="s">
        <v>1003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1001</v>
      </c>
      <c r="G111" s="233"/>
      <c r="H111" s="233" t="s">
        <v>1041</v>
      </c>
      <c r="I111" s="233" t="s">
        <v>1003</v>
      </c>
      <c r="J111" s="233">
        <v>20</v>
      </c>
      <c r="K111" s="244"/>
    </row>
    <row r="112" spans="2:11" ht="15" customHeight="1">
      <c r="B112" s="253"/>
      <c r="C112" s="233" t="s">
        <v>1042</v>
      </c>
      <c r="D112" s="233"/>
      <c r="E112" s="233"/>
      <c r="F112" s="252" t="s">
        <v>1001</v>
      </c>
      <c r="G112" s="233"/>
      <c r="H112" s="233" t="s">
        <v>1043</v>
      </c>
      <c r="I112" s="233" t="s">
        <v>1003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1001</v>
      </c>
      <c r="G113" s="233"/>
      <c r="H113" s="233" t="s">
        <v>1044</v>
      </c>
      <c r="I113" s="233" t="s">
        <v>1035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1001</v>
      </c>
      <c r="G114" s="233"/>
      <c r="H114" s="233" t="s">
        <v>1045</v>
      </c>
      <c r="I114" s="233" t="s">
        <v>1035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1001</v>
      </c>
      <c r="G115" s="233"/>
      <c r="H115" s="233" t="s">
        <v>1046</v>
      </c>
      <c r="I115" s="233" t="s">
        <v>1047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1048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995</v>
      </c>
      <c r="D121" s="245"/>
      <c r="E121" s="245"/>
      <c r="F121" s="245" t="s">
        <v>996</v>
      </c>
      <c r="G121" s="246"/>
      <c r="H121" s="245" t="s">
        <v>123</v>
      </c>
      <c r="I121" s="245" t="s">
        <v>57</v>
      </c>
      <c r="J121" s="245" t="s">
        <v>997</v>
      </c>
      <c r="K121" s="271"/>
    </row>
    <row r="122" spans="2:11" ht="17.25" customHeight="1">
      <c r="B122" s="270"/>
      <c r="C122" s="247" t="s">
        <v>998</v>
      </c>
      <c r="D122" s="247"/>
      <c r="E122" s="247"/>
      <c r="F122" s="248" t="s">
        <v>999</v>
      </c>
      <c r="G122" s="249"/>
      <c r="H122" s="247"/>
      <c r="I122" s="247"/>
      <c r="J122" s="247" t="s">
        <v>1000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1004</v>
      </c>
      <c r="D124" s="250"/>
      <c r="E124" s="250"/>
      <c r="F124" s="252" t="s">
        <v>1001</v>
      </c>
      <c r="G124" s="233"/>
      <c r="H124" s="233" t="s">
        <v>1040</v>
      </c>
      <c r="I124" s="233" t="s">
        <v>1003</v>
      </c>
      <c r="J124" s="233">
        <v>120</v>
      </c>
      <c r="K124" s="274"/>
    </row>
    <row r="125" spans="2:11" ht="15" customHeight="1">
      <c r="B125" s="272"/>
      <c r="C125" s="233" t="s">
        <v>1049</v>
      </c>
      <c r="D125" s="233"/>
      <c r="E125" s="233"/>
      <c r="F125" s="252" t="s">
        <v>1001</v>
      </c>
      <c r="G125" s="233"/>
      <c r="H125" s="233" t="s">
        <v>1050</v>
      </c>
      <c r="I125" s="233" t="s">
        <v>1003</v>
      </c>
      <c r="J125" s="233" t="s">
        <v>1051</v>
      </c>
      <c r="K125" s="274"/>
    </row>
    <row r="126" spans="2:11" ht="15" customHeight="1">
      <c r="B126" s="272"/>
      <c r="C126" s="233" t="s">
        <v>950</v>
      </c>
      <c r="D126" s="233"/>
      <c r="E126" s="233"/>
      <c r="F126" s="252" t="s">
        <v>1001</v>
      </c>
      <c r="G126" s="233"/>
      <c r="H126" s="233" t="s">
        <v>1052</v>
      </c>
      <c r="I126" s="233" t="s">
        <v>1003</v>
      </c>
      <c r="J126" s="233" t="s">
        <v>1051</v>
      </c>
      <c r="K126" s="274"/>
    </row>
    <row r="127" spans="2:11" ht="15" customHeight="1">
      <c r="B127" s="272"/>
      <c r="C127" s="233" t="s">
        <v>1012</v>
      </c>
      <c r="D127" s="233"/>
      <c r="E127" s="233"/>
      <c r="F127" s="252" t="s">
        <v>1007</v>
      </c>
      <c r="G127" s="233"/>
      <c r="H127" s="233" t="s">
        <v>1013</v>
      </c>
      <c r="I127" s="233" t="s">
        <v>1003</v>
      </c>
      <c r="J127" s="233">
        <v>15</v>
      </c>
      <c r="K127" s="274"/>
    </row>
    <row r="128" spans="2:11" ht="15" customHeight="1">
      <c r="B128" s="272"/>
      <c r="C128" s="254" t="s">
        <v>1014</v>
      </c>
      <c r="D128" s="254"/>
      <c r="E128" s="254"/>
      <c r="F128" s="255" t="s">
        <v>1007</v>
      </c>
      <c r="G128" s="254"/>
      <c r="H128" s="254" t="s">
        <v>1015</v>
      </c>
      <c r="I128" s="254" t="s">
        <v>1003</v>
      </c>
      <c r="J128" s="254">
        <v>15</v>
      </c>
      <c r="K128" s="274"/>
    </row>
    <row r="129" spans="2:11" ht="15" customHeight="1">
      <c r="B129" s="272"/>
      <c r="C129" s="254" t="s">
        <v>1016</v>
      </c>
      <c r="D129" s="254"/>
      <c r="E129" s="254"/>
      <c r="F129" s="255" t="s">
        <v>1007</v>
      </c>
      <c r="G129" s="254"/>
      <c r="H129" s="254" t="s">
        <v>1017</v>
      </c>
      <c r="I129" s="254" t="s">
        <v>1003</v>
      </c>
      <c r="J129" s="254">
        <v>20</v>
      </c>
      <c r="K129" s="274"/>
    </row>
    <row r="130" spans="2:11" ht="15" customHeight="1">
      <c r="B130" s="272"/>
      <c r="C130" s="254" t="s">
        <v>1018</v>
      </c>
      <c r="D130" s="254"/>
      <c r="E130" s="254"/>
      <c r="F130" s="255" t="s">
        <v>1007</v>
      </c>
      <c r="G130" s="254"/>
      <c r="H130" s="254" t="s">
        <v>1019</v>
      </c>
      <c r="I130" s="254" t="s">
        <v>1003</v>
      </c>
      <c r="J130" s="254">
        <v>20</v>
      </c>
      <c r="K130" s="274"/>
    </row>
    <row r="131" spans="2:11" ht="15" customHeight="1">
      <c r="B131" s="272"/>
      <c r="C131" s="233" t="s">
        <v>1006</v>
      </c>
      <c r="D131" s="233"/>
      <c r="E131" s="233"/>
      <c r="F131" s="252" t="s">
        <v>1007</v>
      </c>
      <c r="G131" s="233"/>
      <c r="H131" s="233" t="s">
        <v>1040</v>
      </c>
      <c r="I131" s="233" t="s">
        <v>1003</v>
      </c>
      <c r="J131" s="233">
        <v>50</v>
      </c>
      <c r="K131" s="274"/>
    </row>
    <row r="132" spans="2:11" ht="15" customHeight="1">
      <c r="B132" s="272"/>
      <c r="C132" s="233" t="s">
        <v>1020</v>
      </c>
      <c r="D132" s="233"/>
      <c r="E132" s="233"/>
      <c r="F132" s="252" t="s">
        <v>1007</v>
      </c>
      <c r="G132" s="233"/>
      <c r="H132" s="233" t="s">
        <v>1040</v>
      </c>
      <c r="I132" s="233" t="s">
        <v>1003</v>
      </c>
      <c r="J132" s="233">
        <v>50</v>
      </c>
      <c r="K132" s="274"/>
    </row>
    <row r="133" spans="2:11" ht="15" customHeight="1">
      <c r="B133" s="272"/>
      <c r="C133" s="233" t="s">
        <v>1026</v>
      </c>
      <c r="D133" s="233"/>
      <c r="E133" s="233"/>
      <c r="F133" s="252" t="s">
        <v>1007</v>
      </c>
      <c r="G133" s="233"/>
      <c r="H133" s="233" t="s">
        <v>1040</v>
      </c>
      <c r="I133" s="233" t="s">
        <v>1003</v>
      </c>
      <c r="J133" s="233">
        <v>50</v>
      </c>
      <c r="K133" s="274"/>
    </row>
    <row r="134" spans="2:11" ht="15" customHeight="1">
      <c r="B134" s="272"/>
      <c r="C134" s="233" t="s">
        <v>1028</v>
      </c>
      <c r="D134" s="233"/>
      <c r="E134" s="233"/>
      <c r="F134" s="252" t="s">
        <v>1007</v>
      </c>
      <c r="G134" s="233"/>
      <c r="H134" s="233" t="s">
        <v>1040</v>
      </c>
      <c r="I134" s="233" t="s">
        <v>1003</v>
      </c>
      <c r="J134" s="233">
        <v>50</v>
      </c>
      <c r="K134" s="274"/>
    </row>
    <row r="135" spans="2:11" ht="15" customHeight="1">
      <c r="B135" s="272"/>
      <c r="C135" s="233" t="s">
        <v>128</v>
      </c>
      <c r="D135" s="233"/>
      <c r="E135" s="233"/>
      <c r="F135" s="252" t="s">
        <v>1007</v>
      </c>
      <c r="G135" s="233"/>
      <c r="H135" s="233" t="s">
        <v>1053</v>
      </c>
      <c r="I135" s="233" t="s">
        <v>1003</v>
      </c>
      <c r="J135" s="233">
        <v>255</v>
      </c>
      <c r="K135" s="274"/>
    </row>
    <row r="136" spans="2:11" ht="15" customHeight="1">
      <c r="B136" s="272"/>
      <c r="C136" s="233" t="s">
        <v>1030</v>
      </c>
      <c r="D136" s="233"/>
      <c r="E136" s="233"/>
      <c r="F136" s="252" t="s">
        <v>1001</v>
      </c>
      <c r="G136" s="233"/>
      <c r="H136" s="233" t="s">
        <v>1054</v>
      </c>
      <c r="I136" s="233" t="s">
        <v>1032</v>
      </c>
      <c r="J136" s="233"/>
      <c r="K136" s="274"/>
    </row>
    <row r="137" spans="2:11" ht="15" customHeight="1">
      <c r="B137" s="272"/>
      <c r="C137" s="233" t="s">
        <v>1033</v>
      </c>
      <c r="D137" s="233"/>
      <c r="E137" s="233"/>
      <c r="F137" s="252" t="s">
        <v>1001</v>
      </c>
      <c r="G137" s="233"/>
      <c r="H137" s="233" t="s">
        <v>1055</v>
      </c>
      <c r="I137" s="233" t="s">
        <v>1035</v>
      </c>
      <c r="J137" s="233"/>
      <c r="K137" s="274"/>
    </row>
    <row r="138" spans="2:11" ht="15" customHeight="1">
      <c r="B138" s="272"/>
      <c r="C138" s="233" t="s">
        <v>1036</v>
      </c>
      <c r="D138" s="233"/>
      <c r="E138" s="233"/>
      <c r="F138" s="252" t="s">
        <v>1001</v>
      </c>
      <c r="G138" s="233"/>
      <c r="H138" s="233" t="s">
        <v>1036</v>
      </c>
      <c r="I138" s="233" t="s">
        <v>1035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1001</v>
      </c>
      <c r="G139" s="233"/>
      <c r="H139" s="233" t="s">
        <v>1056</v>
      </c>
      <c r="I139" s="233" t="s">
        <v>1035</v>
      </c>
      <c r="J139" s="233"/>
      <c r="K139" s="274"/>
    </row>
    <row r="140" spans="2:11" ht="15" customHeight="1">
      <c r="B140" s="272"/>
      <c r="C140" s="233" t="s">
        <v>1057</v>
      </c>
      <c r="D140" s="233"/>
      <c r="E140" s="233"/>
      <c r="F140" s="252" t="s">
        <v>1001</v>
      </c>
      <c r="G140" s="233"/>
      <c r="H140" s="233" t="s">
        <v>1058</v>
      </c>
      <c r="I140" s="233" t="s">
        <v>1035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1059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995</v>
      </c>
      <c r="D146" s="245"/>
      <c r="E146" s="245"/>
      <c r="F146" s="245" t="s">
        <v>996</v>
      </c>
      <c r="G146" s="246"/>
      <c r="H146" s="245" t="s">
        <v>123</v>
      </c>
      <c r="I146" s="245" t="s">
        <v>57</v>
      </c>
      <c r="J146" s="245" t="s">
        <v>997</v>
      </c>
      <c r="K146" s="244"/>
    </row>
    <row r="147" spans="2:11" ht="17.25" customHeight="1">
      <c r="B147" s="243"/>
      <c r="C147" s="247" t="s">
        <v>998</v>
      </c>
      <c r="D147" s="247"/>
      <c r="E147" s="247"/>
      <c r="F147" s="248" t="s">
        <v>999</v>
      </c>
      <c r="G147" s="249"/>
      <c r="H147" s="247"/>
      <c r="I147" s="247"/>
      <c r="J147" s="247" t="s">
        <v>1000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1004</v>
      </c>
      <c r="D149" s="233"/>
      <c r="E149" s="233"/>
      <c r="F149" s="279" t="s">
        <v>1001</v>
      </c>
      <c r="G149" s="233"/>
      <c r="H149" s="278" t="s">
        <v>1040</v>
      </c>
      <c r="I149" s="278" t="s">
        <v>1003</v>
      </c>
      <c r="J149" s="278">
        <v>120</v>
      </c>
      <c r="K149" s="274"/>
    </row>
    <row r="150" spans="2:11" ht="15" customHeight="1">
      <c r="B150" s="253"/>
      <c r="C150" s="278" t="s">
        <v>1049</v>
      </c>
      <c r="D150" s="233"/>
      <c r="E150" s="233"/>
      <c r="F150" s="279" t="s">
        <v>1001</v>
      </c>
      <c r="G150" s="233"/>
      <c r="H150" s="278" t="s">
        <v>1060</v>
      </c>
      <c r="I150" s="278" t="s">
        <v>1003</v>
      </c>
      <c r="J150" s="278" t="s">
        <v>1051</v>
      </c>
      <c r="K150" s="274"/>
    </row>
    <row r="151" spans="2:11" ht="15" customHeight="1">
      <c r="B151" s="253"/>
      <c r="C151" s="278" t="s">
        <v>950</v>
      </c>
      <c r="D151" s="233"/>
      <c r="E151" s="233"/>
      <c r="F151" s="279" t="s">
        <v>1001</v>
      </c>
      <c r="G151" s="233"/>
      <c r="H151" s="278" t="s">
        <v>1061</v>
      </c>
      <c r="I151" s="278" t="s">
        <v>1003</v>
      </c>
      <c r="J151" s="278" t="s">
        <v>1051</v>
      </c>
      <c r="K151" s="274"/>
    </row>
    <row r="152" spans="2:11" ht="15" customHeight="1">
      <c r="B152" s="253"/>
      <c r="C152" s="278" t="s">
        <v>1006</v>
      </c>
      <c r="D152" s="233"/>
      <c r="E152" s="233"/>
      <c r="F152" s="279" t="s">
        <v>1007</v>
      </c>
      <c r="G152" s="233"/>
      <c r="H152" s="278" t="s">
        <v>1040</v>
      </c>
      <c r="I152" s="278" t="s">
        <v>1003</v>
      </c>
      <c r="J152" s="278">
        <v>50</v>
      </c>
      <c r="K152" s="274"/>
    </row>
    <row r="153" spans="2:11" ht="15" customHeight="1">
      <c r="B153" s="253"/>
      <c r="C153" s="278" t="s">
        <v>1009</v>
      </c>
      <c r="D153" s="233"/>
      <c r="E153" s="233"/>
      <c r="F153" s="279" t="s">
        <v>1001</v>
      </c>
      <c r="G153" s="233"/>
      <c r="H153" s="278" t="s">
        <v>1040</v>
      </c>
      <c r="I153" s="278" t="s">
        <v>1011</v>
      </c>
      <c r="J153" s="278"/>
      <c r="K153" s="274"/>
    </row>
    <row r="154" spans="2:11" ht="15" customHeight="1">
      <c r="B154" s="253"/>
      <c r="C154" s="278" t="s">
        <v>1020</v>
      </c>
      <c r="D154" s="233"/>
      <c r="E154" s="233"/>
      <c r="F154" s="279" t="s">
        <v>1007</v>
      </c>
      <c r="G154" s="233"/>
      <c r="H154" s="278" t="s">
        <v>1040</v>
      </c>
      <c r="I154" s="278" t="s">
        <v>1003</v>
      </c>
      <c r="J154" s="278">
        <v>50</v>
      </c>
      <c r="K154" s="274"/>
    </row>
    <row r="155" spans="2:11" ht="15" customHeight="1">
      <c r="B155" s="253"/>
      <c r="C155" s="278" t="s">
        <v>1028</v>
      </c>
      <c r="D155" s="233"/>
      <c r="E155" s="233"/>
      <c r="F155" s="279" t="s">
        <v>1007</v>
      </c>
      <c r="G155" s="233"/>
      <c r="H155" s="278" t="s">
        <v>1040</v>
      </c>
      <c r="I155" s="278" t="s">
        <v>1003</v>
      </c>
      <c r="J155" s="278">
        <v>50</v>
      </c>
      <c r="K155" s="274"/>
    </row>
    <row r="156" spans="2:11" ht="15" customHeight="1">
      <c r="B156" s="253"/>
      <c r="C156" s="278" t="s">
        <v>1026</v>
      </c>
      <c r="D156" s="233"/>
      <c r="E156" s="233"/>
      <c r="F156" s="279" t="s">
        <v>1007</v>
      </c>
      <c r="G156" s="233"/>
      <c r="H156" s="278" t="s">
        <v>1040</v>
      </c>
      <c r="I156" s="278" t="s">
        <v>1003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1001</v>
      </c>
      <c r="G157" s="233"/>
      <c r="H157" s="278" t="s">
        <v>1062</v>
      </c>
      <c r="I157" s="278" t="s">
        <v>1003</v>
      </c>
      <c r="J157" s="278" t="s">
        <v>1063</v>
      </c>
      <c r="K157" s="274"/>
    </row>
    <row r="158" spans="2:11" ht="15" customHeight="1">
      <c r="B158" s="253"/>
      <c r="C158" s="278" t="s">
        <v>1064</v>
      </c>
      <c r="D158" s="233"/>
      <c r="E158" s="233"/>
      <c r="F158" s="279" t="s">
        <v>1001</v>
      </c>
      <c r="G158" s="233"/>
      <c r="H158" s="278" t="s">
        <v>1065</v>
      </c>
      <c r="I158" s="278" t="s">
        <v>1035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1066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995</v>
      </c>
      <c r="D164" s="245"/>
      <c r="E164" s="245"/>
      <c r="F164" s="245" t="s">
        <v>996</v>
      </c>
      <c r="G164" s="282"/>
      <c r="H164" s="283" t="s">
        <v>123</v>
      </c>
      <c r="I164" s="283" t="s">
        <v>57</v>
      </c>
      <c r="J164" s="245" t="s">
        <v>997</v>
      </c>
      <c r="K164" s="225"/>
    </row>
    <row r="165" spans="2:11" ht="17.25" customHeight="1">
      <c r="B165" s="226"/>
      <c r="C165" s="247" t="s">
        <v>998</v>
      </c>
      <c r="D165" s="247"/>
      <c r="E165" s="247"/>
      <c r="F165" s="248" t="s">
        <v>999</v>
      </c>
      <c r="G165" s="284"/>
      <c r="H165" s="285"/>
      <c r="I165" s="285"/>
      <c r="J165" s="247" t="s">
        <v>1000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1004</v>
      </c>
      <c r="D167" s="233"/>
      <c r="E167" s="233"/>
      <c r="F167" s="252" t="s">
        <v>1001</v>
      </c>
      <c r="G167" s="233"/>
      <c r="H167" s="233" t="s">
        <v>1040</v>
      </c>
      <c r="I167" s="233" t="s">
        <v>1003</v>
      </c>
      <c r="J167" s="233">
        <v>120</v>
      </c>
      <c r="K167" s="274"/>
    </row>
    <row r="168" spans="2:11" ht="15" customHeight="1">
      <c r="B168" s="253"/>
      <c r="C168" s="233" t="s">
        <v>1049</v>
      </c>
      <c r="D168" s="233"/>
      <c r="E168" s="233"/>
      <c r="F168" s="252" t="s">
        <v>1001</v>
      </c>
      <c r="G168" s="233"/>
      <c r="H168" s="233" t="s">
        <v>1050</v>
      </c>
      <c r="I168" s="233" t="s">
        <v>1003</v>
      </c>
      <c r="J168" s="233" t="s">
        <v>1051</v>
      </c>
      <c r="K168" s="274"/>
    </row>
    <row r="169" spans="2:11" ht="15" customHeight="1">
      <c r="B169" s="253"/>
      <c r="C169" s="233" t="s">
        <v>950</v>
      </c>
      <c r="D169" s="233"/>
      <c r="E169" s="233"/>
      <c r="F169" s="252" t="s">
        <v>1001</v>
      </c>
      <c r="G169" s="233"/>
      <c r="H169" s="233" t="s">
        <v>1067</v>
      </c>
      <c r="I169" s="233" t="s">
        <v>1003</v>
      </c>
      <c r="J169" s="233" t="s">
        <v>1051</v>
      </c>
      <c r="K169" s="274"/>
    </row>
    <row r="170" spans="2:11" ht="15" customHeight="1">
      <c r="B170" s="253"/>
      <c r="C170" s="233" t="s">
        <v>1006</v>
      </c>
      <c r="D170" s="233"/>
      <c r="E170" s="233"/>
      <c r="F170" s="252" t="s">
        <v>1007</v>
      </c>
      <c r="G170" s="233"/>
      <c r="H170" s="233" t="s">
        <v>1067</v>
      </c>
      <c r="I170" s="233" t="s">
        <v>1003</v>
      </c>
      <c r="J170" s="233">
        <v>50</v>
      </c>
      <c r="K170" s="274"/>
    </row>
    <row r="171" spans="2:11" ht="15" customHeight="1">
      <c r="B171" s="253"/>
      <c r="C171" s="233" t="s">
        <v>1009</v>
      </c>
      <c r="D171" s="233"/>
      <c r="E171" s="233"/>
      <c r="F171" s="252" t="s">
        <v>1001</v>
      </c>
      <c r="G171" s="233"/>
      <c r="H171" s="233" t="s">
        <v>1067</v>
      </c>
      <c r="I171" s="233" t="s">
        <v>1011</v>
      </c>
      <c r="J171" s="233"/>
      <c r="K171" s="274"/>
    </row>
    <row r="172" spans="2:11" ht="15" customHeight="1">
      <c r="B172" s="253"/>
      <c r="C172" s="233" t="s">
        <v>1020</v>
      </c>
      <c r="D172" s="233"/>
      <c r="E172" s="233"/>
      <c r="F172" s="252" t="s">
        <v>1007</v>
      </c>
      <c r="G172" s="233"/>
      <c r="H172" s="233" t="s">
        <v>1067</v>
      </c>
      <c r="I172" s="233" t="s">
        <v>1003</v>
      </c>
      <c r="J172" s="233">
        <v>50</v>
      </c>
      <c r="K172" s="274"/>
    </row>
    <row r="173" spans="2:11" ht="15" customHeight="1">
      <c r="B173" s="253"/>
      <c r="C173" s="233" t="s">
        <v>1028</v>
      </c>
      <c r="D173" s="233"/>
      <c r="E173" s="233"/>
      <c r="F173" s="252" t="s">
        <v>1007</v>
      </c>
      <c r="G173" s="233"/>
      <c r="H173" s="233" t="s">
        <v>1067</v>
      </c>
      <c r="I173" s="233" t="s">
        <v>1003</v>
      </c>
      <c r="J173" s="233">
        <v>50</v>
      </c>
      <c r="K173" s="274"/>
    </row>
    <row r="174" spans="2:11" ht="15" customHeight="1">
      <c r="B174" s="253"/>
      <c r="C174" s="233" t="s">
        <v>1026</v>
      </c>
      <c r="D174" s="233"/>
      <c r="E174" s="233"/>
      <c r="F174" s="252" t="s">
        <v>1007</v>
      </c>
      <c r="G174" s="233"/>
      <c r="H174" s="233" t="s">
        <v>1067</v>
      </c>
      <c r="I174" s="233" t="s">
        <v>1003</v>
      </c>
      <c r="J174" s="233">
        <v>50</v>
      </c>
      <c r="K174" s="274"/>
    </row>
    <row r="175" spans="2:11" ht="15" customHeight="1">
      <c r="B175" s="253"/>
      <c r="C175" s="233" t="s">
        <v>122</v>
      </c>
      <c r="D175" s="233"/>
      <c r="E175" s="233"/>
      <c r="F175" s="252" t="s">
        <v>1001</v>
      </c>
      <c r="G175" s="233"/>
      <c r="H175" s="233" t="s">
        <v>1068</v>
      </c>
      <c r="I175" s="233" t="s">
        <v>1069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1001</v>
      </c>
      <c r="G176" s="233"/>
      <c r="H176" s="233" t="s">
        <v>1070</v>
      </c>
      <c r="I176" s="233" t="s">
        <v>1071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1001</v>
      </c>
      <c r="G177" s="233"/>
      <c r="H177" s="233" t="s">
        <v>1072</v>
      </c>
      <c r="I177" s="233" t="s">
        <v>1003</v>
      </c>
      <c r="J177" s="233">
        <v>20</v>
      </c>
      <c r="K177" s="274"/>
    </row>
    <row r="178" spans="2:11" ht="15" customHeight="1">
      <c r="B178" s="253"/>
      <c r="C178" s="233" t="s">
        <v>123</v>
      </c>
      <c r="D178" s="233"/>
      <c r="E178" s="233"/>
      <c r="F178" s="252" t="s">
        <v>1001</v>
      </c>
      <c r="G178" s="233"/>
      <c r="H178" s="233" t="s">
        <v>1073</v>
      </c>
      <c r="I178" s="233" t="s">
        <v>1003</v>
      </c>
      <c r="J178" s="233">
        <v>255</v>
      </c>
      <c r="K178" s="274"/>
    </row>
    <row r="179" spans="2:11" ht="15" customHeight="1">
      <c r="B179" s="253"/>
      <c r="C179" s="233" t="s">
        <v>124</v>
      </c>
      <c r="D179" s="233"/>
      <c r="E179" s="233"/>
      <c r="F179" s="252" t="s">
        <v>1001</v>
      </c>
      <c r="G179" s="233"/>
      <c r="H179" s="233" t="s">
        <v>966</v>
      </c>
      <c r="I179" s="233" t="s">
        <v>1003</v>
      </c>
      <c r="J179" s="233">
        <v>10</v>
      </c>
      <c r="K179" s="274"/>
    </row>
    <row r="180" spans="2:11" ht="15" customHeight="1">
      <c r="B180" s="253"/>
      <c r="C180" s="233" t="s">
        <v>125</v>
      </c>
      <c r="D180" s="233"/>
      <c r="E180" s="233"/>
      <c r="F180" s="252" t="s">
        <v>1001</v>
      </c>
      <c r="G180" s="233"/>
      <c r="H180" s="233" t="s">
        <v>1074</v>
      </c>
      <c r="I180" s="233" t="s">
        <v>1035</v>
      </c>
      <c r="J180" s="233"/>
      <c r="K180" s="274"/>
    </row>
    <row r="181" spans="2:11" ht="15" customHeight="1">
      <c r="B181" s="253"/>
      <c r="C181" s="233" t="s">
        <v>1075</v>
      </c>
      <c r="D181" s="233"/>
      <c r="E181" s="233"/>
      <c r="F181" s="252" t="s">
        <v>1001</v>
      </c>
      <c r="G181" s="233"/>
      <c r="H181" s="233" t="s">
        <v>1076</v>
      </c>
      <c r="I181" s="233" t="s">
        <v>1035</v>
      </c>
      <c r="J181" s="233"/>
      <c r="K181" s="274"/>
    </row>
    <row r="182" spans="2:11" ht="15" customHeight="1">
      <c r="B182" s="253"/>
      <c r="C182" s="233" t="s">
        <v>1064</v>
      </c>
      <c r="D182" s="233"/>
      <c r="E182" s="233"/>
      <c r="F182" s="252" t="s">
        <v>1001</v>
      </c>
      <c r="G182" s="233"/>
      <c r="H182" s="233" t="s">
        <v>1077</v>
      </c>
      <c r="I182" s="233" t="s">
        <v>1035</v>
      </c>
      <c r="J182" s="233"/>
      <c r="K182" s="274"/>
    </row>
    <row r="183" spans="2:11" ht="15" customHeight="1">
      <c r="B183" s="253"/>
      <c r="C183" s="233" t="s">
        <v>127</v>
      </c>
      <c r="D183" s="233"/>
      <c r="E183" s="233"/>
      <c r="F183" s="252" t="s">
        <v>1007</v>
      </c>
      <c r="G183" s="233"/>
      <c r="H183" s="233" t="s">
        <v>1078</v>
      </c>
      <c r="I183" s="233" t="s">
        <v>1003</v>
      </c>
      <c r="J183" s="233">
        <v>50</v>
      </c>
      <c r="K183" s="274"/>
    </row>
    <row r="184" spans="2:11" ht="15" customHeight="1">
      <c r="B184" s="253"/>
      <c r="C184" s="233" t="s">
        <v>1079</v>
      </c>
      <c r="D184" s="233"/>
      <c r="E184" s="233"/>
      <c r="F184" s="252" t="s">
        <v>1007</v>
      </c>
      <c r="G184" s="233"/>
      <c r="H184" s="233" t="s">
        <v>1080</v>
      </c>
      <c r="I184" s="233" t="s">
        <v>1081</v>
      </c>
      <c r="J184" s="233"/>
      <c r="K184" s="274"/>
    </row>
    <row r="185" spans="2:11" ht="15" customHeight="1">
      <c r="B185" s="253"/>
      <c r="C185" s="233" t="s">
        <v>1082</v>
      </c>
      <c r="D185" s="233"/>
      <c r="E185" s="233"/>
      <c r="F185" s="252" t="s">
        <v>1007</v>
      </c>
      <c r="G185" s="233"/>
      <c r="H185" s="233" t="s">
        <v>1083</v>
      </c>
      <c r="I185" s="233" t="s">
        <v>1081</v>
      </c>
      <c r="J185" s="233"/>
      <c r="K185" s="274"/>
    </row>
    <row r="186" spans="2:11" ht="15" customHeight="1">
      <c r="B186" s="253"/>
      <c r="C186" s="233" t="s">
        <v>1084</v>
      </c>
      <c r="D186" s="233"/>
      <c r="E186" s="233"/>
      <c r="F186" s="252" t="s">
        <v>1007</v>
      </c>
      <c r="G186" s="233"/>
      <c r="H186" s="233" t="s">
        <v>1085</v>
      </c>
      <c r="I186" s="233" t="s">
        <v>1081</v>
      </c>
      <c r="J186" s="233"/>
      <c r="K186" s="274"/>
    </row>
    <row r="187" spans="2:11" ht="15" customHeight="1">
      <c r="B187" s="253"/>
      <c r="C187" s="286" t="s">
        <v>1086</v>
      </c>
      <c r="D187" s="233"/>
      <c r="E187" s="233"/>
      <c r="F187" s="252" t="s">
        <v>1007</v>
      </c>
      <c r="G187" s="233"/>
      <c r="H187" s="233" t="s">
        <v>1087</v>
      </c>
      <c r="I187" s="233" t="s">
        <v>1088</v>
      </c>
      <c r="J187" s="287" t="s">
        <v>1089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1001</v>
      </c>
      <c r="G188" s="233"/>
      <c r="H188" s="229" t="s">
        <v>1090</v>
      </c>
      <c r="I188" s="233" t="s">
        <v>1091</v>
      </c>
      <c r="J188" s="233"/>
      <c r="K188" s="274"/>
    </row>
    <row r="189" spans="2:11" ht="15" customHeight="1">
      <c r="B189" s="253"/>
      <c r="C189" s="238" t="s">
        <v>1092</v>
      </c>
      <c r="D189" s="233"/>
      <c r="E189" s="233"/>
      <c r="F189" s="252" t="s">
        <v>1001</v>
      </c>
      <c r="G189" s="233"/>
      <c r="H189" s="233" t="s">
        <v>1093</v>
      </c>
      <c r="I189" s="233" t="s">
        <v>1035</v>
      </c>
      <c r="J189" s="233"/>
      <c r="K189" s="274"/>
    </row>
    <row r="190" spans="2:11" ht="15" customHeight="1">
      <c r="B190" s="253"/>
      <c r="C190" s="238" t="s">
        <v>1094</v>
      </c>
      <c r="D190" s="233"/>
      <c r="E190" s="233"/>
      <c r="F190" s="252" t="s">
        <v>1001</v>
      </c>
      <c r="G190" s="233"/>
      <c r="H190" s="233" t="s">
        <v>1095</v>
      </c>
      <c r="I190" s="233" t="s">
        <v>1035</v>
      </c>
      <c r="J190" s="233"/>
      <c r="K190" s="274"/>
    </row>
    <row r="191" spans="2:11" ht="15" customHeight="1">
      <c r="B191" s="253"/>
      <c r="C191" s="238" t="s">
        <v>1096</v>
      </c>
      <c r="D191" s="233"/>
      <c r="E191" s="233"/>
      <c r="F191" s="252" t="s">
        <v>1007</v>
      </c>
      <c r="G191" s="233"/>
      <c r="H191" s="233" t="s">
        <v>1097</v>
      </c>
      <c r="I191" s="233" t="s">
        <v>1035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1098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1099</v>
      </c>
      <c r="D198" s="289"/>
      <c r="E198" s="289"/>
      <c r="F198" s="289" t="s">
        <v>1100</v>
      </c>
      <c r="G198" s="290"/>
      <c r="H198" s="346" t="s">
        <v>1101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1091</v>
      </c>
      <c r="D200" s="233"/>
      <c r="E200" s="233"/>
      <c r="F200" s="252" t="s">
        <v>43</v>
      </c>
      <c r="G200" s="233"/>
      <c r="H200" s="345" t="s">
        <v>1102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1103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1104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1105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1106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1047</v>
      </c>
      <c r="D206" s="233"/>
      <c r="E206" s="233"/>
      <c r="F206" s="252" t="s">
        <v>79</v>
      </c>
      <c r="G206" s="233"/>
      <c r="H206" s="345" t="s">
        <v>1107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944</v>
      </c>
      <c r="G207" s="233"/>
      <c r="H207" s="345" t="s">
        <v>945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942</v>
      </c>
      <c r="G208" s="233"/>
      <c r="H208" s="345" t="s">
        <v>1108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946</v>
      </c>
      <c r="G209" s="238"/>
      <c r="H209" s="344" t="s">
        <v>947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948</v>
      </c>
      <c r="G210" s="238"/>
      <c r="H210" s="344" t="s">
        <v>1109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1071</v>
      </c>
      <c r="D212" s="259"/>
      <c r="E212" s="259"/>
      <c r="F212" s="252">
        <v>1</v>
      </c>
      <c r="G212" s="238"/>
      <c r="H212" s="344" t="s">
        <v>1110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1111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1112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1113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2020-01-09T10:48:29Z</dcterms:created>
  <dcterms:modified xsi:type="dcterms:W3CDTF">2022-09-27T04:48:45Z</dcterms:modified>
  <cp:category/>
  <cp:version/>
  <cp:contentType/>
  <cp:contentStatus/>
</cp:coreProperties>
</file>