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OBH\w0322spa\Plocha\DNS\B Y T Y - volné\Jižní 9, b.č.5\BJ - Jižní 11, b.č.5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V38" i="12"/>
  <c r="V37" i="12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4" i="12"/>
  <c r="M44" i="12" s="1"/>
  <c r="I44" i="12"/>
  <c r="K44" i="12"/>
  <c r="O44" i="12"/>
  <c r="Q44" i="12"/>
  <c r="V44" i="12"/>
  <c r="G45" i="12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1" i="12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3" i="12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6" i="12"/>
  <c r="G85" i="12" s="1"/>
  <c r="I59" i="1" s="1"/>
  <c r="I86" i="12"/>
  <c r="I85" i="12" s="1"/>
  <c r="K86" i="12"/>
  <c r="K85" i="12" s="1"/>
  <c r="O86" i="12"/>
  <c r="O85" i="12" s="1"/>
  <c r="Q86" i="12"/>
  <c r="Q85" i="12" s="1"/>
  <c r="V86" i="12"/>
  <c r="V85" i="12" s="1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V105" i="12" s="1"/>
  <c r="G108" i="12"/>
  <c r="M108" i="12" s="1"/>
  <c r="I108" i="12"/>
  <c r="K108" i="12"/>
  <c r="O108" i="12"/>
  <c r="Q108" i="12"/>
  <c r="V108" i="12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V110" i="12"/>
  <c r="V109" i="12" s="1"/>
  <c r="G112" i="12"/>
  <c r="M112" i="12" s="1"/>
  <c r="I112" i="12"/>
  <c r="K112" i="12"/>
  <c r="O112" i="12"/>
  <c r="Q112" i="12"/>
  <c r="V112" i="12"/>
  <c r="G113" i="12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AF123" i="12"/>
  <c r="I20" i="1"/>
  <c r="K87" i="12" l="1"/>
  <c r="V62" i="12"/>
  <c r="G37" i="12"/>
  <c r="I53" i="1" s="1"/>
  <c r="M25" i="12"/>
  <c r="M24" i="12" s="1"/>
  <c r="Q118" i="12"/>
  <c r="G43" i="12"/>
  <c r="I55" i="1" s="1"/>
  <c r="K96" i="12"/>
  <c r="K105" i="12"/>
  <c r="Q50" i="12"/>
  <c r="I111" i="12"/>
  <c r="I118" i="12"/>
  <c r="K111" i="12"/>
  <c r="G67" i="12"/>
  <c r="I58" i="1" s="1"/>
  <c r="G62" i="12"/>
  <c r="I57" i="1" s="1"/>
  <c r="G50" i="12"/>
  <c r="I56" i="1" s="1"/>
  <c r="G26" i="12"/>
  <c r="I52" i="1" s="1"/>
  <c r="K8" i="12"/>
  <c r="O43" i="12"/>
  <c r="V26" i="12"/>
  <c r="O118" i="12"/>
  <c r="Q111" i="12"/>
  <c r="G41" i="1"/>
  <c r="G39" i="1"/>
  <c r="G42" i="1" s="1"/>
  <c r="G25" i="1" s="1"/>
  <c r="A25" i="1" s="1"/>
  <c r="A26" i="1" s="1"/>
  <c r="G26" i="1" s="1"/>
  <c r="K118" i="12"/>
  <c r="G109" i="12"/>
  <c r="I63" i="1" s="1"/>
  <c r="I18" i="1" s="1"/>
  <c r="V96" i="12"/>
  <c r="V87" i="12"/>
  <c r="O67" i="12"/>
  <c r="I50" i="12"/>
  <c r="O50" i="12"/>
  <c r="O8" i="12"/>
  <c r="G40" i="1"/>
  <c r="V118" i="12"/>
  <c r="V111" i="12"/>
  <c r="M105" i="12"/>
  <c r="G96" i="12"/>
  <c r="I61" i="1" s="1"/>
  <c r="K67" i="12"/>
  <c r="Q67" i="12"/>
  <c r="I67" i="12"/>
  <c r="Q62" i="12"/>
  <c r="I62" i="12"/>
  <c r="O62" i="12"/>
  <c r="K50" i="12"/>
  <c r="K43" i="12"/>
  <c r="Q43" i="12"/>
  <c r="I43" i="12"/>
  <c r="G39" i="12"/>
  <c r="I54" i="1" s="1"/>
  <c r="O26" i="12"/>
  <c r="G21" i="12"/>
  <c r="I50" i="1" s="1"/>
  <c r="V8" i="12"/>
  <c r="I8" i="12"/>
  <c r="O111" i="12"/>
  <c r="G111" i="12"/>
  <c r="I64" i="1" s="1"/>
  <c r="Q105" i="12"/>
  <c r="I105" i="12"/>
  <c r="O105" i="12"/>
  <c r="Q96" i="12"/>
  <c r="I96" i="12"/>
  <c r="O96" i="12"/>
  <c r="Q87" i="12"/>
  <c r="I87" i="12"/>
  <c r="O87" i="12"/>
  <c r="V67" i="12"/>
  <c r="K62" i="12"/>
  <c r="V50" i="12"/>
  <c r="V43" i="12"/>
  <c r="K26" i="12"/>
  <c r="Q26" i="12"/>
  <c r="I26" i="12"/>
  <c r="G8" i="12"/>
  <c r="Q8" i="12"/>
  <c r="M87" i="12"/>
  <c r="M118" i="12"/>
  <c r="AE123" i="12"/>
  <c r="G118" i="12"/>
  <c r="I65" i="1" s="1"/>
  <c r="I19" i="1" s="1"/>
  <c r="M113" i="12"/>
  <c r="M111" i="12" s="1"/>
  <c r="G105" i="12"/>
  <c r="I62" i="1" s="1"/>
  <c r="M97" i="12"/>
  <c r="M96" i="12" s="1"/>
  <c r="G87" i="12"/>
  <c r="I60" i="1" s="1"/>
  <c r="M86" i="12"/>
  <c r="M85" i="12" s="1"/>
  <c r="M63" i="12"/>
  <c r="M62" i="12" s="1"/>
  <c r="M51" i="12"/>
  <c r="M50" i="12" s="1"/>
  <c r="M29" i="12"/>
  <c r="M26" i="12" s="1"/>
  <c r="M17" i="12"/>
  <c r="M8" i="12" s="1"/>
  <c r="M69" i="12"/>
  <c r="M67" i="12" s="1"/>
  <c r="M45" i="12"/>
  <c r="M43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3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<sst xmlns="http://schemas.openxmlformats.org/spreadsheetml/2006/main" count="746" uniqueCount="318">
  <si>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</si>
  <si>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</si>
  <si>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</si>
  <si>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</si>
  <si>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</si>
  <si>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</si>
  <si>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</si>
  <si>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</si>
  <si>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</si>
  <si>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</si>
  <si>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</si>
  <si>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</si>
  <si>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</si>
  <si>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</si>
  <si>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</si>
  <si>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</si>
  <si>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</si>
  <si>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</si>
  <si>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</si>
  <si>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</si>
  <si>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</si>
  <si>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</si>
  <si>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</si>
  <si>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</si>
  <si>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</si>
  <si>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</si>
  <si>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</si>
  <si>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</si>
  <si>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</si>
  <si>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</si>
  <si>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</si>
  <si>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</si>
  <si>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</si>
  <si>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</si>
  <si>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</si>
  <si>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</si>
  <si>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</si>
  <si>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</si>
  <si>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</si>
  <si>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</si>
  <si>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</si>
  <si>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</si>
  <si>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</si>
  <si>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</si>
  <si>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</si>
  <si>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</si>
  <si>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</si>
  <si>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</si>
  <si>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</si>
  <si>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</si>
  <si>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</si>
  <si>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</si>
  <si>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</si>
  <si>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</si>
  <si>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</si>
  <si>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</si>
  <si>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</si>
  <si>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</si>
  <si>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</si>
  <si>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</si>
  <si>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</si>
  <si>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</si>
  <si>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</si>
  <si>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</si>
  <si>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</si>
  <si>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</si>
  <si>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</si>
  <si>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</si>
  <si>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</si>
  <si>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</si>
  <si>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</si>
  <si>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</si>
  <si>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</si>
  <si>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</si>
  <si>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</si>
  <si>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</si>
  <si>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</si>
  <si>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</si>
  <si>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</si>
  <si>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</si>
  <si>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</si>
  <si>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</si>
  <si>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</si>
  <si>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</si>
  <si>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</si>
  <si>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</si>
  <si>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</si>
  <si>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</si>
  <si>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</si>
  <si>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</si>
  <si>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</si>
  <si>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</si>
  <si>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</si>
  <si>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</si>
  <si>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</si>
  <si>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</si>
  <si>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</si>
  <si>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</si>
  <si>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</si>
  <si>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</si>
  <si>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</si>
  <si>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</si>
  <si>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</si>
  <si>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</si>
  <si>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</si>
  <si>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</si>
  <si>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</si>
  <si>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</si>
  <si>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</si>
  <si>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</si>
  <si>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</si>
  <si>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</si>
  <si>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</si>
  <si>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</si>
  <si>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</si>
  <si>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</si>
  <si>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</si>
  <si>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</si>
  <si>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</si>
  <si>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</si>
  <si>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</si>
  <si>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</si>
  <si>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</si>
  <si>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</si>
  <si>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</si>
  <si>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</si>
  <si>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</si>
  <si>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</si>
  <si>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</si>
  <si>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</si>
  <si>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</si>
  <si>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</si>
  <si>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</si>
  <si>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</si>
  <si>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</si>
  <si>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</si>
  <si>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</si>
  <si>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</si>
  <si>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</si>
  <si>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</si>
  <si>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</si>
  <si>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</si>
  <si>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</si>
  <si>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</si>
  <si>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</si>
  <si>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</si>
  <si>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</si>
  <si>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</si>
  <si>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</si>
  <si>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</si>
  <si>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</si>
  <si>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</si>
  <si>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</si>
  <si>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</si>
  <si>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</si>
  <si>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</si>
  <si>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</si>
  <si>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</si>
  <si>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</si>
  <si>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</si>
  <si>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</si>
  <si>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</si>
  <si>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</si>
  <si>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</si>
  <si>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</si>
  <si>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</si>
  <si>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</si>
  <si>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</si>
  <si>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</si>
  <si>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</si>
  <si>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</si>
  <si>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</si>
  <si>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</si>
  <si>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</si>
  <si>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</si>
  <si>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</si>
  <si>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</si>
  <si>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</si>
  <si>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</si>
  <si>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</si>
  <si>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</si>
  <si>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</si>
  <si>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</si>
  <si>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</si>
  <si>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</si>
  <si>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</si>
  <si>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</si>
  <si>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</si>
  <si>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</si>
  <si>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</si>
  <si>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</si>
  <si>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</si>
  <si>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</si>
  <si>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</si>
  <si>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</si>
  <si>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</si>
  <si>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</si>
  <si>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</si>
  <si>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</si>
  <si>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</si>
  <si>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</si>
  <si>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</si>
  <si>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</si>
  <si>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</si>
  <si>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</si>
  <si>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</si>
  <si>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</si>
  <si>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</si>
  <si>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</si>
  <si>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</si>
  <si>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</si>
  <si>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</si>
  <si>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</si>
  <si>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</si>
  <si>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</si>
  <si>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</si>
  <si>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</si>
  <si>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</si>
  <si>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</si>
  <si>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</si>
  <si>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</si>
  <si>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</si>
  <si>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</si>
  <si>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</si>
  <si>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</si>
  <si>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</si>
  <si>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</si>
  <si>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</si>
  <si>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</si>
  <si>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</si>
  <si>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</si>
  <si>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</si>
  <si>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</si>
  <si>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</si>
  <si>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</si>
  <si>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</si>
  <si>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</si>
  <si>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</si>
  <si>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</si>
  <si>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</si>
  <si>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</si>
  <si>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</si>
  <si>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</si>
  <si>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</si>
  <si>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</si>
  <si>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</si>
  <si>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</si>
  <si>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</si>
  <si>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</si>
  <si>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</si>
  <si>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</si>
  <si>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</si>
  <si>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</si>
  <si>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</si>
  <si>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</si>
  <si>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</si>
  <si>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</si>
  <si>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</si>
  <si>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</si>
  <si>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</si>
  <si>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</si>
  <si>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</si>
  <si>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</si>
  <si>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</si>
  <si>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</si>
  <si>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</si>
  <si>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</si>
  <si>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</si>
  <si>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</si>
  <si>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</si>
  <si>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</si>
  <si>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</si>
  <si>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</si>
  <si>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</si>
  <si>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</si>
  <si>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</si>
  <si>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</si>
  <si>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</si>
  <si>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</si>
  <si>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</si>
  <si>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</si>
  <si>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</si>
  <si>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</si>
  <si>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</si>
  <si>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</si>
  <si>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</si>
  <si>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</si>
  <si>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</si>
  <si>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</si>
  <si>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</si>
  <si>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</si>
  <si>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</si>
  <si>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</si>
  <si>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</si>
  <si>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</si>
  <si>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</si>
  <si>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</si>
  <si>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</si>
  <si>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</si>
  <si>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</si>
  <si>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</si>
  <si>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</si>
  <si>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D+M zárubní a dveří např.SAPELLI - odhad, povrchová úprava lakované nebo CPL laminát, dle výběru objednatele</t>
  </si>
  <si>
    <t>Malba bílá, bez penetrace, 2 x</t>
  </si>
  <si>
    <t>Baterie umývadlová, záruka min.5 let, s dlouhou pípou</t>
  </si>
  <si>
    <t>24+8</t>
  </si>
  <si>
    <t>32*1,1</t>
  </si>
  <si>
    <t>Montáž výztužné sítě (perlinky)do stěrky - vnit.stěny</t>
  </si>
  <si>
    <t>Revize, vč.vyřazovacího protokolu k PS, vpuštění plynu</t>
  </si>
  <si>
    <t>Obklad vnitř.stěn, keram.režný, hladký, MC, dle výběru objednatele</t>
  </si>
  <si>
    <t>, včetně dodávky ELOX ALMontáž lišt k obkladům, rohových, koutových i dilatačních</t>
  </si>
  <si>
    <t>Obkládačka pórov. 400x200, 300x200x6,8, dle výběru objednatele</t>
  </si>
  <si>
    <t>Rekonstrukce BJ1+BJ2, Jižní, O-Zábřeh</t>
  </si>
  <si>
    <t>Rozpočet - Jižní 9/2251</t>
  </si>
  <si>
    <t>Jižní 9/2251</t>
  </si>
  <si>
    <t>D+M Dvířka kontrolní 30x30 obklad na magnety</t>
  </si>
  <si>
    <t>Umývadlo např.JIKA s otvorem pro stojánkovou baterii (55cm), clik clak</t>
  </si>
  <si>
    <t>187/2022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</si>
</sst>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12" xfId="0" applyNumberForma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3"/>
      <c r="B2" s="80" t="s">
        <v>24</v>
      </c>
      <c r="C2" s="81"/>
      <c r="D2" s="270" t="s">
        <v>317</v>
      </c>
      <c r="E2" s="210" t="s">
        <v>312</v>
      </c>
      <c r="F2" s="211"/>
      <c r="G2" s="211"/>
      <c r="H2" s="211"/>
      <c r="I2" s="211"/>
      <c r="J2" s="212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13" t="s">
        <v>46</v>
      </c>
      <c r="F3" s="214"/>
      <c r="G3" s="214"/>
      <c r="H3" s="214"/>
      <c r="I3" s="214"/>
      <c r="J3" s="215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4" t="s">
        <v>314</v>
      </c>
      <c r="F4" s="225"/>
      <c r="G4" s="225"/>
      <c r="H4" s="225"/>
      <c r="I4" s="225"/>
      <c r="J4" s="226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7"/>
      <c r="E11" s="217"/>
      <c r="F11" s="217"/>
      <c r="G11" s="217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2"/>
      <c r="E12" s="222"/>
      <c r="F12" s="222"/>
      <c r="G12" s="222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3"/>
      <c r="E13" s="223"/>
      <c r="F13" s="223"/>
      <c r="G13" s="223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07"/>
      <c r="F16" s="208"/>
      <c r="G16" s="207"/>
      <c r="H16" s="208"/>
      <c r="I16" s="207">
        <f>SUMIF(F49:F65,A16,I49:I65)+SUMIF(F49:F65,"PSU",I49:I65)</f>
        <v>0</v>
      </c>
      <c r="J16" s="209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07"/>
      <c r="F17" s="208"/>
      <c r="G17" s="207"/>
      <c r="H17" s="208"/>
      <c r="I17" s="207">
        <f>SUMIF(F49:F65,A17,I49:I65)</f>
        <v>0</v>
      </c>
      <c r="J17" s="209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07"/>
      <c r="F18" s="208"/>
      <c r="G18" s="207"/>
      <c r="H18" s="208"/>
      <c r="I18" s="207">
        <f>SUMIF(F49:F65,A18,I49:I65)</f>
        <v>0</v>
      </c>
      <c r="J18" s="209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07"/>
      <c r="F19" s="208"/>
      <c r="G19" s="207"/>
      <c r="H19" s="208"/>
      <c r="I19" s="207">
        <f>SUMIF(F49:F65,A19,I49:I65)</f>
        <v>0</v>
      </c>
      <c r="J19" s="209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07"/>
      <c r="F20" s="208"/>
      <c r="G20" s="207"/>
      <c r="H20" s="208"/>
      <c r="I20" s="207">
        <f>SUMIF(F49:F65,A20,I49:I65)</f>
        <v>0</v>
      </c>
      <c r="J20" s="209"/>
    </row>
    <row r="21" spans="1:10" ht="23.25" customHeight="1" x14ac:dyDescent="0.2">
      <c r="A21" s="3"/>
      <c r="B21" s="74" t="s">
        <v>31</v>
      </c>
      <c r="C21" s="75"/>
      <c r="D21" s="76"/>
      <c r="E21" s="220"/>
      <c r="F21" s="221"/>
      <c r="G21" s="220"/>
      <c r="H21" s="221"/>
      <c r="I21" s="220">
        <f>SUM(I16:J20)</f>
        <v>0</v>
      </c>
      <c r="J21" s="232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8">
        <f>IF(A24&gt;50, ROUNDUP(A23, 0), ROUNDDOWN(A23, 0))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4">
        <f>IF(A26&gt;50, ROUNDUP(A25, 0), ROUNDDOWN(A25, 0))</f>
        <v>0</v>
      </c>
      <c r="H26" s="205"/>
      <c r="I26" s="20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6">
        <f>CenaCelkem-(ZakladDPHSni+DPHSni+ZakladDPHZakl+DPHZakl)</f>
        <v>0</v>
      </c>
      <c r="H27" s="206"/>
      <c r="I27" s="206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4">
        <f>ZakladDPHSniVypocet+ZakladDPHZaklVypocet</f>
        <v>0</v>
      </c>
      <c r="H28" s="234"/>
      <c r="I28" s="234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3">
        <f>IF(A29&gt;50, ROUNDUP(A27, 0), ROUNDDOWN(A27, 0))</f>
        <v>0</v>
      </c>
      <c r="H29" s="233"/>
      <c r="I29" s="233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44844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7" t="s">
        <v>2</v>
      </c>
      <c r="E35" s="22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35"/>
      <c r="D39" s="236"/>
      <c r="E39" s="236"/>
      <c r="F39" s="104">
        <f>'01 02 Pol'!AE123</f>
        <v>0</v>
      </c>
      <c r="G39" s="105">
        <f>'01 02 Pol'!AF123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37" t="s">
        <v>46</v>
      </c>
      <c r="D40" s="238"/>
      <c r="E40" s="238"/>
      <c r="F40" s="109">
        <f>'01 02 Pol'!AE123</f>
        <v>0</v>
      </c>
      <c r="G40" s="110">
        <f>'01 02 Pol'!AF123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35" t="s">
        <v>44</v>
      </c>
      <c r="D41" s="236"/>
      <c r="E41" s="236"/>
      <c r="F41" s="113">
        <f>'01 02 Pol'!AE123</f>
        <v>0</v>
      </c>
      <c r="G41" s="106">
        <f>'01 02 Pol'!AF123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39" t="s">
        <v>51</v>
      </c>
      <c r="C42" s="240"/>
      <c r="D42" s="240"/>
      <c r="E42" s="241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42" t="s">
        <v>56</v>
      </c>
      <c r="D49" s="243"/>
      <c r="E49" s="243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42" t="s">
        <v>58</v>
      </c>
      <c r="D50" s="243"/>
      <c r="E50" s="243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42" t="s">
        <v>60</v>
      </c>
      <c r="D51" s="243"/>
      <c r="E51" s="243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42" t="s">
        <v>62</v>
      </c>
      <c r="D52" s="243"/>
      <c r="E52" s="243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42" t="s">
        <v>64</v>
      </c>
      <c r="D53" s="243"/>
      <c r="E53" s="243"/>
      <c r="F53" s="136" t="s">
        <v>26</v>
      </c>
      <c r="G53" s="137"/>
      <c r="H53" s="137"/>
      <c r="I53" s="137">
        <f>'01 02 Pol'!G37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42" t="s">
        <v>66</v>
      </c>
      <c r="D54" s="243"/>
      <c r="E54" s="243"/>
      <c r="F54" s="136" t="s">
        <v>27</v>
      </c>
      <c r="G54" s="137"/>
      <c r="H54" s="137"/>
      <c r="I54" s="137">
        <f>'01 02 Pol'!G39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42" t="s">
        <v>68</v>
      </c>
      <c r="D55" s="243"/>
      <c r="E55" s="243"/>
      <c r="F55" s="136" t="s">
        <v>27</v>
      </c>
      <c r="G55" s="137"/>
      <c r="H55" s="137"/>
      <c r="I55" s="137">
        <f>'01 02 Pol'!G43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42" t="s">
        <v>70</v>
      </c>
      <c r="D56" s="243"/>
      <c r="E56" s="243"/>
      <c r="F56" s="136" t="s">
        <v>27</v>
      </c>
      <c r="G56" s="137"/>
      <c r="H56" s="137"/>
      <c r="I56" s="137">
        <f>'01 02 Pol'!G50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42" t="s">
        <v>72</v>
      </c>
      <c r="D57" s="243"/>
      <c r="E57" s="243"/>
      <c r="F57" s="136" t="s">
        <v>27</v>
      </c>
      <c r="G57" s="137"/>
      <c r="H57" s="137"/>
      <c r="I57" s="137">
        <f>'01 02 Pol'!G62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42" t="s">
        <v>74</v>
      </c>
      <c r="D58" s="243"/>
      <c r="E58" s="243"/>
      <c r="F58" s="136" t="s">
        <v>27</v>
      </c>
      <c r="G58" s="137"/>
      <c r="H58" s="137"/>
      <c r="I58" s="137">
        <f>'01 02 Pol'!G67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42" t="s">
        <v>76</v>
      </c>
      <c r="D59" s="243"/>
      <c r="E59" s="243"/>
      <c r="F59" s="136" t="s">
        <v>27</v>
      </c>
      <c r="G59" s="137"/>
      <c r="H59" s="137"/>
      <c r="I59" s="137">
        <f>'01 02 Pol'!G85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42" t="s">
        <v>78</v>
      </c>
      <c r="D60" s="243"/>
      <c r="E60" s="243"/>
      <c r="F60" s="136" t="s">
        <v>27</v>
      </c>
      <c r="G60" s="137"/>
      <c r="H60" s="137"/>
      <c r="I60" s="137">
        <f>'01 02 Pol'!G87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42" t="s">
        <v>80</v>
      </c>
      <c r="D61" s="243"/>
      <c r="E61" s="243"/>
      <c r="F61" s="136" t="s">
        <v>27</v>
      </c>
      <c r="G61" s="137"/>
      <c r="H61" s="137"/>
      <c r="I61" s="137">
        <f>'01 02 Pol'!G96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42" t="s">
        <v>82</v>
      </c>
      <c r="D62" s="243"/>
      <c r="E62" s="243"/>
      <c r="F62" s="136" t="s">
        <v>27</v>
      </c>
      <c r="G62" s="137"/>
      <c r="H62" s="137"/>
      <c r="I62" s="137">
        <f>'01 02 Pol'!G105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42" t="s">
        <v>84</v>
      </c>
      <c r="D63" s="243"/>
      <c r="E63" s="243"/>
      <c r="F63" s="136" t="s">
        <v>28</v>
      </c>
      <c r="G63" s="137"/>
      <c r="H63" s="137"/>
      <c r="I63" s="137">
        <f>'01 02 Pol'!G109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42" t="s">
        <v>86</v>
      </c>
      <c r="D64" s="243"/>
      <c r="E64" s="243"/>
      <c r="F64" s="136" t="s">
        <v>87</v>
      </c>
      <c r="G64" s="137"/>
      <c r="H64" s="137"/>
      <c r="I64" s="137">
        <f>'01 02 Pol'!G111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42" t="s">
        <v>29</v>
      </c>
      <c r="D65" s="243"/>
      <c r="E65" s="243"/>
      <c r="F65" s="136" t="s">
        <v>88</v>
      </c>
      <c r="G65" s="137"/>
      <c r="H65" s="137"/>
      <c r="I65" s="137">
        <f>'01 02 Pol'!G118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8" t="s">
        <v>8</v>
      </c>
      <c r="B2" s="77"/>
      <c r="C2" s="246"/>
      <c r="D2" s="246"/>
      <c r="E2" s="246"/>
      <c r="F2" s="246"/>
      <c r="G2" s="247"/>
    </row>
    <row r="3" spans="1:7" ht="24.95" customHeight="1" x14ac:dyDescent="0.2">
      <c r="A3" s="78" t="s">
        <v>9</v>
      </c>
      <c r="B3" s="77"/>
      <c r="C3" s="246"/>
      <c r="D3" s="246"/>
      <c r="E3" s="246"/>
      <c r="F3" s="246"/>
      <c r="G3" s="247"/>
    </row>
    <row r="4" spans="1:7" ht="24.95" customHeight="1" x14ac:dyDescent="0.2">
      <c r="A4" s="78" t="s">
        <v>10</v>
      </c>
      <c r="B4" s="77"/>
      <c r="C4" s="246"/>
      <c r="D4" s="246"/>
      <c r="E4" s="246"/>
      <c r="F4" s="246"/>
      <c r="G4" s="24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90</v>
      </c>
    </row>
    <row r="2" spans="1:60" ht="24.95" customHeight="1" x14ac:dyDescent="0.2">
      <c r="A2" s="142" t="s">
        <v>8</v>
      </c>
      <c r="B2" s="269" t="s">
        <v>317</v>
      </c>
      <c r="C2" s="261" t="s">
        <v>312</v>
      </c>
      <c r="D2" s="262"/>
      <c r="E2" s="262"/>
      <c r="F2" s="262"/>
      <c r="G2" s="263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1" t="s">
        <v>46</v>
      </c>
      <c r="D3" s="262"/>
      <c r="E3" s="262"/>
      <c r="F3" s="262"/>
      <c r="G3" s="263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4" t="s">
        <v>313</v>
      </c>
      <c r="D4" s="265"/>
      <c r="E4" s="265"/>
      <c r="F4" s="265"/>
      <c r="G4" s="266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292</v>
      </c>
      <c r="D9" s="164" t="s">
        <v>287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293</v>
      </c>
      <c r="D12" s="164" t="s">
        <v>287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287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287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298</v>
      </c>
      <c r="D20" s="164" t="s">
        <v>287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307</v>
      </c>
      <c r="D22" s="164" t="s">
        <v>287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138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139</v>
      </c>
      <c r="C25" s="169" t="s">
        <v>140</v>
      </c>
      <c r="D25" s="164" t="s">
        <v>287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SUMIF(AG27:AG36,"&lt;&gt;NOR",G27:G36)</f>
        <v>0</v>
      </c>
      <c r="H26" s="159"/>
      <c r="I26" s="159">
        <f>SUM(I27:I36)</f>
        <v>0</v>
      </c>
      <c r="J26" s="159"/>
      <c r="K26" s="159">
        <f>SUM(K27:K36)</f>
        <v>0</v>
      </c>
      <c r="L26" s="159"/>
      <c r="M26" s="159">
        <f>SUM(M27:M36)</f>
        <v>0</v>
      </c>
      <c r="N26" s="159"/>
      <c r="O26" s="159">
        <f>SUM(O27:O36)</f>
        <v>0.02</v>
      </c>
      <c r="P26" s="159"/>
      <c r="Q26" s="159">
        <f>SUM(Q27:Q36)</f>
        <v>0.14000000000000001</v>
      </c>
      <c r="R26" s="159"/>
      <c r="S26" s="159"/>
      <c r="T26" s="159"/>
      <c r="U26" s="159"/>
      <c r="V26" s="159">
        <f>SUM(V27:V36)</f>
        <v>13.61</v>
      </c>
      <c r="W26" s="159"/>
      <c r="AG26" t="s">
        <v>115</v>
      </c>
    </row>
    <row r="27" spans="1:60" outlineLevel="1" x14ac:dyDescent="0.2">
      <c r="A27" s="173">
        <v>8</v>
      </c>
      <c r="B27" s="174" t="s">
        <v>141</v>
      </c>
      <c r="C27" s="175" t="s">
        <v>142</v>
      </c>
      <c r="D27" s="164" t="s">
        <v>287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143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144</v>
      </c>
      <c r="C29" s="169" t="s">
        <v>145</v>
      </c>
      <c r="D29" s="164" t="s">
        <v>287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11</v>
      </c>
      <c r="B30" s="168" t="s">
        <v>146</v>
      </c>
      <c r="C30" s="169" t="s">
        <v>147</v>
      </c>
      <c r="D30" s="165" t="s">
        <v>148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9"/>
      <c r="B31" s="180"/>
      <c r="C31" s="181" t="s">
        <v>149</v>
      </c>
      <c r="D31" s="182"/>
      <c r="E31" s="183">
        <v>24</v>
      </c>
      <c r="F31" s="184"/>
      <c r="G31" s="184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120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67">
        <v>12</v>
      </c>
      <c r="B32" s="168" t="s">
        <v>150</v>
      </c>
      <c r="C32" s="169" t="s">
        <v>151</v>
      </c>
      <c r="D32" s="165" t="s">
        <v>136</v>
      </c>
      <c r="E32" s="170">
        <v>1</v>
      </c>
      <c r="F32" s="171"/>
      <c r="G32" s="172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152</v>
      </c>
      <c r="T32" s="157" t="s">
        <v>153</v>
      </c>
      <c r="U32" s="157">
        <v>0</v>
      </c>
      <c r="V32" s="157">
        <f>ROUND(E32*U32,2)</f>
        <v>0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13</v>
      </c>
      <c r="B33" s="168" t="s">
        <v>154</v>
      </c>
      <c r="C33" s="169" t="s">
        <v>155</v>
      </c>
      <c r="D33" s="165" t="s">
        <v>156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152</v>
      </c>
      <c r="T33" s="157" t="s">
        <v>153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14</v>
      </c>
      <c r="B34" s="168" t="s">
        <v>157</v>
      </c>
      <c r="C34" s="169" t="s">
        <v>158</v>
      </c>
      <c r="D34" s="165" t="s">
        <v>156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152</v>
      </c>
      <c r="T34" s="157" t="s">
        <v>159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67">
        <v>15</v>
      </c>
      <c r="B35" s="168" t="s">
        <v>160</v>
      </c>
      <c r="C35" s="169" t="s">
        <v>290</v>
      </c>
      <c r="D35" s="165" t="s">
        <v>136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2.1250000000000002E-2</v>
      </c>
      <c r="O35" s="157">
        <f>ROUND(E35*N35,2)</f>
        <v>0.02</v>
      </c>
      <c r="P35" s="157">
        <v>0</v>
      </c>
      <c r="Q35" s="157">
        <f>ROUND(E35*P35,2)</f>
        <v>0</v>
      </c>
      <c r="R35" s="157"/>
      <c r="S35" s="157" t="s">
        <v>152</v>
      </c>
      <c r="T35" s="157" t="s">
        <v>153</v>
      </c>
      <c r="U35" s="157">
        <v>1.29</v>
      </c>
      <c r="V35" s="157">
        <f>ROUND(E35*U35,2)</f>
        <v>1.29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123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67">
        <v>16</v>
      </c>
      <c r="B36" s="168" t="s">
        <v>161</v>
      </c>
      <c r="C36" s="169" t="s">
        <v>315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159</v>
      </c>
      <c r="U36" s="157">
        <v>0</v>
      </c>
      <c r="V36" s="157">
        <f>ROUND(E36*U36,2)</f>
        <v>0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85" t="s">
        <v>114</v>
      </c>
      <c r="B37" s="186" t="s">
        <v>63</v>
      </c>
      <c r="C37" s="187" t="s">
        <v>64</v>
      </c>
      <c r="D37" s="188"/>
      <c r="E37" s="189"/>
      <c r="F37" s="190"/>
      <c r="G37" s="191">
        <f>SUMIF(AG38:AG38,"&lt;&gt;NOR",G38:G38)</f>
        <v>0</v>
      </c>
      <c r="H37" s="159"/>
      <c r="I37" s="159">
        <f>SUM(I38:I38)</f>
        <v>0</v>
      </c>
      <c r="J37" s="159"/>
      <c r="K37" s="159">
        <f>SUM(K38:K38)</f>
        <v>0</v>
      </c>
      <c r="L37" s="159"/>
      <c r="M37" s="159">
        <f>SUM(M38:M38)</f>
        <v>0</v>
      </c>
      <c r="N37" s="159"/>
      <c r="O37" s="159">
        <f>SUM(O38:O38)</f>
        <v>0</v>
      </c>
      <c r="P37" s="159"/>
      <c r="Q37" s="159">
        <f>SUM(Q38:Q38)</f>
        <v>0</v>
      </c>
      <c r="R37" s="159"/>
      <c r="S37" s="159"/>
      <c r="T37" s="159"/>
      <c r="U37" s="159"/>
      <c r="V37" s="159">
        <f>SUM(V38:V38)</f>
        <v>1.3</v>
      </c>
      <c r="W37" s="159"/>
      <c r="AG37" t="s">
        <v>115</v>
      </c>
    </row>
    <row r="38" spans="1:60" outlineLevel="1" x14ac:dyDescent="0.2">
      <c r="A38" s="167">
        <v>17</v>
      </c>
      <c r="B38" s="168" t="s">
        <v>162</v>
      </c>
      <c r="C38" s="169" t="s">
        <v>163</v>
      </c>
      <c r="D38" s="165" t="s">
        <v>164</v>
      </c>
      <c r="E38" s="170">
        <v>0.50178</v>
      </c>
      <c r="F38" s="171"/>
      <c r="G38" s="172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117</v>
      </c>
      <c r="T38" s="157" t="s">
        <v>117</v>
      </c>
      <c r="U38" s="157">
        <v>2.5979999999999999</v>
      </c>
      <c r="V38" s="157">
        <f>ROUND(E38*U38,2)</f>
        <v>1.3</v>
      </c>
      <c r="W38" s="157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165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85" t="s">
        <v>114</v>
      </c>
      <c r="B39" s="186" t="s">
        <v>65</v>
      </c>
      <c r="C39" s="187" t="s">
        <v>66</v>
      </c>
      <c r="D39" s="188"/>
      <c r="E39" s="189"/>
      <c r="F39" s="190"/>
      <c r="G39" s="191">
        <f>SUMIF(AG40:AG42,"&lt;&gt;NOR",G40:G42)</f>
        <v>0</v>
      </c>
      <c r="H39" s="159"/>
      <c r="I39" s="159">
        <f>SUM(I40:I42)</f>
        <v>0</v>
      </c>
      <c r="J39" s="159"/>
      <c r="K39" s="159">
        <f>SUM(K40:K42)</f>
        <v>0</v>
      </c>
      <c r="L39" s="159"/>
      <c r="M39" s="159">
        <f>SUM(M40:M42)</f>
        <v>0</v>
      </c>
      <c r="N39" s="159"/>
      <c r="O39" s="159">
        <f>SUM(O40:O42)</f>
        <v>0.04</v>
      </c>
      <c r="P39" s="159"/>
      <c r="Q39" s="159">
        <f>SUM(Q40:Q42)</f>
        <v>0</v>
      </c>
      <c r="R39" s="159"/>
      <c r="S39" s="159"/>
      <c r="T39" s="159"/>
      <c r="U39" s="159"/>
      <c r="V39" s="159">
        <f>SUM(V40:V42)</f>
        <v>4.12</v>
      </c>
      <c r="W39" s="159"/>
      <c r="AG39" t="s">
        <v>115</v>
      </c>
    </row>
    <row r="40" spans="1:60" ht="22.5" outlineLevel="1" x14ac:dyDescent="0.2">
      <c r="A40" s="173">
        <v>18</v>
      </c>
      <c r="B40" s="174" t="s">
        <v>166</v>
      </c>
      <c r="C40" s="175" t="s">
        <v>167</v>
      </c>
      <c r="D40" s="164" t="s">
        <v>287</v>
      </c>
      <c r="E40" s="176">
        <v>9.85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3.7799999999999999E-3</v>
      </c>
      <c r="O40" s="157">
        <f>ROUND(E40*N40,2)</f>
        <v>0.04</v>
      </c>
      <c r="P40" s="157">
        <v>0</v>
      </c>
      <c r="Q40" s="157">
        <f>ROUND(E40*P40,2)</f>
        <v>0</v>
      </c>
      <c r="R40" s="157"/>
      <c r="S40" s="157" t="s">
        <v>117</v>
      </c>
      <c r="T40" s="157" t="s">
        <v>117</v>
      </c>
      <c r="U40" s="157">
        <v>0.41865000000000002</v>
      </c>
      <c r="V40" s="157">
        <f>ROUND(E40*U40,2)</f>
        <v>4.12</v>
      </c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9"/>
      <c r="B41" s="180"/>
      <c r="C41" s="181" t="s">
        <v>169</v>
      </c>
      <c r="D41" s="182"/>
      <c r="E41" s="183">
        <v>2.1459999999999999</v>
      </c>
      <c r="F41" s="184"/>
      <c r="G41" s="184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120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170</v>
      </c>
      <c r="D42" s="182"/>
      <c r="E42" s="183">
        <v>2.556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85" t="s">
        <v>114</v>
      </c>
      <c r="B43" s="186" t="s">
        <v>67</v>
      </c>
      <c r="C43" s="187" t="s">
        <v>68</v>
      </c>
      <c r="D43" s="188"/>
      <c r="E43" s="189"/>
      <c r="F43" s="190"/>
      <c r="G43" s="191">
        <f>SUMIF(AG44:AG49,"&lt;&gt;NOR",G44:G49)</f>
        <v>0</v>
      </c>
      <c r="H43" s="159"/>
      <c r="I43" s="159">
        <f>SUM(I44:I49)</f>
        <v>0</v>
      </c>
      <c r="J43" s="159"/>
      <c r="K43" s="159">
        <f>SUM(K44:K49)</f>
        <v>0</v>
      </c>
      <c r="L43" s="159"/>
      <c r="M43" s="159">
        <f>SUM(M44:M49)</f>
        <v>0</v>
      </c>
      <c r="N43" s="159"/>
      <c r="O43" s="159">
        <f>SUM(O44:O49)</f>
        <v>0</v>
      </c>
      <c r="P43" s="159"/>
      <c r="Q43" s="159">
        <f>SUM(Q44:Q49)</f>
        <v>0</v>
      </c>
      <c r="R43" s="159"/>
      <c r="S43" s="159"/>
      <c r="T43" s="159"/>
      <c r="U43" s="159"/>
      <c r="V43" s="159">
        <f>SUM(V44:V49)</f>
        <v>2.0099999999999998</v>
      </c>
      <c r="W43" s="159"/>
      <c r="AG43" t="s">
        <v>115</v>
      </c>
    </row>
    <row r="44" spans="1:60" outlineLevel="1" x14ac:dyDescent="0.2">
      <c r="A44" s="167">
        <v>19</v>
      </c>
      <c r="B44" s="168" t="s">
        <v>171</v>
      </c>
      <c r="C44" s="169" t="s">
        <v>172</v>
      </c>
      <c r="D44" s="165" t="s">
        <v>148</v>
      </c>
      <c r="E44" s="170">
        <v>1</v>
      </c>
      <c r="F44" s="171"/>
      <c r="G44" s="172">
        <f t="shared" ref="G44:G49" si="0">ROUND(E44*F44,2)</f>
        <v>0</v>
      </c>
      <c r="H44" s="158"/>
      <c r="I44" s="157">
        <f t="shared" ref="I44:I49" si="1">ROUND(E44*H44,2)</f>
        <v>0</v>
      </c>
      <c r="J44" s="158"/>
      <c r="K44" s="157">
        <f t="shared" ref="K44:K49" si="2">ROUND(E44*J44,2)</f>
        <v>0</v>
      </c>
      <c r="L44" s="157">
        <v>15</v>
      </c>
      <c r="M44" s="157">
        <f t="shared" ref="M44:M49" si="3">G44*(1+L44/100)</f>
        <v>0</v>
      </c>
      <c r="N44" s="157">
        <v>3.8000000000000002E-4</v>
      </c>
      <c r="O44" s="157">
        <f t="shared" ref="O44:O49" si="4">ROUND(E44*N44,2)</f>
        <v>0</v>
      </c>
      <c r="P44" s="157">
        <v>0</v>
      </c>
      <c r="Q44" s="157">
        <f t="shared" ref="Q44:Q49" si="5">ROUND(E44*P44,2)</f>
        <v>0</v>
      </c>
      <c r="R44" s="157"/>
      <c r="S44" s="157" t="s">
        <v>117</v>
      </c>
      <c r="T44" s="157" t="s">
        <v>117</v>
      </c>
      <c r="U44" s="157">
        <v>0.32</v>
      </c>
      <c r="V44" s="157">
        <f t="shared" ref="V44:V49" si="6">ROUND(E44*U44,2)</f>
        <v>0.32</v>
      </c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173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67">
        <v>20</v>
      </c>
      <c r="B45" s="168" t="s">
        <v>174</v>
      </c>
      <c r="C45" s="169" t="s">
        <v>175</v>
      </c>
      <c r="D45" s="165" t="s">
        <v>148</v>
      </c>
      <c r="E45" s="170">
        <v>2</v>
      </c>
      <c r="F45" s="171"/>
      <c r="G45" s="172">
        <f t="shared" si="0"/>
        <v>0</v>
      </c>
      <c r="H45" s="158"/>
      <c r="I45" s="157">
        <f t="shared" si="1"/>
        <v>0</v>
      </c>
      <c r="J45" s="158"/>
      <c r="K45" s="157">
        <f t="shared" si="2"/>
        <v>0</v>
      </c>
      <c r="L45" s="157">
        <v>15</v>
      </c>
      <c r="M45" s="157">
        <f t="shared" si="3"/>
        <v>0</v>
      </c>
      <c r="N45" s="157">
        <v>4.6999999999999999E-4</v>
      </c>
      <c r="O45" s="157">
        <f t="shared" si="4"/>
        <v>0</v>
      </c>
      <c r="P45" s="157">
        <v>0</v>
      </c>
      <c r="Q45" s="157">
        <f t="shared" si="5"/>
        <v>0</v>
      </c>
      <c r="R45" s="157"/>
      <c r="S45" s="157" t="s">
        <v>117</v>
      </c>
      <c r="T45" s="157" t="s">
        <v>117</v>
      </c>
      <c r="U45" s="157">
        <v>0.35899999999999999</v>
      </c>
      <c r="V45" s="157">
        <f t="shared" si="6"/>
        <v>0.72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21</v>
      </c>
      <c r="B46" s="168" t="s">
        <v>176</v>
      </c>
      <c r="C46" s="169" t="s">
        <v>177</v>
      </c>
      <c r="D46" s="165" t="s">
        <v>148</v>
      </c>
      <c r="E46" s="170">
        <v>1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6.9999999999999999E-4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0.45200000000000001</v>
      </c>
      <c r="V46" s="157">
        <f t="shared" si="6"/>
        <v>0.45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123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22</v>
      </c>
      <c r="B47" s="168" t="s">
        <v>178</v>
      </c>
      <c r="C47" s="169" t="s">
        <v>179</v>
      </c>
      <c r="D47" s="165" t="s">
        <v>136</v>
      </c>
      <c r="E47" s="170">
        <v>3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0.17399999999999999</v>
      </c>
      <c r="V47" s="157">
        <f t="shared" si="6"/>
        <v>0.52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173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3">
        <v>23</v>
      </c>
      <c r="B48" s="174" t="s">
        <v>180</v>
      </c>
      <c r="C48" s="175" t="s">
        <v>181</v>
      </c>
      <c r="D48" s="166" t="s">
        <v>136</v>
      </c>
      <c r="E48" s="176">
        <v>1</v>
      </c>
      <c r="F48" s="177"/>
      <c r="G48" s="178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152</v>
      </c>
      <c r="T48" s="157" t="s">
        <v>153</v>
      </c>
      <c r="U48" s="157">
        <v>0</v>
      </c>
      <c r="V48" s="157">
        <f t="shared" si="6"/>
        <v>0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123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9">
        <v>24</v>
      </c>
      <c r="B49" s="180" t="s">
        <v>182</v>
      </c>
      <c r="C49" s="192" t="s">
        <v>183</v>
      </c>
      <c r="D49" s="193" t="s">
        <v>0</v>
      </c>
      <c r="E49" s="194"/>
      <c r="F49" s="195"/>
      <c r="G49" s="184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117</v>
      </c>
      <c r="T49" s="157" t="s">
        <v>117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184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x14ac:dyDescent="0.2">
      <c r="A50" s="185" t="s">
        <v>114</v>
      </c>
      <c r="B50" s="186" t="s">
        <v>69</v>
      </c>
      <c r="C50" s="187" t="s">
        <v>70</v>
      </c>
      <c r="D50" s="188"/>
      <c r="E50" s="189"/>
      <c r="F50" s="190"/>
      <c r="G50" s="191">
        <f>SUMIF(AG51:AG61,"&lt;&gt;NOR",G51:G61)</f>
        <v>0</v>
      </c>
      <c r="H50" s="159"/>
      <c r="I50" s="159">
        <f>SUM(I51:I61)</f>
        <v>0</v>
      </c>
      <c r="J50" s="159"/>
      <c r="K50" s="159">
        <f>SUM(K51:K61)</f>
        <v>0</v>
      </c>
      <c r="L50" s="159"/>
      <c r="M50" s="159">
        <f>SUM(M51:M61)</f>
        <v>0</v>
      </c>
      <c r="N50" s="159"/>
      <c r="O50" s="159">
        <f>SUM(O51:O61)</f>
        <v>0.02</v>
      </c>
      <c r="P50" s="159"/>
      <c r="Q50" s="159">
        <f>SUM(Q51:Q61)</f>
        <v>0</v>
      </c>
      <c r="R50" s="159"/>
      <c r="S50" s="159"/>
      <c r="T50" s="159"/>
      <c r="U50" s="159"/>
      <c r="V50" s="159">
        <f>SUM(V51:V61)</f>
        <v>8.36</v>
      </c>
      <c r="W50" s="159"/>
      <c r="AG50" t="s">
        <v>115</v>
      </c>
    </row>
    <row r="51" spans="1:60" outlineLevel="1" x14ac:dyDescent="0.2">
      <c r="A51" s="167">
        <v>25</v>
      </c>
      <c r="B51" s="168" t="s">
        <v>185</v>
      </c>
      <c r="C51" s="169" t="s">
        <v>186</v>
      </c>
      <c r="D51" s="165" t="s">
        <v>136</v>
      </c>
      <c r="E51" s="170">
        <v>10</v>
      </c>
      <c r="F51" s="171"/>
      <c r="G51" s="172">
        <f t="shared" ref="G51:G61" si="7">ROUND(E51*F51,2)</f>
        <v>0</v>
      </c>
      <c r="H51" s="158"/>
      <c r="I51" s="157">
        <f t="shared" ref="I51:I61" si="8">ROUND(E51*H51,2)</f>
        <v>0</v>
      </c>
      <c r="J51" s="158"/>
      <c r="K51" s="157">
        <f t="shared" ref="K51:K61" si="9">ROUND(E51*J51,2)</f>
        <v>0</v>
      </c>
      <c r="L51" s="157">
        <v>15</v>
      </c>
      <c r="M51" s="157">
        <f t="shared" ref="M51:M61" si="10">G51*(1+L51/100)</f>
        <v>0</v>
      </c>
      <c r="N51" s="157">
        <v>0</v>
      </c>
      <c r="O51" s="157">
        <f t="shared" ref="O51:O61" si="11">ROUND(E51*N51,2)</f>
        <v>0</v>
      </c>
      <c r="P51" s="157">
        <v>0</v>
      </c>
      <c r="Q51" s="157">
        <f t="shared" ref="Q51:Q61" si="12">ROUND(E51*P51,2)</f>
        <v>0</v>
      </c>
      <c r="R51" s="157"/>
      <c r="S51" s="157" t="s">
        <v>117</v>
      </c>
      <c r="T51" s="157" t="s">
        <v>117</v>
      </c>
      <c r="U51" s="157">
        <v>1.7899999999999999E-2</v>
      </c>
      <c r="V51" s="157">
        <f t="shared" ref="V51:V61" si="13">ROUND(E51*U51,2)</f>
        <v>0.18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173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7">
        <v>26</v>
      </c>
      <c r="B52" s="168" t="s">
        <v>187</v>
      </c>
      <c r="C52" s="169" t="s">
        <v>188</v>
      </c>
      <c r="D52" s="165" t="s">
        <v>136</v>
      </c>
      <c r="E52" s="170">
        <v>10</v>
      </c>
      <c r="F52" s="171"/>
      <c r="G52" s="172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15</v>
      </c>
      <c r="M52" s="157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7"/>
      <c r="S52" s="157" t="s">
        <v>117</v>
      </c>
      <c r="T52" s="157" t="s">
        <v>117</v>
      </c>
      <c r="U52" s="157">
        <v>7.6880000000000004E-2</v>
      </c>
      <c r="V52" s="157">
        <f t="shared" si="13"/>
        <v>0.77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27</v>
      </c>
      <c r="B53" s="168" t="s">
        <v>189</v>
      </c>
      <c r="C53" s="169" t="s">
        <v>190</v>
      </c>
      <c r="D53" s="165" t="s">
        <v>148</v>
      </c>
      <c r="E53" s="170">
        <v>3.5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4.0099999999999997E-3</v>
      </c>
      <c r="O53" s="157">
        <f t="shared" si="11"/>
        <v>0.01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0.54290000000000005</v>
      </c>
      <c r="V53" s="157">
        <f t="shared" si="13"/>
        <v>1.9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28</v>
      </c>
      <c r="B54" s="168" t="s">
        <v>191</v>
      </c>
      <c r="C54" s="169" t="s">
        <v>192</v>
      </c>
      <c r="D54" s="165" t="s">
        <v>148</v>
      </c>
      <c r="E54" s="170">
        <v>2.5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5.2199999999999998E-3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0.63429999999999997</v>
      </c>
      <c r="V54" s="157">
        <f t="shared" si="13"/>
        <v>1.59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123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29</v>
      </c>
      <c r="B55" s="168" t="s">
        <v>193</v>
      </c>
      <c r="C55" s="169" t="s">
        <v>194</v>
      </c>
      <c r="D55" s="165" t="s">
        <v>136</v>
      </c>
      <c r="E55" s="170">
        <v>2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6.3000000000000003E-4</v>
      </c>
      <c r="O55" s="157">
        <f t="shared" si="11"/>
        <v>0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0.27200000000000002</v>
      </c>
      <c r="V55" s="157">
        <f t="shared" si="13"/>
        <v>0.54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173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30</v>
      </c>
      <c r="B56" s="168" t="s">
        <v>195</v>
      </c>
      <c r="C56" s="169" t="s">
        <v>196</v>
      </c>
      <c r="D56" s="165" t="s">
        <v>197</v>
      </c>
      <c r="E56" s="170">
        <v>3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1.48E-3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0.54</v>
      </c>
      <c r="V56" s="157">
        <f t="shared" si="13"/>
        <v>1.62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31</v>
      </c>
      <c r="B57" s="168" t="s">
        <v>198</v>
      </c>
      <c r="C57" s="169" t="s">
        <v>199</v>
      </c>
      <c r="D57" s="165" t="s">
        <v>136</v>
      </c>
      <c r="E57" s="170">
        <v>6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0.16500000000000001</v>
      </c>
      <c r="V57" s="157">
        <f t="shared" si="13"/>
        <v>0.99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32</v>
      </c>
      <c r="B58" s="168" t="s">
        <v>200</v>
      </c>
      <c r="C58" s="169" t="s">
        <v>201</v>
      </c>
      <c r="D58" s="165" t="s">
        <v>148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1.8000000000000001E-4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6.7000000000000004E-2</v>
      </c>
      <c r="V58" s="157">
        <f t="shared" si="13"/>
        <v>0.4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33</v>
      </c>
      <c r="B59" s="168" t="s">
        <v>202</v>
      </c>
      <c r="C59" s="169" t="s">
        <v>203</v>
      </c>
      <c r="D59" s="165" t="s">
        <v>148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1.0000000000000001E-5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6.2E-2</v>
      </c>
      <c r="V59" s="157">
        <f t="shared" si="13"/>
        <v>0.37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3">
        <v>34</v>
      </c>
      <c r="B60" s="174" t="s">
        <v>69</v>
      </c>
      <c r="C60" s="175" t="s">
        <v>204</v>
      </c>
      <c r="D60" s="166" t="s">
        <v>148</v>
      </c>
      <c r="E60" s="176">
        <v>6</v>
      </c>
      <c r="F60" s="177"/>
      <c r="G60" s="178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152</v>
      </c>
      <c r="T60" s="157" t="s">
        <v>159</v>
      </c>
      <c r="U60" s="157">
        <v>0</v>
      </c>
      <c r="V60" s="157">
        <f t="shared" si="13"/>
        <v>0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118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9">
        <v>35</v>
      </c>
      <c r="B61" s="180" t="s">
        <v>205</v>
      </c>
      <c r="C61" s="192" t="s">
        <v>206</v>
      </c>
      <c r="D61" s="193" t="s">
        <v>0</v>
      </c>
      <c r="E61" s="194"/>
      <c r="F61" s="195"/>
      <c r="G61" s="184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117</v>
      </c>
      <c r="T61" s="157" t="s">
        <v>117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184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85" t="s">
        <v>114</v>
      </c>
      <c r="B62" s="186" t="s">
        <v>71</v>
      </c>
      <c r="C62" s="187" t="s">
        <v>72</v>
      </c>
      <c r="D62" s="188"/>
      <c r="E62" s="189"/>
      <c r="F62" s="190"/>
      <c r="G62" s="191">
        <f>SUMIF(AG63:AG66,"&lt;&gt;NOR",G63:G66)</f>
        <v>0</v>
      </c>
      <c r="H62" s="159"/>
      <c r="I62" s="159">
        <f>SUM(I63:I66)</f>
        <v>0</v>
      </c>
      <c r="J62" s="159"/>
      <c r="K62" s="159">
        <f>SUM(K63:K66)</f>
        <v>0</v>
      </c>
      <c r="L62" s="159"/>
      <c r="M62" s="159">
        <f>SUM(M63:M66)</f>
        <v>0</v>
      </c>
      <c r="N62" s="159"/>
      <c r="O62" s="159">
        <f>SUM(O63:O66)</f>
        <v>0</v>
      </c>
      <c r="P62" s="159"/>
      <c r="Q62" s="159">
        <f>SUM(Q63:Q66)</f>
        <v>0</v>
      </c>
      <c r="R62" s="159"/>
      <c r="S62" s="159"/>
      <c r="T62" s="159"/>
      <c r="U62" s="159"/>
      <c r="V62" s="159">
        <f>SUM(V63:V66)</f>
        <v>0.2</v>
      </c>
      <c r="W62" s="159"/>
      <c r="AG62" t="s">
        <v>115</v>
      </c>
    </row>
    <row r="63" spans="1:60" outlineLevel="1" x14ac:dyDescent="0.2">
      <c r="A63" s="167">
        <v>36</v>
      </c>
      <c r="B63" s="168" t="s">
        <v>207</v>
      </c>
      <c r="C63" s="169" t="s">
        <v>297</v>
      </c>
      <c r="D63" s="165" t="s">
        <v>148</v>
      </c>
      <c r="E63" s="170">
        <v>1.5</v>
      </c>
      <c r="F63" s="171"/>
      <c r="G63" s="172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15</v>
      </c>
      <c r="M63" s="157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7"/>
      <c r="S63" s="157" t="s">
        <v>117</v>
      </c>
      <c r="T63" s="157" t="s">
        <v>153</v>
      </c>
      <c r="U63" s="157">
        <v>0.13300000000000001</v>
      </c>
      <c r="V63" s="157">
        <f>ROUND(E63*U63,2)</f>
        <v>0.2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123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67">
        <v>37</v>
      </c>
      <c r="B64" s="168" t="s">
        <v>71</v>
      </c>
      <c r="C64" s="169" t="s">
        <v>308</v>
      </c>
      <c r="D64" s="165" t="s">
        <v>156</v>
      </c>
      <c r="E64" s="170">
        <v>1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152</v>
      </c>
      <c r="T64" s="157" t="s">
        <v>159</v>
      </c>
      <c r="U64" s="157">
        <v>0</v>
      </c>
      <c r="V64" s="157">
        <f>ROUND(E64*U64,2)</f>
        <v>0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3">
        <v>38</v>
      </c>
      <c r="B65" s="174" t="s">
        <v>208</v>
      </c>
      <c r="C65" s="175" t="s">
        <v>288</v>
      </c>
      <c r="D65" s="166" t="s">
        <v>156</v>
      </c>
      <c r="E65" s="176">
        <v>1</v>
      </c>
      <c r="F65" s="177"/>
      <c r="G65" s="178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152</v>
      </c>
      <c r="T65" s="157" t="s">
        <v>159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9">
        <v>39</v>
      </c>
      <c r="B66" s="180" t="s">
        <v>209</v>
      </c>
      <c r="C66" s="192" t="s">
        <v>210</v>
      </c>
      <c r="D66" s="193" t="s">
        <v>0</v>
      </c>
      <c r="E66" s="194"/>
      <c r="F66" s="195"/>
      <c r="G66" s="184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117</v>
      </c>
      <c r="T66" s="157" t="s">
        <v>117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184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85" t="s">
        <v>114</v>
      </c>
      <c r="B67" s="186" t="s">
        <v>73</v>
      </c>
      <c r="C67" s="187" t="s">
        <v>74</v>
      </c>
      <c r="D67" s="188"/>
      <c r="E67" s="189"/>
      <c r="F67" s="190"/>
      <c r="G67" s="191">
        <f>SUMIF(AG68:AG84,"&lt;&gt;NOR",G68:G84)</f>
        <v>0</v>
      </c>
      <c r="H67" s="159"/>
      <c r="I67" s="159">
        <f>SUM(I68:I84)</f>
        <v>0</v>
      </c>
      <c r="J67" s="159"/>
      <c r="K67" s="159">
        <f>SUM(K68:K84)</f>
        <v>0</v>
      </c>
      <c r="L67" s="159"/>
      <c r="M67" s="159">
        <f>SUM(M68:M84)</f>
        <v>0</v>
      </c>
      <c r="N67" s="159"/>
      <c r="O67" s="159">
        <f>SUM(O68:O84)</f>
        <v>0</v>
      </c>
      <c r="P67" s="159"/>
      <c r="Q67" s="159">
        <f>SUM(Q68:Q84)</f>
        <v>0</v>
      </c>
      <c r="R67" s="159"/>
      <c r="S67" s="159"/>
      <c r="T67" s="159"/>
      <c r="U67" s="159"/>
      <c r="V67" s="159">
        <f>SUM(V68:V84)</f>
        <v>8.6</v>
      </c>
      <c r="W67" s="159"/>
      <c r="AG67" t="s">
        <v>115</v>
      </c>
    </row>
    <row r="68" spans="1:60" outlineLevel="1" x14ac:dyDescent="0.2">
      <c r="A68" s="167">
        <v>40</v>
      </c>
      <c r="B68" s="168" t="s">
        <v>211</v>
      </c>
      <c r="C68" s="169" t="s">
        <v>212</v>
      </c>
      <c r="D68" s="165" t="s">
        <v>213</v>
      </c>
      <c r="E68" s="170">
        <v>1</v>
      </c>
      <c r="F68" s="171"/>
      <c r="G68" s="172">
        <f t="shared" ref="G68:G84" si="14">ROUND(E68*F68,2)</f>
        <v>0</v>
      </c>
      <c r="H68" s="158"/>
      <c r="I68" s="157">
        <f t="shared" ref="I68:I84" si="15">ROUND(E68*H68,2)</f>
        <v>0</v>
      </c>
      <c r="J68" s="158"/>
      <c r="K68" s="157">
        <f t="shared" ref="K68:K84" si="16">ROUND(E68*J68,2)</f>
        <v>0</v>
      </c>
      <c r="L68" s="157">
        <v>15</v>
      </c>
      <c r="M68" s="157">
        <f t="shared" ref="M68:M84" si="17">G68*(1+L68/100)</f>
        <v>0</v>
      </c>
      <c r="N68" s="157">
        <v>1.41E-3</v>
      </c>
      <c r="O68" s="157">
        <f t="shared" ref="O68:O84" si="18">ROUND(E68*N68,2)</f>
        <v>0</v>
      </c>
      <c r="P68" s="157">
        <v>0</v>
      </c>
      <c r="Q68" s="157">
        <f t="shared" ref="Q68:Q84" si="19">ROUND(E68*P68,2)</f>
        <v>0</v>
      </c>
      <c r="R68" s="157"/>
      <c r="S68" s="157" t="s">
        <v>117</v>
      </c>
      <c r="T68" s="157" t="s">
        <v>117</v>
      </c>
      <c r="U68" s="157">
        <v>1.575</v>
      </c>
      <c r="V68" s="157">
        <f t="shared" ref="V68:V84" si="20">ROUND(E68*U68,2)</f>
        <v>1.58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118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7">
        <v>41</v>
      </c>
      <c r="B69" s="168" t="s">
        <v>214</v>
      </c>
      <c r="C69" s="169" t="s">
        <v>215</v>
      </c>
      <c r="D69" s="165" t="s">
        <v>213</v>
      </c>
      <c r="E69" s="170">
        <v>1</v>
      </c>
      <c r="F69" s="171"/>
      <c r="G69" s="172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15</v>
      </c>
      <c r="M69" s="157">
        <f t="shared" si="17"/>
        <v>0</v>
      </c>
      <c r="N69" s="157">
        <v>4.8999999999999998E-4</v>
      </c>
      <c r="O69" s="157">
        <f t="shared" si="18"/>
        <v>0</v>
      </c>
      <c r="P69" s="157">
        <v>0</v>
      </c>
      <c r="Q69" s="157">
        <f t="shared" si="19"/>
        <v>0</v>
      </c>
      <c r="R69" s="157"/>
      <c r="S69" s="157" t="s">
        <v>117</v>
      </c>
      <c r="T69" s="157" t="s">
        <v>117</v>
      </c>
      <c r="U69" s="157">
        <v>3.6</v>
      </c>
      <c r="V69" s="157">
        <f t="shared" si="20"/>
        <v>3.6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42</v>
      </c>
      <c r="B70" s="168" t="s">
        <v>216</v>
      </c>
      <c r="C70" s="169" t="s">
        <v>217</v>
      </c>
      <c r="D70" s="165" t="s">
        <v>213</v>
      </c>
      <c r="E70" s="170">
        <v>3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8.0000000000000007E-5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0.28999999999999998</v>
      </c>
      <c r="V70" s="157">
        <f t="shared" si="20"/>
        <v>0.87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173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43</v>
      </c>
      <c r="B71" s="168" t="s">
        <v>218</v>
      </c>
      <c r="C71" s="169" t="s">
        <v>219</v>
      </c>
      <c r="D71" s="165" t="s">
        <v>213</v>
      </c>
      <c r="E71" s="170">
        <v>1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1.2E-4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0.51700000000000002</v>
      </c>
      <c r="V71" s="157">
        <f t="shared" si="20"/>
        <v>0.52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44</v>
      </c>
      <c r="B72" s="168" t="s">
        <v>220</v>
      </c>
      <c r="C72" s="169" t="s">
        <v>221</v>
      </c>
      <c r="D72" s="165" t="s">
        <v>136</v>
      </c>
      <c r="E72" s="170">
        <v>2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1.8000000000000001E-4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0.52200000000000002</v>
      </c>
      <c r="V72" s="157">
        <f t="shared" si="20"/>
        <v>1.04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118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45</v>
      </c>
      <c r="B73" s="168" t="s">
        <v>222</v>
      </c>
      <c r="C73" s="169" t="s">
        <v>291</v>
      </c>
      <c r="D73" s="165" t="s">
        <v>136</v>
      </c>
      <c r="E73" s="170">
        <v>1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4.0999999999999999E-4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0.246</v>
      </c>
      <c r="V73" s="157">
        <f t="shared" si="20"/>
        <v>0.25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173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46</v>
      </c>
      <c r="B74" s="168" t="s">
        <v>223</v>
      </c>
      <c r="C74" s="169" t="s">
        <v>294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2.7999999999999998E-4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67">
        <v>47</v>
      </c>
      <c r="B75" s="168" t="s">
        <v>224</v>
      </c>
      <c r="C75" s="169" t="s">
        <v>299</v>
      </c>
      <c r="D75" s="165" t="s">
        <v>136</v>
      </c>
      <c r="E75" s="170">
        <v>2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2.0000000000000001E-4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0.49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48</v>
      </c>
      <c r="B76" s="168" t="s">
        <v>225</v>
      </c>
      <c r="C76" s="169" t="s">
        <v>304</v>
      </c>
      <c r="D76" s="165" t="s">
        <v>156</v>
      </c>
      <c r="E76" s="170">
        <v>1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152</v>
      </c>
      <c r="T76" s="157" t="s">
        <v>159</v>
      </c>
      <c r="U76" s="157">
        <v>0</v>
      </c>
      <c r="V76" s="157">
        <f t="shared" si="20"/>
        <v>0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49</v>
      </c>
      <c r="B77" s="168" t="s">
        <v>226</v>
      </c>
      <c r="C77" s="169" t="s">
        <v>316</v>
      </c>
      <c r="D77" s="165" t="s">
        <v>136</v>
      </c>
      <c r="E77" s="170">
        <v>1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152</v>
      </c>
      <c r="T77" s="157" t="s">
        <v>153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123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51</v>
      </c>
      <c r="B78" s="168" t="s">
        <v>227</v>
      </c>
      <c r="C78" s="169" t="s">
        <v>300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152</v>
      </c>
      <c r="T78" s="157" t="s">
        <v>159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118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67">
        <v>52</v>
      </c>
      <c r="B79" s="168" t="s">
        <v>228</v>
      </c>
      <c r="C79" s="169" t="s">
        <v>286</v>
      </c>
      <c r="D79" s="165" t="s">
        <v>136</v>
      </c>
      <c r="E79" s="170">
        <v>3</v>
      </c>
      <c r="F79" s="171"/>
      <c r="G79" s="172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152</v>
      </c>
      <c r="T79" s="157" t="s">
        <v>159</v>
      </c>
      <c r="U79" s="157">
        <v>0</v>
      </c>
      <c r="V79" s="157">
        <f t="shared" si="20"/>
        <v>0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67">
        <v>53</v>
      </c>
      <c r="B80" s="168" t="s">
        <v>229</v>
      </c>
      <c r="C80" s="169" t="s">
        <v>285</v>
      </c>
      <c r="D80" s="165" t="s">
        <v>136</v>
      </c>
      <c r="E80" s="170">
        <v>1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153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67">
        <v>54</v>
      </c>
      <c r="B81" s="168" t="s">
        <v>227</v>
      </c>
      <c r="C81" s="169" t="s">
        <v>301</v>
      </c>
      <c r="D81" s="165" t="s">
        <v>136</v>
      </c>
      <c r="E81" s="170">
        <v>1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1.8000000000000001E-4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153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230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55</v>
      </c>
      <c r="B82" s="168" t="s">
        <v>227</v>
      </c>
      <c r="C82" s="169" t="s">
        <v>289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152</v>
      </c>
      <c r="T82" s="157" t="s">
        <v>153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230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3">
        <v>56</v>
      </c>
      <c r="B83" s="174" t="s">
        <v>227</v>
      </c>
      <c r="C83" s="175" t="s">
        <v>284</v>
      </c>
      <c r="D83" s="166" t="s">
        <v>136</v>
      </c>
      <c r="E83" s="176">
        <v>1</v>
      </c>
      <c r="F83" s="177"/>
      <c r="G83" s="178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153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230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9">
        <v>57</v>
      </c>
      <c r="B84" s="180" t="s">
        <v>231</v>
      </c>
      <c r="C84" s="192" t="s">
        <v>232</v>
      </c>
      <c r="D84" s="193" t="s">
        <v>0</v>
      </c>
      <c r="E84" s="194"/>
      <c r="F84" s="195"/>
      <c r="G84" s="184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117</v>
      </c>
      <c r="T84" s="157" t="s">
        <v>117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184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185" t="s">
        <v>114</v>
      </c>
      <c r="B85" s="186" t="s">
        <v>75</v>
      </c>
      <c r="C85" s="187" t="s">
        <v>76</v>
      </c>
      <c r="D85" s="188"/>
      <c r="E85" s="189"/>
      <c r="F85" s="190"/>
      <c r="G85" s="191">
        <f>SUMIF(AG86:AG86,"&lt;&gt;NOR",G86:G86)</f>
        <v>0</v>
      </c>
      <c r="H85" s="159"/>
      <c r="I85" s="159">
        <f>SUM(I86:I86)</f>
        <v>0</v>
      </c>
      <c r="J85" s="159"/>
      <c r="K85" s="159">
        <f>SUM(K86:K86)</f>
        <v>0</v>
      </c>
      <c r="L85" s="159"/>
      <c r="M85" s="159">
        <f>SUM(M86:M86)</f>
        <v>0</v>
      </c>
      <c r="N85" s="159"/>
      <c r="O85" s="159">
        <f>SUM(O86:O86)</f>
        <v>0</v>
      </c>
      <c r="P85" s="159"/>
      <c r="Q85" s="159">
        <f>SUM(Q86:Q86)</f>
        <v>0</v>
      </c>
      <c r="R85" s="159"/>
      <c r="S85" s="159"/>
      <c r="T85" s="159"/>
      <c r="U85" s="159"/>
      <c r="V85" s="159">
        <f>SUM(V86:V86)</f>
        <v>0</v>
      </c>
      <c r="W85" s="159"/>
      <c r="AG85" t="s">
        <v>115</v>
      </c>
    </row>
    <row r="86" spans="1:60" ht="33.75" outlineLevel="1" x14ac:dyDescent="0.2">
      <c r="A86" s="167">
        <v>58</v>
      </c>
      <c r="B86" s="168" t="s">
        <v>233</v>
      </c>
      <c r="C86" s="169" t="s">
        <v>302</v>
      </c>
      <c r="D86" s="165" t="s">
        <v>136</v>
      </c>
      <c r="E86" s="170">
        <v>2</v>
      </c>
      <c r="F86" s="171"/>
      <c r="G86" s="172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15</v>
      </c>
      <c r="M86" s="157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7"/>
      <c r="S86" s="157" t="s">
        <v>152</v>
      </c>
      <c r="T86" s="157" t="s">
        <v>153</v>
      </c>
      <c r="U86" s="157">
        <v>0</v>
      </c>
      <c r="V86" s="157">
        <f>ROUND(E86*U86,2)</f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234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85" t="s">
        <v>114</v>
      </c>
      <c r="B87" s="186" t="s">
        <v>77</v>
      </c>
      <c r="C87" s="187" t="s">
        <v>78</v>
      </c>
      <c r="D87" s="188"/>
      <c r="E87" s="189"/>
      <c r="F87" s="190"/>
      <c r="G87" s="191">
        <f>SUMIF(AG88:AG95,"&lt;&gt;NOR",G88:G95)</f>
        <v>0</v>
      </c>
      <c r="H87" s="159"/>
      <c r="I87" s="159">
        <f>SUM(I88:I95)</f>
        <v>0</v>
      </c>
      <c r="J87" s="159"/>
      <c r="K87" s="159">
        <f>SUM(K88:K95)</f>
        <v>0</v>
      </c>
      <c r="L87" s="159"/>
      <c r="M87" s="159">
        <f>SUM(M88:M95)</f>
        <v>0</v>
      </c>
      <c r="N87" s="159"/>
      <c r="O87" s="159">
        <f>SUM(O88:O95)</f>
        <v>0.02</v>
      </c>
      <c r="P87" s="159"/>
      <c r="Q87" s="159">
        <f>SUM(Q88:Q95)</f>
        <v>0</v>
      </c>
      <c r="R87" s="159"/>
      <c r="S87" s="159"/>
      <c r="T87" s="159"/>
      <c r="U87" s="159"/>
      <c r="V87" s="159">
        <f>SUM(V88:V95)</f>
        <v>3.7800000000000002</v>
      </c>
      <c r="W87" s="159"/>
      <c r="AG87" t="s">
        <v>115</v>
      </c>
    </row>
    <row r="88" spans="1:60" outlineLevel="1" x14ac:dyDescent="0.2">
      <c r="A88" s="173">
        <v>59</v>
      </c>
      <c r="B88" s="174" t="s">
        <v>235</v>
      </c>
      <c r="C88" s="175" t="s">
        <v>236</v>
      </c>
      <c r="D88" s="164" t="s">
        <v>287</v>
      </c>
      <c r="E88" s="176">
        <v>3.1960000000000002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117</v>
      </c>
      <c r="T88" s="157" t="s">
        <v>117</v>
      </c>
      <c r="U88" s="157">
        <v>0.33100000000000002</v>
      </c>
      <c r="V88" s="157">
        <f>ROUND(E88*U88,2)</f>
        <v>1.06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173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9"/>
      <c r="B89" s="180"/>
      <c r="C89" s="181" t="s">
        <v>237</v>
      </c>
      <c r="D89" s="182"/>
      <c r="E89" s="183">
        <v>3.1960000000000002</v>
      </c>
      <c r="F89" s="184"/>
      <c r="G89" s="184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120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67">
        <v>60</v>
      </c>
      <c r="B90" s="168" t="s">
        <v>238</v>
      </c>
      <c r="C90" s="169" t="s">
        <v>239</v>
      </c>
      <c r="D90" s="164" t="s">
        <v>287</v>
      </c>
      <c r="E90" s="170">
        <v>3.1960000000000002</v>
      </c>
      <c r="F90" s="171"/>
      <c r="G90" s="172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2.5000000000000001E-3</v>
      </c>
      <c r="O90" s="157">
        <f>ROUND(E90*N90,2)</f>
        <v>0.01</v>
      </c>
      <c r="P90" s="157">
        <v>0</v>
      </c>
      <c r="Q90" s="157">
        <f>ROUND(E90*P90,2)</f>
        <v>0</v>
      </c>
      <c r="R90" s="157"/>
      <c r="S90" s="157" t="s">
        <v>240</v>
      </c>
      <c r="T90" s="157" t="s">
        <v>240</v>
      </c>
      <c r="U90" s="157">
        <v>0.85</v>
      </c>
      <c r="V90" s="157">
        <f>ROUND(E90*U90,2)</f>
        <v>2.72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173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73">
        <v>61</v>
      </c>
      <c r="B91" s="174" t="s">
        <v>241</v>
      </c>
      <c r="C91" s="175" t="s">
        <v>282</v>
      </c>
      <c r="D91" s="164" t="s">
        <v>287</v>
      </c>
      <c r="E91" s="176">
        <v>3.1960000000000002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4.0000000000000002E-4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117</v>
      </c>
      <c r="T91" s="157" t="s">
        <v>117</v>
      </c>
      <c r="U91" s="157">
        <v>0</v>
      </c>
      <c r="V91" s="157">
        <f>ROUND(E91*U91,2)</f>
        <v>0</v>
      </c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173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9"/>
      <c r="B92" s="180"/>
      <c r="C92" s="181" t="s">
        <v>237</v>
      </c>
      <c r="D92" s="182"/>
      <c r="E92" s="183">
        <v>3.1960000000000002</v>
      </c>
      <c r="F92" s="184"/>
      <c r="G92" s="184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120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3">
        <v>62</v>
      </c>
      <c r="B93" s="174" t="s">
        <v>242</v>
      </c>
      <c r="C93" s="175" t="s">
        <v>295</v>
      </c>
      <c r="D93" s="164" t="s">
        <v>287</v>
      </c>
      <c r="E93" s="176">
        <v>3.5156000000000001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1.5399999999999999E-3</v>
      </c>
      <c r="O93" s="157">
        <f>ROUND(E93*N93,2)</f>
        <v>0.01</v>
      </c>
      <c r="P93" s="157">
        <v>0</v>
      </c>
      <c r="Q93" s="157">
        <f>ROUND(E93*P93,2)</f>
        <v>0</v>
      </c>
      <c r="R93" s="157"/>
      <c r="S93" s="157" t="s">
        <v>152</v>
      </c>
      <c r="T93" s="157" t="s">
        <v>159</v>
      </c>
      <c r="U93" s="157">
        <v>0</v>
      </c>
      <c r="V93" s="157">
        <f>ROUND(E93*U93,2)</f>
        <v>0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118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9"/>
      <c r="B94" s="180"/>
      <c r="C94" s="181" t="s">
        <v>243</v>
      </c>
      <c r="D94" s="182"/>
      <c r="E94" s="183">
        <v>3.5156000000000001</v>
      </c>
      <c r="F94" s="184"/>
      <c r="G94" s="1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9">
        <v>63</v>
      </c>
      <c r="B95" s="180" t="s">
        <v>244</v>
      </c>
      <c r="C95" s="192" t="s">
        <v>245</v>
      </c>
      <c r="D95" s="193" t="s">
        <v>0</v>
      </c>
      <c r="E95" s="194"/>
      <c r="F95" s="195"/>
      <c r="G95" s="184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7"/>
      <c r="S95" s="157" t="s">
        <v>117</v>
      </c>
      <c r="T95" s="157" t="s">
        <v>117</v>
      </c>
      <c r="U95" s="157">
        <v>0</v>
      </c>
      <c r="V95" s="157">
        <f>ROUND(E95*U95,2)</f>
        <v>0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184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85" t="s">
        <v>114</v>
      </c>
      <c r="B96" s="186" t="s">
        <v>79</v>
      </c>
      <c r="C96" s="187" t="s">
        <v>80</v>
      </c>
      <c r="D96" s="188"/>
      <c r="E96" s="189"/>
      <c r="F96" s="190"/>
      <c r="G96" s="191">
        <f>SUMIF(AG97:AG104,"&lt;&gt;NOR",G97:G104)</f>
        <v>0</v>
      </c>
      <c r="H96" s="159"/>
      <c r="I96" s="159">
        <f>SUM(I97:I104)</f>
        <v>0</v>
      </c>
      <c r="J96" s="159"/>
      <c r="K96" s="159">
        <f>SUM(K97:K104)</f>
        <v>0</v>
      </c>
      <c r="L96" s="159"/>
      <c r="M96" s="159">
        <f>SUM(M97:M104)</f>
        <v>0</v>
      </c>
      <c r="N96" s="159"/>
      <c r="O96" s="159">
        <f>SUM(O97:O104)</f>
        <v>2.12</v>
      </c>
      <c r="P96" s="159"/>
      <c r="Q96" s="159">
        <f>SUM(Q97:Q104)</f>
        <v>0</v>
      </c>
      <c r="R96" s="159"/>
      <c r="S96" s="159"/>
      <c r="T96" s="159"/>
      <c r="U96" s="159"/>
      <c r="V96" s="159">
        <f>SUM(V97:V104)</f>
        <v>44.94</v>
      </c>
      <c r="W96" s="159"/>
      <c r="AG96" t="s">
        <v>115</v>
      </c>
    </row>
    <row r="97" spans="1:60" ht="22.5" outlineLevel="1" x14ac:dyDescent="0.2">
      <c r="A97" s="173">
        <v>64</v>
      </c>
      <c r="B97" s="174" t="s">
        <v>246</v>
      </c>
      <c r="C97" s="175" t="s">
        <v>283</v>
      </c>
      <c r="D97" s="164" t="s">
        <v>287</v>
      </c>
      <c r="E97" s="176">
        <v>32</v>
      </c>
      <c r="F97" s="177"/>
      <c r="G97" s="178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2.9999999999999997E-4</v>
      </c>
      <c r="O97" s="157">
        <f>ROUND(E97*N97,2)</f>
        <v>0.01</v>
      </c>
      <c r="P97" s="157">
        <v>0</v>
      </c>
      <c r="Q97" s="157">
        <f>ROUND(E97*P97,2)</f>
        <v>0</v>
      </c>
      <c r="R97" s="157"/>
      <c r="S97" s="157" t="s">
        <v>117</v>
      </c>
      <c r="T97" s="157" t="s">
        <v>117</v>
      </c>
      <c r="U97" s="157">
        <v>0</v>
      </c>
      <c r="V97" s="157">
        <f>ROUND(E97*U97,2)</f>
        <v>0</v>
      </c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173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9"/>
      <c r="B98" s="180"/>
      <c r="C98" s="181" t="s">
        <v>305</v>
      </c>
      <c r="D98" s="182"/>
      <c r="E98" s="183">
        <v>32</v>
      </c>
      <c r="F98" s="184"/>
      <c r="G98" s="184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120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 x14ac:dyDescent="0.2">
      <c r="A99" s="173">
        <v>65</v>
      </c>
      <c r="B99" s="174" t="s">
        <v>247</v>
      </c>
      <c r="C99" s="175" t="s">
        <v>309</v>
      </c>
      <c r="D99" s="164" t="s">
        <v>287</v>
      </c>
      <c r="E99" s="176">
        <v>32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5.5800000000000002E-2</v>
      </c>
      <c r="O99" s="157">
        <f>ROUND(E99*N99,2)</f>
        <v>1.79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1.3480000000000001</v>
      </c>
      <c r="V99" s="157">
        <f>ROUND(E99*U99,2)</f>
        <v>43.14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173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9"/>
      <c r="B100" s="180"/>
      <c r="C100" s="181" t="s">
        <v>305</v>
      </c>
      <c r="D100" s="182"/>
      <c r="E100" s="183">
        <v>32</v>
      </c>
      <c r="F100" s="184"/>
      <c r="G100" s="18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67">
        <v>66</v>
      </c>
      <c r="B101" s="168" t="s">
        <v>248</v>
      </c>
      <c r="C101" s="169" t="s">
        <v>310</v>
      </c>
      <c r="D101" s="165" t="s">
        <v>148</v>
      </c>
      <c r="E101" s="170">
        <v>15</v>
      </c>
      <c r="F101" s="171"/>
      <c r="G101" s="172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0.12</v>
      </c>
      <c r="V101" s="157">
        <f>ROUND(E101*U101,2)</f>
        <v>1.8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73">
        <v>67</v>
      </c>
      <c r="B102" s="174" t="s">
        <v>249</v>
      </c>
      <c r="C102" s="175" t="s">
        <v>311</v>
      </c>
      <c r="D102" s="164" t="s">
        <v>287</v>
      </c>
      <c r="E102" s="176">
        <v>32</v>
      </c>
      <c r="F102" s="177"/>
      <c r="G102" s="178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0.01</v>
      </c>
      <c r="O102" s="157">
        <f>ROUND(E102*N102,2)</f>
        <v>0.32</v>
      </c>
      <c r="P102" s="157">
        <v>0</v>
      </c>
      <c r="Q102" s="157">
        <f>ROUND(E102*P102,2)</f>
        <v>0</v>
      </c>
      <c r="R102" s="157" t="s">
        <v>250</v>
      </c>
      <c r="S102" s="157" t="s">
        <v>117</v>
      </c>
      <c r="T102" s="157" t="s">
        <v>153</v>
      </c>
      <c r="U102" s="157">
        <v>0</v>
      </c>
      <c r="V102" s="157">
        <f>ROUND(E102*U102,2)</f>
        <v>0</v>
      </c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234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9"/>
      <c r="B103" s="180"/>
      <c r="C103" s="181" t="s">
        <v>306</v>
      </c>
      <c r="D103" s="182"/>
      <c r="E103" s="183">
        <v>32</v>
      </c>
      <c r="F103" s="184"/>
      <c r="G103" s="184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120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9">
        <v>68</v>
      </c>
      <c r="B104" s="180" t="s">
        <v>251</v>
      </c>
      <c r="C104" s="192" t="s">
        <v>252</v>
      </c>
      <c r="D104" s="193" t="s">
        <v>0</v>
      </c>
      <c r="E104" s="194"/>
      <c r="F104" s="195"/>
      <c r="G104" s="184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7"/>
      <c r="S104" s="157" t="s">
        <v>117</v>
      </c>
      <c r="T104" s="157" t="s">
        <v>117</v>
      </c>
      <c r="U104" s="157">
        <v>0</v>
      </c>
      <c r="V104" s="157">
        <f>ROUND(E104*U104,2)</f>
        <v>0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184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85" t="s">
        <v>114</v>
      </c>
      <c r="B105" s="186" t="s">
        <v>81</v>
      </c>
      <c r="C105" s="187" t="s">
        <v>82</v>
      </c>
      <c r="D105" s="188"/>
      <c r="E105" s="189"/>
      <c r="F105" s="190"/>
      <c r="G105" s="191">
        <f>SUMIF(AG106:AG108,"&lt;&gt;NOR",G106:G108)</f>
        <v>0</v>
      </c>
      <c r="H105" s="159"/>
      <c r="I105" s="159">
        <f>SUM(I106:I108)</f>
        <v>0</v>
      </c>
      <c r="J105" s="159"/>
      <c r="K105" s="159">
        <f>SUM(K106:K108)</f>
        <v>0</v>
      </c>
      <c r="L105" s="159"/>
      <c r="M105" s="159">
        <f>SUM(M106:M108)</f>
        <v>0</v>
      </c>
      <c r="N105" s="159"/>
      <c r="O105" s="159">
        <f>SUM(O106:O108)</f>
        <v>0</v>
      </c>
      <c r="P105" s="159"/>
      <c r="Q105" s="159">
        <f>SUM(Q106:Q108)</f>
        <v>0</v>
      </c>
      <c r="R105" s="159"/>
      <c r="S105" s="159"/>
      <c r="T105" s="159"/>
      <c r="U105" s="159"/>
      <c r="V105" s="159">
        <f>SUM(V106:V108)</f>
        <v>0.51</v>
      </c>
      <c r="W105" s="159"/>
      <c r="AG105" t="s">
        <v>115</v>
      </c>
    </row>
    <row r="106" spans="1:60" outlineLevel="1" x14ac:dyDescent="0.2">
      <c r="A106" s="173">
        <v>69</v>
      </c>
      <c r="B106" s="174" t="s">
        <v>253</v>
      </c>
      <c r="C106" s="175" t="s">
        <v>254</v>
      </c>
      <c r="D106" s="164" t="s">
        <v>287</v>
      </c>
      <c r="E106" s="176">
        <v>3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7.6999999999999996E-4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117</v>
      </c>
      <c r="T106" s="157" t="s">
        <v>117</v>
      </c>
      <c r="U106" s="157">
        <v>9.7439999999999999E-2</v>
      </c>
      <c r="V106" s="157">
        <f>ROUND(E106*U106,2)</f>
        <v>0.28999999999999998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173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9"/>
      <c r="B107" s="180"/>
      <c r="C107" s="181"/>
      <c r="D107" s="182"/>
      <c r="E107" s="183"/>
      <c r="F107" s="184"/>
      <c r="G107" s="184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120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67">
        <v>70</v>
      </c>
      <c r="B108" s="168" t="s">
        <v>255</v>
      </c>
      <c r="C108" s="169" t="s">
        <v>303</v>
      </c>
      <c r="D108" s="164" t="s">
        <v>287</v>
      </c>
      <c r="E108" s="170">
        <v>3</v>
      </c>
      <c r="F108" s="171"/>
      <c r="G108" s="172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4.6000000000000001E-4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117</v>
      </c>
      <c r="T108" s="157" t="s">
        <v>117</v>
      </c>
      <c r="U108" s="157">
        <v>7.3099999999999998E-2</v>
      </c>
      <c r="V108" s="157">
        <f>ROUND(E108*U108,2)</f>
        <v>0.22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85" t="s">
        <v>114</v>
      </c>
      <c r="B109" s="186" t="s">
        <v>83</v>
      </c>
      <c r="C109" s="187" t="s">
        <v>84</v>
      </c>
      <c r="D109" s="188"/>
      <c r="E109" s="189"/>
      <c r="F109" s="190"/>
      <c r="G109" s="191">
        <f>SUMIF(AG110:AG110,"&lt;&gt;NOR",G110:G110)</f>
        <v>0</v>
      </c>
      <c r="H109" s="159"/>
      <c r="I109" s="159">
        <f>SUM(I110:I110)</f>
        <v>0</v>
      </c>
      <c r="J109" s="159"/>
      <c r="K109" s="159">
        <f>SUM(K110:K110)</f>
        <v>0</v>
      </c>
      <c r="L109" s="159"/>
      <c r="M109" s="159">
        <f>SUM(M110:M110)</f>
        <v>0</v>
      </c>
      <c r="N109" s="159"/>
      <c r="O109" s="159">
        <f>SUM(O110:O110)</f>
        <v>0</v>
      </c>
      <c r="P109" s="159"/>
      <c r="Q109" s="159">
        <f>SUM(Q110:Q110)</f>
        <v>0</v>
      </c>
      <c r="R109" s="159"/>
      <c r="S109" s="159"/>
      <c r="T109" s="159"/>
      <c r="U109" s="159"/>
      <c r="V109" s="159">
        <f>SUM(V110:V110)</f>
        <v>0</v>
      </c>
      <c r="W109" s="159"/>
      <c r="AG109" t="s">
        <v>115</v>
      </c>
    </row>
    <row r="110" spans="1:60" ht="22.5" outlineLevel="1" x14ac:dyDescent="0.2">
      <c r="A110" s="167">
        <v>71</v>
      </c>
      <c r="B110" s="168" t="s">
        <v>256</v>
      </c>
      <c r="C110" s="169" t="s">
        <v>296</v>
      </c>
      <c r="D110" s="165" t="s">
        <v>156</v>
      </c>
      <c r="E110" s="170">
        <v>1</v>
      </c>
      <c r="F110" s="171"/>
      <c r="G110" s="172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152</v>
      </c>
      <c r="T110" s="157" t="s">
        <v>153</v>
      </c>
      <c r="U110" s="157">
        <v>0</v>
      </c>
      <c r="V110" s="157">
        <f>ROUND(E110*U110,2)</f>
        <v>0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118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85" t="s">
        <v>114</v>
      </c>
      <c r="B111" s="186" t="s">
        <v>85</v>
      </c>
      <c r="C111" s="187" t="s">
        <v>86</v>
      </c>
      <c r="D111" s="188"/>
      <c r="E111" s="189"/>
      <c r="F111" s="190"/>
      <c r="G111" s="191">
        <f>SUMIF(AG112:AG117,"&lt;&gt;NOR",G112:G117)</f>
        <v>0</v>
      </c>
      <c r="H111" s="159"/>
      <c r="I111" s="159">
        <f>SUM(I112:I117)</f>
        <v>0</v>
      </c>
      <c r="J111" s="159"/>
      <c r="K111" s="159">
        <f>SUM(K112:K117)</f>
        <v>0</v>
      </c>
      <c r="L111" s="159"/>
      <c r="M111" s="159">
        <f>SUM(M112:M117)</f>
        <v>0</v>
      </c>
      <c r="N111" s="159"/>
      <c r="O111" s="159">
        <f>SUM(O112:O117)</f>
        <v>0</v>
      </c>
      <c r="P111" s="159"/>
      <c r="Q111" s="159">
        <f>SUM(Q112:Q117)</f>
        <v>0</v>
      </c>
      <c r="R111" s="159"/>
      <c r="S111" s="159"/>
      <c r="T111" s="159"/>
      <c r="U111" s="159"/>
      <c r="V111" s="159">
        <f>SUM(V112:V117)</f>
        <v>7.68</v>
      </c>
      <c r="W111" s="159"/>
      <c r="AG111" t="s">
        <v>115</v>
      </c>
    </row>
    <row r="112" spans="1:60" outlineLevel="1" x14ac:dyDescent="0.2">
      <c r="A112" s="167">
        <v>72</v>
      </c>
      <c r="B112" s="168" t="s">
        <v>257</v>
      </c>
      <c r="C112" s="169" t="s">
        <v>258</v>
      </c>
      <c r="D112" s="165" t="s">
        <v>164</v>
      </c>
      <c r="E112" s="170">
        <v>1.774</v>
      </c>
      <c r="F112" s="171"/>
      <c r="G112" s="172">
        <f t="shared" ref="G112:G117" si="21">ROUND(E112*F112,2)</f>
        <v>0</v>
      </c>
      <c r="H112" s="158"/>
      <c r="I112" s="157">
        <f t="shared" ref="I112:I117" si="22">ROUND(E112*H112,2)</f>
        <v>0</v>
      </c>
      <c r="J112" s="158"/>
      <c r="K112" s="157">
        <f t="shared" ref="K112:K117" si="23">ROUND(E112*J112,2)</f>
        <v>0</v>
      </c>
      <c r="L112" s="157">
        <v>15</v>
      </c>
      <c r="M112" s="157">
        <f t="shared" ref="M112:M117" si="24">G112*(1+L112/100)</f>
        <v>0</v>
      </c>
      <c r="N112" s="157">
        <v>0</v>
      </c>
      <c r="O112" s="157">
        <f t="shared" ref="O112:O117" si="25">ROUND(E112*N112,2)</f>
        <v>0</v>
      </c>
      <c r="P112" s="157">
        <v>0</v>
      </c>
      <c r="Q112" s="157">
        <f t="shared" ref="Q112:Q117" si="26">ROUND(E112*P112,2)</f>
        <v>0</v>
      </c>
      <c r="R112" s="157"/>
      <c r="S112" s="157" t="s">
        <v>117</v>
      </c>
      <c r="T112" s="157" t="s">
        <v>117</v>
      </c>
      <c r="U112" s="157">
        <v>0.93300000000000005</v>
      </c>
      <c r="V112" s="157">
        <f t="shared" ref="V112:V117" si="27">ROUND(E112*U112,2)</f>
        <v>1.66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259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67">
        <v>73</v>
      </c>
      <c r="B113" s="168" t="s">
        <v>260</v>
      </c>
      <c r="C113" s="169" t="s">
        <v>261</v>
      </c>
      <c r="D113" s="165" t="s">
        <v>164</v>
      </c>
      <c r="E113" s="170">
        <v>5.3220000000000001</v>
      </c>
      <c r="F113" s="171"/>
      <c r="G113" s="172">
        <f t="shared" si="21"/>
        <v>0</v>
      </c>
      <c r="H113" s="158"/>
      <c r="I113" s="157">
        <f t="shared" si="22"/>
        <v>0</v>
      </c>
      <c r="J113" s="158"/>
      <c r="K113" s="157">
        <f t="shared" si="23"/>
        <v>0</v>
      </c>
      <c r="L113" s="157">
        <v>15</v>
      </c>
      <c r="M113" s="157">
        <f t="shared" si="24"/>
        <v>0</v>
      </c>
      <c r="N113" s="157">
        <v>0</v>
      </c>
      <c r="O113" s="157">
        <f t="shared" si="25"/>
        <v>0</v>
      </c>
      <c r="P113" s="157">
        <v>0</v>
      </c>
      <c r="Q113" s="157">
        <f t="shared" si="26"/>
        <v>0</v>
      </c>
      <c r="R113" s="157"/>
      <c r="S113" s="157" t="s">
        <v>117</v>
      </c>
      <c r="T113" s="157" t="s">
        <v>117</v>
      </c>
      <c r="U113" s="157">
        <v>0.65300000000000002</v>
      </c>
      <c r="V113" s="157">
        <f t="shared" si="27"/>
        <v>3.48</v>
      </c>
      <c r="W113" s="157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259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67">
        <v>74</v>
      </c>
      <c r="B114" s="168" t="s">
        <v>262</v>
      </c>
      <c r="C114" s="169" t="s">
        <v>263</v>
      </c>
      <c r="D114" s="165" t="s">
        <v>164</v>
      </c>
      <c r="E114" s="170">
        <v>1.774</v>
      </c>
      <c r="F114" s="171"/>
      <c r="G114" s="172">
        <f t="shared" si="21"/>
        <v>0</v>
      </c>
      <c r="H114" s="158"/>
      <c r="I114" s="157">
        <f t="shared" si="22"/>
        <v>0</v>
      </c>
      <c r="J114" s="158"/>
      <c r="K114" s="157">
        <f t="shared" si="23"/>
        <v>0</v>
      </c>
      <c r="L114" s="157">
        <v>15</v>
      </c>
      <c r="M114" s="157">
        <f t="shared" si="24"/>
        <v>0</v>
      </c>
      <c r="N114" s="157">
        <v>0</v>
      </c>
      <c r="O114" s="157">
        <f t="shared" si="25"/>
        <v>0</v>
      </c>
      <c r="P114" s="157">
        <v>0</v>
      </c>
      <c r="Q114" s="157">
        <f t="shared" si="26"/>
        <v>0</v>
      </c>
      <c r="R114" s="157"/>
      <c r="S114" s="157" t="s">
        <v>117</v>
      </c>
      <c r="T114" s="157" t="s">
        <v>117</v>
      </c>
      <c r="U114" s="157">
        <v>0.49</v>
      </c>
      <c r="V114" s="157">
        <f t="shared" si="27"/>
        <v>0.87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75</v>
      </c>
      <c r="B115" s="168" t="s">
        <v>264</v>
      </c>
      <c r="C115" s="169" t="s">
        <v>265</v>
      </c>
      <c r="D115" s="165" t="s">
        <v>164</v>
      </c>
      <c r="E115" s="170">
        <v>15.965999999999999</v>
      </c>
      <c r="F115" s="171"/>
      <c r="G115" s="172">
        <f t="shared" si="21"/>
        <v>0</v>
      </c>
      <c r="H115" s="158"/>
      <c r="I115" s="157">
        <f t="shared" si="22"/>
        <v>0</v>
      </c>
      <c r="J115" s="158"/>
      <c r="K115" s="157">
        <f t="shared" si="23"/>
        <v>0</v>
      </c>
      <c r="L115" s="157">
        <v>15</v>
      </c>
      <c r="M115" s="157">
        <f t="shared" si="24"/>
        <v>0</v>
      </c>
      <c r="N115" s="157">
        <v>0</v>
      </c>
      <c r="O115" s="157">
        <f t="shared" si="25"/>
        <v>0</v>
      </c>
      <c r="P115" s="157">
        <v>0</v>
      </c>
      <c r="Q115" s="157">
        <f t="shared" si="26"/>
        <v>0</v>
      </c>
      <c r="R115" s="157"/>
      <c r="S115" s="157" t="s">
        <v>117</v>
      </c>
      <c r="T115" s="157" t="s">
        <v>117</v>
      </c>
      <c r="U115" s="157">
        <v>0</v>
      </c>
      <c r="V115" s="157">
        <f t="shared" si="27"/>
        <v>0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259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76</v>
      </c>
      <c r="B116" s="168" t="s">
        <v>266</v>
      </c>
      <c r="C116" s="169" t="s">
        <v>267</v>
      </c>
      <c r="D116" s="165" t="s">
        <v>164</v>
      </c>
      <c r="E116" s="170">
        <v>1.774</v>
      </c>
      <c r="F116" s="171"/>
      <c r="G116" s="172">
        <f t="shared" si="21"/>
        <v>0</v>
      </c>
      <c r="H116" s="158"/>
      <c r="I116" s="157">
        <f t="shared" si="22"/>
        <v>0</v>
      </c>
      <c r="J116" s="158"/>
      <c r="K116" s="157">
        <f t="shared" si="23"/>
        <v>0</v>
      </c>
      <c r="L116" s="157">
        <v>15</v>
      </c>
      <c r="M116" s="157">
        <f t="shared" si="24"/>
        <v>0</v>
      </c>
      <c r="N116" s="157">
        <v>0</v>
      </c>
      <c r="O116" s="157">
        <f t="shared" si="25"/>
        <v>0</v>
      </c>
      <c r="P116" s="157">
        <v>0</v>
      </c>
      <c r="Q116" s="157">
        <f t="shared" si="26"/>
        <v>0</v>
      </c>
      <c r="R116" s="157"/>
      <c r="S116" s="157" t="s">
        <v>117</v>
      </c>
      <c r="T116" s="157" t="s">
        <v>117</v>
      </c>
      <c r="U116" s="157">
        <v>0.94199999999999995</v>
      </c>
      <c r="V116" s="157">
        <f t="shared" si="27"/>
        <v>1.67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77</v>
      </c>
      <c r="B117" s="168" t="s">
        <v>268</v>
      </c>
      <c r="C117" s="169" t="s">
        <v>269</v>
      </c>
      <c r="D117" s="165" t="s">
        <v>164</v>
      </c>
      <c r="E117" s="170">
        <v>1.774</v>
      </c>
      <c r="F117" s="171"/>
      <c r="G117" s="172">
        <f t="shared" si="21"/>
        <v>0</v>
      </c>
      <c r="H117" s="158"/>
      <c r="I117" s="157">
        <f t="shared" si="22"/>
        <v>0</v>
      </c>
      <c r="J117" s="158"/>
      <c r="K117" s="157">
        <f t="shared" si="23"/>
        <v>0</v>
      </c>
      <c r="L117" s="157">
        <v>15</v>
      </c>
      <c r="M117" s="157">
        <f t="shared" si="24"/>
        <v>0</v>
      </c>
      <c r="N117" s="157">
        <v>0</v>
      </c>
      <c r="O117" s="157">
        <f t="shared" si="25"/>
        <v>0</v>
      </c>
      <c r="P117" s="157">
        <v>0</v>
      </c>
      <c r="Q117" s="157">
        <f t="shared" si="26"/>
        <v>0</v>
      </c>
      <c r="R117" s="157"/>
      <c r="S117" s="157" t="s">
        <v>117</v>
      </c>
      <c r="T117" s="157" t="s">
        <v>117</v>
      </c>
      <c r="U117" s="157">
        <v>0</v>
      </c>
      <c r="V117" s="157">
        <f t="shared" si="27"/>
        <v>0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85" t="s">
        <v>114</v>
      </c>
      <c r="B118" s="186" t="s">
        <v>88</v>
      </c>
      <c r="C118" s="187" t="s">
        <v>29</v>
      </c>
      <c r="D118" s="188"/>
      <c r="E118" s="189"/>
      <c r="F118" s="190"/>
      <c r="G118" s="191">
        <f>SUMIF(AG119:AG121,"&lt;&gt;NOR",G119:G121)</f>
        <v>0</v>
      </c>
      <c r="H118" s="159"/>
      <c r="I118" s="159">
        <f>SUM(I119:I121)</f>
        <v>0</v>
      </c>
      <c r="J118" s="159"/>
      <c r="K118" s="159">
        <f>SUM(K119:K121)</f>
        <v>0</v>
      </c>
      <c r="L118" s="159"/>
      <c r="M118" s="159">
        <f>SUM(M119:M121)</f>
        <v>0</v>
      </c>
      <c r="N118" s="159"/>
      <c r="O118" s="159">
        <f>SUM(O119:O121)</f>
        <v>0</v>
      </c>
      <c r="P118" s="159"/>
      <c r="Q118" s="159">
        <f>SUM(Q119:Q121)</f>
        <v>0</v>
      </c>
      <c r="R118" s="159"/>
      <c r="S118" s="159"/>
      <c r="T118" s="159"/>
      <c r="U118" s="159"/>
      <c r="V118" s="159">
        <f>SUM(V119:V121)</f>
        <v>0</v>
      </c>
      <c r="W118" s="159"/>
      <c r="AG118" t="s">
        <v>115</v>
      </c>
    </row>
    <row r="119" spans="1:60" outlineLevel="1" x14ac:dyDescent="0.2">
      <c r="A119" s="167">
        <v>78</v>
      </c>
      <c r="B119" s="168" t="s">
        <v>270</v>
      </c>
      <c r="C119" s="169" t="s">
        <v>271</v>
      </c>
      <c r="D119" s="165" t="s">
        <v>272</v>
      </c>
      <c r="E119" s="170">
        <v>1</v>
      </c>
      <c r="F119" s="171"/>
      <c r="G119" s="172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15</v>
      </c>
      <c r="M119" s="157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7"/>
      <c r="S119" s="157" t="s">
        <v>117</v>
      </c>
      <c r="T119" s="157" t="s">
        <v>153</v>
      </c>
      <c r="U119" s="157">
        <v>0</v>
      </c>
      <c r="V119" s="157">
        <f>ROUND(E119*U119,2)</f>
        <v>0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273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67">
        <v>79</v>
      </c>
      <c r="B120" s="168" t="s">
        <v>274</v>
      </c>
      <c r="C120" s="169" t="s">
        <v>275</v>
      </c>
      <c r="D120" s="165" t="s">
        <v>272</v>
      </c>
      <c r="E120" s="170">
        <v>1</v>
      </c>
      <c r="F120" s="171"/>
      <c r="G120" s="172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15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152</v>
      </c>
      <c r="T120" s="157" t="s">
        <v>153</v>
      </c>
      <c r="U120" s="157">
        <v>0</v>
      </c>
      <c r="V120" s="157">
        <f>ROUND(E120*U120,2)</f>
        <v>0</v>
      </c>
      <c r="W120" s="157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273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3">
        <v>80</v>
      </c>
      <c r="B121" s="174" t="s">
        <v>276</v>
      </c>
      <c r="C121" s="175" t="s">
        <v>277</v>
      </c>
      <c r="D121" s="166" t="s">
        <v>272</v>
      </c>
      <c r="E121" s="176">
        <v>1</v>
      </c>
      <c r="F121" s="177"/>
      <c r="G121" s="178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152</v>
      </c>
      <c r="T121" s="157" t="s">
        <v>153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273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x14ac:dyDescent="0.2">
      <c r="A122" s="196"/>
      <c r="B122" s="197"/>
      <c r="C122" s="198"/>
      <c r="D122" s="199"/>
      <c r="E122" s="196"/>
      <c r="F122" s="196"/>
      <c r="G122" s="19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3"/>
      <c r="B123" s="154" t="s">
        <v>31</v>
      </c>
      <c r="C123" s="162"/>
      <c r="D123" s="155"/>
      <c r="E123" s="156"/>
      <c r="F123" s="156"/>
      <c r="G123" s="160">
        <f>G8+G21+G24+G26+G37+G39+G43+G50+G62+G67+G85+G87+G96+G105+G109+G111+G118</f>
        <v>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278</v>
      </c>
    </row>
    <row r="124" spans="1:60" x14ac:dyDescent="0.2">
      <c r="A124" s="5"/>
      <c r="B124" s="6"/>
      <c r="C124" s="16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6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7" t="s">
        <v>279</v>
      </c>
      <c r="B126" s="267"/>
      <c r="C126" s="268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8"/>
      <c r="B127" s="249"/>
      <c r="C127" s="250"/>
      <c r="D127" s="249"/>
      <c r="E127" s="249"/>
      <c r="F127" s="249"/>
      <c r="G127" s="25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280</v>
      </c>
    </row>
    <row r="128" spans="1:60" x14ac:dyDescent="0.2">
      <c r="A128" s="252"/>
      <c r="B128" s="253"/>
      <c r="C128" s="254"/>
      <c r="D128" s="253"/>
      <c r="E128" s="253"/>
      <c r="F128" s="253"/>
      <c r="G128" s="25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52"/>
      <c r="B129" s="253"/>
      <c r="C129" s="254"/>
      <c r="D129" s="253"/>
      <c r="E129" s="253"/>
      <c r="F129" s="253"/>
      <c r="G129" s="25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52"/>
      <c r="B130" s="253"/>
      <c r="C130" s="254"/>
      <c r="D130" s="253"/>
      <c r="E130" s="253"/>
      <c r="F130" s="253"/>
      <c r="G130" s="25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6"/>
      <c r="B131" s="257"/>
      <c r="C131" s="258"/>
      <c r="D131" s="257"/>
      <c r="E131" s="257"/>
      <c r="F131" s="257"/>
      <c r="G131" s="25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6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63"/>
      <c r="D133" s="141"/>
      <c r="AG133" t="s">
        <v>281</v>
      </c>
    </row>
    <row r="134" spans="1:33" x14ac:dyDescent="0.2">
      <c r="D134" s="141"/>
    </row>
    <row r="135" spans="1:33" x14ac:dyDescent="0.2">
      <c r="D135" s="141"/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2022-10-05T09:56:54Z</cp:lastPrinted>
  <dcterms:created xsi:type="dcterms:W3CDTF">2009-04-08T07:15:50Z</dcterms:created>
  <dcterms:modified xsi:type="dcterms:W3CDTF">2022-10-10T07:20:01Z</dcterms:modified>
</cp:coreProperties>
</file>