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OBH\w0322spa\Plocha\DNS\B Y T Y - volné\Jiskřiček 12, b.č.6\BJ - Jiskřiček 12, b.č.6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Pol'!$A$1:$W$131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G84" i="12" s="1"/>
  <c r="I59" i="1" s="1"/>
  <c r="I85" i="12"/>
  <c r="I84" i="12" s="1"/>
  <c r="K85" i="12"/>
  <c r="K84" i="12" s="1"/>
  <c r="O85" i="12"/>
  <c r="O84" i="12" s="1"/>
  <c r="Q85" i="12"/>
  <c r="Q84" i="12" s="1"/>
  <c r="V85" i="12"/>
  <c r="V84" i="12" s="1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M108" i="12" s="1"/>
  <c r="I109" i="12"/>
  <c r="I108" i="12" s="1"/>
  <c r="K109" i="12"/>
  <c r="K108" i="12" s="1"/>
  <c r="O109" i="12"/>
  <c r="O108" i="12" s="1"/>
  <c r="Q109" i="12"/>
  <c r="Q108" i="12" s="1"/>
  <c r="V109" i="12"/>
  <c r="V108" i="12" s="1"/>
  <c r="G111" i="12"/>
  <c r="M111" i="12" s="1"/>
  <c r="I111" i="12"/>
  <c r="K111" i="12"/>
  <c r="O111" i="12"/>
  <c r="Q111" i="12"/>
  <c r="V111" i="12"/>
  <c r="G112" i="12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AF122" i="12"/>
  <c r="I20" i="1"/>
  <c r="V104" i="12" l="1"/>
  <c r="K86" i="12"/>
  <c r="V61" i="12"/>
  <c r="G36" i="12"/>
  <c r="I53" i="1" s="1"/>
  <c r="M25" i="12"/>
  <c r="M24" i="12" s="1"/>
  <c r="Q117" i="12"/>
  <c r="G42" i="12"/>
  <c r="I55" i="1" s="1"/>
  <c r="K95" i="12"/>
  <c r="K104" i="12"/>
  <c r="Q49" i="12"/>
  <c r="I110" i="12"/>
  <c r="I117" i="12"/>
  <c r="K110" i="12"/>
  <c r="G66" i="12"/>
  <c r="I58" i="1" s="1"/>
  <c r="G61" i="12"/>
  <c r="I57" i="1" s="1"/>
  <c r="G49" i="12"/>
  <c r="I56" i="1" s="1"/>
  <c r="G26" i="12"/>
  <c r="I52" i="1" s="1"/>
  <c r="K8" i="12"/>
  <c r="O42" i="12"/>
  <c r="V26" i="12"/>
  <c r="O117" i="12"/>
  <c r="Q110" i="12"/>
  <c r="G41" i="1"/>
  <c r="G39" i="1"/>
  <c r="G42" i="1" s="1"/>
  <c r="G25" i="1" s="1"/>
  <c r="A25" i="1" s="1"/>
  <c r="A26" i="1" s="1"/>
  <c r="G26" i="1" s="1"/>
  <c r="K117" i="12"/>
  <c r="G108" i="12"/>
  <c r="I63" i="1" s="1"/>
  <c r="I18" i="1" s="1"/>
  <c r="V95" i="12"/>
  <c r="V86" i="12"/>
  <c r="O66" i="12"/>
  <c r="I49" i="12"/>
  <c r="O49" i="12"/>
  <c r="O8" i="12"/>
  <c r="G40" i="1"/>
  <c r="V117" i="12"/>
  <c r="V110" i="12"/>
  <c r="M104" i="12"/>
  <c r="G95" i="12"/>
  <c r="I61" i="1" s="1"/>
  <c r="K66" i="12"/>
  <c r="Q66" i="12"/>
  <c r="I66" i="12"/>
  <c r="Q61" i="12"/>
  <c r="I61" i="12"/>
  <c r="O61" i="12"/>
  <c r="K49" i="12"/>
  <c r="K42" i="12"/>
  <c r="Q42" i="12"/>
  <c r="I42" i="12"/>
  <c r="G38" i="12"/>
  <c r="I54" i="1" s="1"/>
  <c r="O26" i="12"/>
  <c r="G21" i="12"/>
  <c r="I50" i="1" s="1"/>
  <c r="V8" i="12"/>
  <c r="I8" i="12"/>
  <c r="O110" i="12"/>
  <c r="G110" i="12"/>
  <c r="I64" i="1" s="1"/>
  <c r="Q104" i="12"/>
  <c r="I104" i="12"/>
  <c r="O104" i="12"/>
  <c r="Q95" i="12"/>
  <c r="I95" i="12"/>
  <c r="O95" i="12"/>
  <c r="Q86" i="12"/>
  <c r="I86" i="12"/>
  <c r="O86" i="12"/>
  <c r="V66" i="12"/>
  <c r="K61" i="12"/>
  <c r="V49" i="12"/>
  <c r="V42" i="12"/>
  <c r="K26" i="12"/>
  <c r="Q26" i="12"/>
  <c r="I26" i="12"/>
  <c r="G8" i="12"/>
  <c r="Q8" i="12"/>
  <c r="M86" i="12"/>
  <c r="M117" i="12"/>
  <c r="AE122" i="12"/>
  <c r="G117" i="12"/>
  <c r="I65" i="1" s="1"/>
  <c r="I19" i="1" s="1"/>
  <c r="M112" i="12"/>
  <c r="M110" i="12" s="1"/>
  <c r="G104" i="12"/>
  <c r="I62" i="1" s="1"/>
  <c r="M96" i="12"/>
  <c r="M95" i="12" s="1"/>
  <c r="G86" i="12"/>
  <c r="I60" i="1" s="1"/>
  <c r="M85" i="12"/>
  <c r="M84" i="12" s="1"/>
  <c r="M62" i="12"/>
  <c r="M61" i="12" s="1"/>
  <c r="M50" i="12"/>
  <c r="M49" i="12" s="1"/>
  <c r="M29" i="12"/>
  <c r="M26" i="12" s="1"/>
  <c r="M17" i="12"/>
  <c r="M8" i="12" s="1"/>
  <c r="M68" i="12"/>
  <c r="M66" i="12" s="1"/>
  <c r="M44" i="12"/>
  <c r="M42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2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<sst xmlns="http://schemas.openxmlformats.org/spreadsheetml/2006/main" count="744" uniqueCount="317">
  <si>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</si>
  <si>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</si>
  <si>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</si>
  <si>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</si>
  <si>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</si>
  <si>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</si>
  <si>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</si>
  <si>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</si>
  <si>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</si>
  <si>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</si>
  <si>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</si>
  <si>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</si>
  <si>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</si>
  <si>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</si>
  <si>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</si>
  <si>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</si>
  <si>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</si>
  <si>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</si>
  <si>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</si>
  <si>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</si>
  <si>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</si>
  <si>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</si>
  <si>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</si>
  <si>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</si>
  <si>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</si>
  <si>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</si>
  <si>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</si>
  <si>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</si>
  <si>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</si>
  <si>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</si>
  <si>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</si>
  <si>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</si>
  <si>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</si>
  <si>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</si>
  <si>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</si>
  <si>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</si>
  <si>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</si>
  <si>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</si>
  <si>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</si>
  <si>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</si>
  <si>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</si>
  <si>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</si>
  <si>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</si>
  <si>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</si>
  <si>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</si>
  <si>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</si>
  <si>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</si>
  <si>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</si>
  <si>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</si>
  <si>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</si>
  <si>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</si>
  <si>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</si>
  <si>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</si>
  <si>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</si>
  <si>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</si>
  <si>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</si>
  <si>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</si>
  <si>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</si>
  <si>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</si>
  <si>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</si>
  <si>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</si>
  <si>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</si>
  <si>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</si>
  <si>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</si>
  <si>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</si>
  <si>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</si>
  <si>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</si>
  <si>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</si>
  <si>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</si>
  <si>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</si>
  <si>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</si>
  <si>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</si>
  <si>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</si>
  <si>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</si>
  <si>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</si>
  <si>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</si>
  <si>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</si>
  <si>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</si>
  <si>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</si>
  <si>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</si>
  <si>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</si>
  <si>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</si>
  <si>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</si>
  <si>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</si>
  <si>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</si>
  <si>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</si>
  <si>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</si>
  <si>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</si>
  <si>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</si>
  <si>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</si>
  <si>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</si>
  <si>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</si>
  <si>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</si>
  <si>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</si>
  <si>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</si>
  <si>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</si>
  <si>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</si>
  <si>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</si>
  <si>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</si>
  <si>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</si>
  <si>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</si>
  <si>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</si>
  <si>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</si>
  <si>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</si>
  <si>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</si>
  <si>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</si>
  <si>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</si>
  <si>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</si>
  <si>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</si>
  <si>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</si>
  <si>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</si>
  <si>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</si>
  <si>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</si>
  <si>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</si>
  <si>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</si>
  <si>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</si>
  <si>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</si>
  <si>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</si>
  <si>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</si>
  <si>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</si>
  <si>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</si>
  <si>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</si>
  <si>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</si>
  <si>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</si>
  <si>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</si>
  <si>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</si>
  <si>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</si>
  <si>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</si>
  <si>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</si>
  <si>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</si>
  <si>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</si>
  <si>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</si>
  <si>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</si>
  <si>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</si>
  <si>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</si>
  <si>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</si>
  <si>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</si>
  <si>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</si>
  <si>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</si>
  <si>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</si>
  <si>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</si>
  <si>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</si>
  <si>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</si>
  <si>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</si>
  <si>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</si>
  <si>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</si>
  <si>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</si>
  <si>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</si>
  <si>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</si>
  <si>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</si>
  <si>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</si>
  <si>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</si>
  <si>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</si>
  <si>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</si>
  <si>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</si>
  <si>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</si>
  <si>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</si>
  <si>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</si>
  <si>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</si>
  <si>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</si>
  <si>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</si>
  <si>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</si>
  <si>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</si>
  <si>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</si>
  <si>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</si>
  <si>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</si>
  <si>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</si>
  <si>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</si>
  <si>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</si>
  <si>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</si>
  <si>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</si>
  <si>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</si>
  <si>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</si>
  <si>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</si>
  <si>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</si>
  <si>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</si>
  <si>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</si>
  <si>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</si>
  <si>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</si>
  <si>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</si>
  <si>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</si>
  <si>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</si>
  <si>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</si>
  <si>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</si>
  <si>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</si>
  <si>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</si>
  <si>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</si>
  <si>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</si>
  <si>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</si>
  <si>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</si>
  <si>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</si>
  <si>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</si>
  <si>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</si>
  <si>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</si>
  <si>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</si>
  <si>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</si>
  <si>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</si>
  <si>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</si>
  <si>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</si>
  <si>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</si>
  <si>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</si>
  <si>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</si>
  <si>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</si>
  <si>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</si>
  <si>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</si>
  <si>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</si>
  <si>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</si>
  <si>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</si>
  <si>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</si>
  <si>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</si>
  <si>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</si>
  <si>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</si>
  <si>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</si>
  <si>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</si>
  <si>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</si>
  <si>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</si>
  <si>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</si>
  <si>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</si>
  <si>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</si>
  <si>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</si>
  <si>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</si>
  <si>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</si>
  <si>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</si>
  <si>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</si>
  <si>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</si>
  <si>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</si>
  <si>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</si>
  <si>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</si>
  <si>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</si>
  <si>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</si>
  <si>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</si>
  <si>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</si>
  <si>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</si>
  <si>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</si>
  <si>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</si>
  <si>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</si>
  <si>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</si>
  <si>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</si>
  <si>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</si>
  <si>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</si>
  <si>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</si>
  <si>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</si>
  <si>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</si>
  <si>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</si>
  <si>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</si>
  <si>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</si>
  <si>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</si>
  <si>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</si>
  <si>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</si>
  <si>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</si>
  <si>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</si>
  <si>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</si>
  <si>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</si>
  <si>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</si>
  <si>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</si>
  <si>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</si>
  <si>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</si>
  <si>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</si>
  <si>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</si>
  <si>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</si>
  <si>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</si>
  <si>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</si>
  <si>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</si>
  <si>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</si>
  <si>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</si>
  <si>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</si>
  <si>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</si>
  <si>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</si>
  <si>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</si>
  <si>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</si>
  <si>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</si>
  <si>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</si>
  <si>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</si>
  <si>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</si>
  <si>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</si>
  <si>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</si>
  <si>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</si>
  <si>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</si>
  <si>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</si>
  <si>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</si>
  <si>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</si>
  <si>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</si>
  <si>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</si>
  <si>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</si>
  <si>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</si>
  <si>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</si>
  <si>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</si>
  <si>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</si>
  <si>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</si>
  <si>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</si>
  <si>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</si>
  <si>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</si>
  <si>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</si>
  <si>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</si>
  <si>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</si>
  <si>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</si>
  <si>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</si>
  <si>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</si>
  <si>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</si>
  <si>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</si>
  <si>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</si>
  <si>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D+M zárubní a dveří např.SAPELLI - odhad, povrchová úprava lakované nebo CPL laminát, dle výběru objednatele</t>
  </si>
  <si>
    <t>Malba bílá, bez penetrace, 2 x</t>
  </si>
  <si>
    <t>Baterie umývadlová, záruka min.5 let, s dlouhou pípou</t>
  </si>
  <si>
    <t>24+8</t>
  </si>
  <si>
    <t>32*1,1</t>
  </si>
  <si>
    <t>Rekonstrukce BJ1+BJ2, Jiskřiček, O-Zábřeh</t>
  </si>
  <si>
    <t>Rozpočet - Jiskřiček 12/2214</t>
  </si>
  <si>
    <t>Jiskřiček 12/2214</t>
  </si>
  <si>
    <t>Montáž výztužné sítě (perlinky)do stěrky - vnit.stěny</t>
  </si>
  <si>
    <t>Revize, vč.vyřazovacího protokolu k PS, vpuštění plynu</t>
  </si>
  <si>
    <t>Obklad vnitř.stěn, keram.režný, hladký, MC, dle výběru objednatele</t>
  </si>
  <si>
    <t>, včetně dodávky ELOX ALMontáž lišt k obkladům, rohových, koutových i dilatačních</t>
  </si>
  <si>
    <t>Obkládačka pórov. 400x200, 300x200x6,8, dle výběru objednatele</t>
  </si>
  <si>
    <t>D+M Dvířka kontrolní 30x30 obklad na magnety</t>
  </si>
  <si>
    <t>Umývadlo např.JIKA s otvorem pro stojánkovou baterii (55cm), clik clak</t>
  </si>
  <si>
    <t>188/2022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</si>
</sst>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12" xfId="0" applyNumberForma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3"/>
      <c r="B2" s="80" t="s">
        <v>24</v>
      </c>
      <c r="C2" s="81"/>
      <c r="D2" s="270" t="s">
        <v>316</v>
      </c>
      <c r="E2" s="233" t="s">
        <v>306</v>
      </c>
      <c r="F2" s="234"/>
      <c r="G2" s="234"/>
      <c r="H2" s="234"/>
      <c r="I2" s="234"/>
      <c r="J2" s="235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36" t="s">
        <v>46</v>
      </c>
      <c r="F3" s="237"/>
      <c r="G3" s="237"/>
      <c r="H3" s="237"/>
      <c r="I3" s="237"/>
      <c r="J3" s="238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4" t="s">
        <v>308</v>
      </c>
      <c r="F4" s="225"/>
      <c r="G4" s="225"/>
      <c r="H4" s="225"/>
      <c r="I4" s="225"/>
      <c r="J4" s="226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0"/>
      <c r="E11" s="240"/>
      <c r="F11" s="240"/>
      <c r="G11" s="240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2"/>
      <c r="E12" s="222"/>
      <c r="F12" s="222"/>
      <c r="G12" s="222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3"/>
      <c r="E13" s="223"/>
      <c r="F13" s="223"/>
      <c r="G13" s="223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15"/>
      <c r="F16" s="216"/>
      <c r="G16" s="215"/>
      <c r="H16" s="216"/>
      <c r="I16" s="215">
        <f>SUMIF(F49:F65,A16,I49:I65)+SUMIF(F49:F65,"PSU",I49:I65)</f>
        <v>0</v>
      </c>
      <c r="J16" s="217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15"/>
      <c r="F17" s="216"/>
      <c r="G17" s="215"/>
      <c r="H17" s="216"/>
      <c r="I17" s="215">
        <f>SUMIF(F49:F65,A17,I49:I65)</f>
        <v>0</v>
      </c>
      <c r="J17" s="217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15"/>
      <c r="F18" s="216"/>
      <c r="G18" s="215"/>
      <c r="H18" s="216"/>
      <c r="I18" s="215">
        <f>SUMIF(F49:F65,A18,I49:I65)</f>
        <v>0</v>
      </c>
      <c r="J18" s="217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15"/>
      <c r="F19" s="216"/>
      <c r="G19" s="215"/>
      <c r="H19" s="216"/>
      <c r="I19" s="215">
        <f>SUMIF(F49:F65,A19,I49:I65)</f>
        <v>0</v>
      </c>
      <c r="J19" s="217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15"/>
      <c r="F20" s="216"/>
      <c r="G20" s="215"/>
      <c r="H20" s="216"/>
      <c r="I20" s="215">
        <f>SUMIF(F49:F65,A20,I49:I65)</f>
        <v>0</v>
      </c>
      <c r="J20" s="217"/>
    </row>
    <row r="21" spans="1:10" ht="23.25" customHeight="1" x14ac:dyDescent="0.2">
      <c r="A21" s="3"/>
      <c r="B21" s="74" t="s">
        <v>31</v>
      </c>
      <c r="C21" s="75"/>
      <c r="D21" s="76"/>
      <c r="E21" s="218"/>
      <c r="F21" s="243"/>
      <c r="G21" s="218"/>
      <c r="H21" s="243"/>
      <c r="I21" s="218">
        <f>SUM(I16:J20)</f>
        <v>0</v>
      </c>
      <c r="J21" s="21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3">
        <f>ZakladDPHSniVypocet</f>
        <v>0</v>
      </c>
      <c r="H23" s="214"/>
      <c r="I23" s="214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1">
        <f>IF(A24&gt;50, ROUNDUP(A23, 0), ROUNDDOWN(A23, 0))</f>
        <v>0</v>
      </c>
      <c r="H24" s="212"/>
      <c r="I24" s="212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3">
        <f>ZakladDPHZaklVypocet</f>
        <v>0</v>
      </c>
      <c r="H25" s="214"/>
      <c r="I25" s="214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0">
        <f>IF(A26&gt;50, ROUNDUP(A25, 0), ROUNDDOWN(A25, 0))</f>
        <v>0</v>
      </c>
      <c r="H26" s="231"/>
      <c r="I26" s="231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2">
        <f>CenaCelkem-(ZakladDPHSni+DPHSni+ZakladDPHZakl+DPHZakl)</f>
        <v>0</v>
      </c>
      <c r="H27" s="232"/>
      <c r="I27" s="232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1">
        <f>ZakladDPHSniVypocet+ZakladDPHZaklVypocet</f>
        <v>0</v>
      </c>
      <c r="H28" s="221"/>
      <c r="I28" s="221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0">
        <f>IF(A29&gt;50, ROUNDUP(A27, 0), ROUNDDOWN(A27, 0))</f>
        <v>0</v>
      </c>
      <c r="H29" s="220"/>
      <c r="I29" s="220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44844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0" t="s">
        <v>2</v>
      </c>
      <c r="E35" s="210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03"/>
      <c r="D39" s="204"/>
      <c r="E39" s="204"/>
      <c r="F39" s="104">
        <f>'01 02 Pol'!AE122</f>
        <v>0</v>
      </c>
      <c r="G39" s="105">
        <f>'01 02 Pol'!AF122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05" t="s">
        <v>46</v>
      </c>
      <c r="D40" s="206"/>
      <c r="E40" s="206"/>
      <c r="F40" s="109">
        <f>'01 02 Pol'!AE122</f>
        <v>0</v>
      </c>
      <c r="G40" s="110">
        <f>'01 02 Pol'!AF122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03" t="s">
        <v>44</v>
      </c>
      <c r="D41" s="204"/>
      <c r="E41" s="204"/>
      <c r="F41" s="113">
        <f>'01 02 Pol'!AE122</f>
        <v>0</v>
      </c>
      <c r="G41" s="106">
        <f>'01 02 Pol'!AF122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07" t="s">
        <v>51</v>
      </c>
      <c r="C42" s="208"/>
      <c r="D42" s="208"/>
      <c r="E42" s="209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01" t="s">
        <v>56</v>
      </c>
      <c r="D49" s="202"/>
      <c r="E49" s="202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01" t="s">
        <v>58</v>
      </c>
      <c r="D50" s="202"/>
      <c r="E50" s="202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01" t="s">
        <v>60</v>
      </c>
      <c r="D51" s="202"/>
      <c r="E51" s="202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01" t="s">
        <v>62</v>
      </c>
      <c r="D52" s="202"/>
      <c r="E52" s="202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01" t="s">
        <v>64</v>
      </c>
      <c r="D53" s="202"/>
      <c r="E53" s="202"/>
      <c r="F53" s="136" t="s">
        <v>26</v>
      </c>
      <c r="G53" s="137"/>
      <c r="H53" s="137"/>
      <c r="I53" s="137">
        <f>'01 02 Pol'!G36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01" t="s">
        <v>66</v>
      </c>
      <c r="D54" s="202"/>
      <c r="E54" s="202"/>
      <c r="F54" s="136" t="s">
        <v>27</v>
      </c>
      <c r="G54" s="137"/>
      <c r="H54" s="137"/>
      <c r="I54" s="137">
        <f>'01 02 Pol'!G38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01" t="s">
        <v>68</v>
      </c>
      <c r="D55" s="202"/>
      <c r="E55" s="202"/>
      <c r="F55" s="136" t="s">
        <v>27</v>
      </c>
      <c r="G55" s="137"/>
      <c r="H55" s="137"/>
      <c r="I55" s="137">
        <f>'01 02 Pol'!G42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01" t="s">
        <v>70</v>
      </c>
      <c r="D56" s="202"/>
      <c r="E56" s="202"/>
      <c r="F56" s="136" t="s">
        <v>27</v>
      </c>
      <c r="G56" s="137"/>
      <c r="H56" s="137"/>
      <c r="I56" s="137">
        <f>'01 02 Pol'!G49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01" t="s">
        <v>72</v>
      </c>
      <c r="D57" s="202"/>
      <c r="E57" s="202"/>
      <c r="F57" s="136" t="s">
        <v>27</v>
      </c>
      <c r="G57" s="137"/>
      <c r="H57" s="137"/>
      <c r="I57" s="137">
        <f>'01 02 Pol'!G61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01" t="s">
        <v>74</v>
      </c>
      <c r="D58" s="202"/>
      <c r="E58" s="202"/>
      <c r="F58" s="136" t="s">
        <v>27</v>
      </c>
      <c r="G58" s="137"/>
      <c r="H58" s="137"/>
      <c r="I58" s="137">
        <f>'01 02 Pol'!G66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01" t="s">
        <v>76</v>
      </c>
      <c r="D59" s="202"/>
      <c r="E59" s="202"/>
      <c r="F59" s="136" t="s">
        <v>27</v>
      </c>
      <c r="G59" s="137"/>
      <c r="H59" s="137"/>
      <c r="I59" s="137">
        <f>'01 02 Pol'!G84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01" t="s">
        <v>78</v>
      </c>
      <c r="D60" s="202"/>
      <c r="E60" s="202"/>
      <c r="F60" s="136" t="s">
        <v>27</v>
      </c>
      <c r="G60" s="137"/>
      <c r="H60" s="137"/>
      <c r="I60" s="137">
        <f>'01 02 Pol'!G86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01" t="s">
        <v>80</v>
      </c>
      <c r="D61" s="202"/>
      <c r="E61" s="202"/>
      <c r="F61" s="136" t="s">
        <v>27</v>
      </c>
      <c r="G61" s="137"/>
      <c r="H61" s="137"/>
      <c r="I61" s="137">
        <f>'01 02 Pol'!G95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01" t="s">
        <v>82</v>
      </c>
      <c r="D62" s="202"/>
      <c r="E62" s="202"/>
      <c r="F62" s="136" t="s">
        <v>27</v>
      </c>
      <c r="G62" s="137"/>
      <c r="H62" s="137"/>
      <c r="I62" s="137">
        <f>'01 02 Pol'!G104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01" t="s">
        <v>84</v>
      </c>
      <c r="D63" s="202"/>
      <c r="E63" s="202"/>
      <c r="F63" s="136" t="s">
        <v>28</v>
      </c>
      <c r="G63" s="137"/>
      <c r="H63" s="137"/>
      <c r="I63" s="137">
        <f>'01 02 Pol'!G108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01" t="s">
        <v>86</v>
      </c>
      <c r="D64" s="202"/>
      <c r="E64" s="202"/>
      <c r="F64" s="136" t="s">
        <v>87</v>
      </c>
      <c r="G64" s="137"/>
      <c r="H64" s="137"/>
      <c r="I64" s="137">
        <f>'01 02 Pol'!G110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01" t="s">
        <v>29</v>
      </c>
      <c r="D65" s="202"/>
      <c r="E65" s="202"/>
      <c r="F65" s="136" t="s">
        <v>88</v>
      </c>
      <c r="G65" s="137"/>
      <c r="H65" s="137"/>
      <c r="I65" s="137">
        <f>'01 02 Pol'!G117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8" t="s">
        <v>8</v>
      </c>
      <c r="B2" s="77"/>
      <c r="C2" s="246"/>
      <c r="D2" s="246"/>
      <c r="E2" s="246"/>
      <c r="F2" s="246"/>
      <c r="G2" s="247"/>
    </row>
    <row r="3" spans="1:7" ht="24.95" customHeight="1" x14ac:dyDescent="0.2">
      <c r="A3" s="78" t="s">
        <v>9</v>
      </c>
      <c r="B3" s="77"/>
      <c r="C3" s="246"/>
      <c r="D3" s="246"/>
      <c r="E3" s="246"/>
      <c r="F3" s="246"/>
      <c r="G3" s="247"/>
    </row>
    <row r="4" spans="1:7" ht="24.95" customHeight="1" x14ac:dyDescent="0.2">
      <c r="A4" s="78" t="s">
        <v>10</v>
      </c>
      <c r="B4" s="77"/>
      <c r="C4" s="246"/>
      <c r="D4" s="246"/>
      <c r="E4" s="246"/>
      <c r="F4" s="246"/>
      <c r="G4" s="24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6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90</v>
      </c>
    </row>
    <row r="2" spans="1:60" ht="24.95" customHeight="1" x14ac:dyDescent="0.2">
      <c r="A2" s="142" t="s">
        <v>8</v>
      </c>
      <c r="B2" s="269" t="s">
        <v>316</v>
      </c>
      <c r="C2" s="261" t="s">
        <v>306</v>
      </c>
      <c r="D2" s="262"/>
      <c r="E2" s="262"/>
      <c r="F2" s="262"/>
      <c r="G2" s="263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1" t="s">
        <v>46</v>
      </c>
      <c r="D3" s="262"/>
      <c r="E3" s="262"/>
      <c r="F3" s="262"/>
      <c r="G3" s="263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4" t="s">
        <v>307</v>
      </c>
      <c r="D4" s="265"/>
      <c r="E4" s="265"/>
      <c r="F4" s="265"/>
      <c r="G4" s="266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291</v>
      </c>
      <c r="D9" s="164" t="s">
        <v>286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292</v>
      </c>
      <c r="D12" s="164" t="s">
        <v>286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286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286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297</v>
      </c>
      <c r="D20" s="164" t="s">
        <v>286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309</v>
      </c>
      <c r="D22" s="164" t="s">
        <v>286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138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139</v>
      </c>
      <c r="C25" s="169" t="s">
        <v>140</v>
      </c>
      <c r="D25" s="164" t="s">
        <v>286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SUMIF(AG27:AG35,"&lt;&gt;NOR",G27:G35)</f>
        <v>0</v>
      </c>
      <c r="H26" s="159"/>
      <c r="I26" s="159">
        <f>SUM(I27:I35)</f>
        <v>0</v>
      </c>
      <c r="J26" s="159"/>
      <c r="K26" s="159">
        <f>SUM(K27:K35)</f>
        <v>0</v>
      </c>
      <c r="L26" s="159"/>
      <c r="M26" s="159">
        <f>SUM(M27:M35)</f>
        <v>0</v>
      </c>
      <c r="N26" s="159"/>
      <c r="O26" s="159">
        <f>SUM(O27:O35)</f>
        <v>0.02</v>
      </c>
      <c r="P26" s="159"/>
      <c r="Q26" s="159">
        <f>SUM(Q27:Q35)</f>
        <v>0.14000000000000001</v>
      </c>
      <c r="R26" s="159"/>
      <c r="S26" s="159"/>
      <c r="T26" s="159"/>
      <c r="U26" s="159"/>
      <c r="V26" s="159">
        <f>SUM(V27:V35)</f>
        <v>13.61</v>
      </c>
      <c r="W26" s="159"/>
      <c r="AG26" t="s">
        <v>115</v>
      </c>
    </row>
    <row r="27" spans="1:60" outlineLevel="1" x14ac:dyDescent="0.2">
      <c r="A27" s="173">
        <v>8</v>
      </c>
      <c r="B27" s="174" t="s">
        <v>141</v>
      </c>
      <c r="C27" s="175" t="s">
        <v>142</v>
      </c>
      <c r="D27" s="164" t="s">
        <v>286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143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144</v>
      </c>
      <c r="C29" s="169" t="s">
        <v>145</v>
      </c>
      <c r="D29" s="164" t="s">
        <v>286</v>
      </c>
      <c r="E29" s="170">
        <v>2</v>
      </c>
      <c r="F29" s="171"/>
      <c r="G29" s="172">
        <f t="shared" ref="G29:G35" si="0">ROUND(E29*F29,2)</f>
        <v>0</v>
      </c>
      <c r="H29" s="158"/>
      <c r="I29" s="157">
        <f t="shared" ref="I29:I35" si="1">ROUND(E29*H29,2)</f>
        <v>0</v>
      </c>
      <c r="J29" s="158"/>
      <c r="K29" s="157">
        <f t="shared" ref="K29:K35" si="2">ROUND(E29*J29,2)</f>
        <v>0</v>
      </c>
      <c r="L29" s="157">
        <v>15</v>
      </c>
      <c r="M29" s="157">
        <f t="shared" ref="M29:M35" si="3">G29*(1+L29/100)</f>
        <v>0</v>
      </c>
      <c r="N29" s="157">
        <v>0</v>
      </c>
      <c r="O29" s="157">
        <f t="shared" ref="O29:O35" si="4">ROUND(E29*N29,2)</f>
        <v>0</v>
      </c>
      <c r="P29" s="157">
        <v>6.6000000000000003E-2</v>
      </c>
      <c r="Q29" s="157">
        <f t="shared" ref="Q29:Q35" si="5"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 t="shared" ref="V29:V35" si="6"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10</v>
      </c>
      <c r="B30" s="168" t="s">
        <v>146</v>
      </c>
      <c r="C30" s="169" t="s">
        <v>147</v>
      </c>
      <c r="D30" s="165" t="s">
        <v>148</v>
      </c>
      <c r="E30" s="170">
        <v>5</v>
      </c>
      <c r="F30" s="171"/>
      <c r="G30" s="172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15</v>
      </c>
      <c r="M30" s="157">
        <f t="shared" si="3"/>
        <v>0</v>
      </c>
      <c r="N30" s="157">
        <v>4.8999999999999998E-4</v>
      </c>
      <c r="O30" s="157">
        <f t="shared" si="4"/>
        <v>0</v>
      </c>
      <c r="P30" s="157">
        <v>2E-3</v>
      </c>
      <c r="Q30" s="157">
        <f t="shared" si="5"/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 t="shared" si="6"/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67">
        <v>12</v>
      </c>
      <c r="B31" s="168" t="s">
        <v>149</v>
      </c>
      <c r="C31" s="169" t="s">
        <v>150</v>
      </c>
      <c r="D31" s="165" t="s">
        <v>136</v>
      </c>
      <c r="E31" s="170">
        <v>1</v>
      </c>
      <c r="F31" s="171"/>
      <c r="G31" s="172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15</v>
      </c>
      <c r="M31" s="157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7"/>
      <c r="S31" s="157" t="s">
        <v>151</v>
      </c>
      <c r="T31" s="157" t="s">
        <v>152</v>
      </c>
      <c r="U31" s="157">
        <v>0</v>
      </c>
      <c r="V31" s="157">
        <f t="shared" si="6"/>
        <v>0</v>
      </c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118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67">
        <v>13</v>
      </c>
      <c r="B32" s="168" t="s">
        <v>153</v>
      </c>
      <c r="C32" s="169" t="s">
        <v>154</v>
      </c>
      <c r="D32" s="165" t="s">
        <v>155</v>
      </c>
      <c r="E32" s="170">
        <v>1</v>
      </c>
      <c r="F32" s="171"/>
      <c r="G32" s="172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15</v>
      </c>
      <c r="M32" s="157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7"/>
      <c r="S32" s="157" t="s">
        <v>151</v>
      </c>
      <c r="T32" s="157" t="s">
        <v>152</v>
      </c>
      <c r="U32" s="157">
        <v>0</v>
      </c>
      <c r="V32" s="157">
        <f t="shared" si="6"/>
        <v>0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14</v>
      </c>
      <c r="B33" s="168" t="s">
        <v>156</v>
      </c>
      <c r="C33" s="169" t="s">
        <v>157</v>
      </c>
      <c r="D33" s="165" t="s">
        <v>155</v>
      </c>
      <c r="E33" s="170">
        <v>1</v>
      </c>
      <c r="F33" s="171"/>
      <c r="G33" s="172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15</v>
      </c>
      <c r="M33" s="157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7"/>
      <c r="S33" s="157" t="s">
        <v>151</v>
      </c>
      <c r="T33" s="157" t="s">
        <v>158</v>
      </c>
      <c r="U33" s="157">
        <v>0</v>
      </c>
      <c r="V33" s="157">
        <f t="shared" si="6"/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67">
        <v>15</v>
      </c>
      <c r="B34" s="168" t="s">
        <v>159</v>
      </c>
      <c r="C34" s="169" t="s">
        <v>289</v>
      </c>
      <c r="D34" s="165" t="s">
        <v>136</v>
      </c>
      <c r="E34" s="170">
        <v>1</v>
      </c>
      <c r="F34" s="171"/>
      <c r="G34" s="172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15</v>
      </c>
      <c r="M34" s="157">
        <f t="shared" si="3"/>
        <v>0</v>
      </c>
      <c r="N34" s="157">
        <v>2.1250000000000002E-2</v>
      </c>
      <c r="O34" s="157">
        <f t="shared" si="4"/>
        <v>0.02</v>
      </c>
      <c r="P34" s="157">
        <v>0</v>
      </c>
      <c r="Q34" s="157">
        <f t="shared" si="5"/>
        <v>0</v>
      </c>
      <c r="R34" s="157"/>
      <c r="S34" s="157" t="s">
        <v>151</v>
      </c>
      <c r="T34" s="157" t="s">
        <v>152</v>
      </c>
      <c r="U34" s="157">
        <v>1.29</v>
      </c>
      <c r="V34" s="157">
        <f t="shared" si="6"/>
        <v>1.29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123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16</v>
      </c>
      <c r="B35" s="168" t="s">
        <v>160</v>
      </c>
      <c r="C35" s="169" t="s">
        <v>314</v>
      </c>
      <c r="D35" s="165" t="s">
        <v>136</v>
      </c>
      <c r="E35" s="170">
        <v>1</v>
      </c>
      <c r="F35" s="171"/>
      <c r="G35" s="172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15</v>
      </c>
      <c r="M35" s="157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7"/>
      <c r="S35" s="157" t="s">
        <v>151</v>
      </c>
      <c r="T35" s="157" t="s">
        <v>158</v>
      </c>
      <c r="U35" s="157">
        <v>0</v>
      </c>
      <c r="V35" s="157">
        <f t="shared" si="6"/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85" t="s">
        <v>114</v>
      </c>
      <c r="B36" s="186" t="s">
        <v>63</v>
      </c>
      <c r="C36" s="187" t="s">
        <v>64</v>
      </c>
      <c r="D36" s="188"/>
      <c r="E36" s="189"/>
      <c r="F36" s="190"/>
      <c r="G36" s="191">
        <f>SUMIF(AG37:AG37,"&lt;&gt;NOR",G37:G37)</f>
        <v>0</v>
      </c>
      <c r="H36" s="159"/>
      <c r="I36" s="159">
        <f>SUM(I37:I37)</f>
        <v>0</v>
      </c>
      <c r="J36" s="159"/>
      <c r="K36" s="159">
        <f>SUM(K37:K37)</f>
        <v>0</v>
      </c>
      <c r="L36" s="159"/>
      <c r="M36" s="159">
        <f>SUM(M37:M37)</f>
        <v>0</v>
      </c>
      <c r="N36" s="159"/>
      <c r="O36" s="159">
        <f>SUM(O37:O37)</f>
        <v>0</v>
      </c>
      <c r="P36" s="159"/>
      <c r="Q36" s="159">
        <f>SUM(Q37:Q37)</f>
        <v>0</v>
      </c>
      <c r="R36" s="159"/>
      <c r="S36" s="159"/>
      <c r="T36" s="159"/>
      <c r="U36" s="159"/>
      <c r="V36" s="159">
        <f>SUM(V37:V37)</f>
        <v>1.3</v>
      </c>
      <c r="W36" s="159"/>
      <c r="AG36" t="s">
        <v>115</v>
      </c>
    </row>
    <row r="37" spans="1:60" outlineLevel="1" x14ac:dyDescent="0.2">
      <c r="A37" s="167">
        <v>17</v>
      </c>
      <c r="B37" s="168" t="s">
        <v>161</v>
      </c>
      <c r="C37" s="169" t="s">
        <v>162</v>
      </c>
      <c r="D37" s="165" t="s">
        <v>163</v>
      </c>
      <c r="E37" s="170">
        <v>0.50178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117</v>
      </c>
      <c r="T37" s="157" t="s">
        <v>117</v>
      </c>
      <c r="U37" s="157">
        <v>2.5979999999999999</v>
      </c>
      <c r="V37" s="157">
        <f>ROUND(E37*U37,2)</f>
        <v>1.3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164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65</v>
      </c>
      <c r="C38" s="187" t="s">
        <v>66</v>
      </c>
      <c r="D38" s="188"/>
      <c r="E38" s="189"/>
      <c r="F38" s="190"/>
      <c r="G38" s="191">
        <f>SUMIF(AG39:AG41,"&lt;&gt;NOR",G39:G41)</f>
        <v>0</v>
      </c>
      <c r="H38" s="159"/>
      <c r="I38" s="159">
        <f>SUM(I39:I41)</f>
        <v>0</v>
      </c>
      <c r="J38" s="159"/>
      <c r="K38" s="159">
        <f>SUM(K39:K41)</f>
        <v>0</v>
      </c>
      <c r="L38" s="159"/>
      <c r="M38" s="159">
        <f>SUM(M39:M41)</f>
        <v>0</v>
      </c>
      <c r="N38" s="159"/>
      <c r="O38" s="159">
        <f>SUM(O39:O41)</f>
        <v>0.04</v>
      </c>
      <c r="P38" s="159"/>
      <c r="Q38" s="159">
        <f>SUM(Q39:Q41)</f>
        <v>0</v>
      </c>
      <c r="R38" s="159"/>
      <c r="S38" s="159"/>
      <c r="T38" s="159"/>
      <c r="U38" s="159"/>
      <c r="V38" s="159">
        <f>SUM(V39:V41)</f>
        <v>4.12</v>
      </c>
      <c r="W38" s="159"/>
      <c r="AG38" t="s">
        <v>115</v>
      </c>
    </row>
    <row r="39" spans="1:60" ht="22.5" outlineLevel="1" x14ac:dyDescent="0.2">
      <c r="A39" s="173">
        <v>18</v>
      </c>
      <c r="B39" s="174" t="s">
        <v>165</v>
      </c>
      <c r="C39" s="175" t="s">
        <v>166</v>
      </c>
      <c r="D39" s="164" t="s">
        <v>286</v>
      </c>
      <c r="E39" s="176">
        <v>9.85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3.7799999999999999E-3</v>
      </c>
      <c r="O39" s="157">
        <f>ROUND(E39*N39,2)</f>
        <v>0.04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0.41865000000000002</v>
      </c>
      <c r="V39" s="157">
        <f>ROUND(E39*U39,2)</f>
        <v>4.12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167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9"/>
      <c r="B40" s="180"/>
      <c r="C40" s="181" t="s">
        <v>168</v>
      </c>
      <c r="D40" s="182"/>
      <c r="E40" s="183">
        <v>2.1459999999999999</v>
      </c>
      <c r="F40" s="184"/>
      <c r="G40" s="184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120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9"/>
      <c r="B41" s="180"/>
      <c r="C41" s="181" t="s">
        <v>169</v>
      </c>
      <c r="D41" s="182"/>
      <c r="E41" s="183">
        <v>2.556</v>
      </c>
      <c r="F41" s="184"/>
      <c r="G41" s="184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120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85" t="s">
        <v>114</v>
      </c>
      <c r="B42" s="186" t="s">
        <v>67</v>
      </c>
      <c r="C42" s="187" t="s">
        <v>68</v>
      </c>
      <c r="D42" s="188"/>
      <c r="E42" s="189"/>
      <c r="F42" s="190"/>
      <c r="G42" s="191">
        <f>SUMIF(AG43:AG48,"&lt;&gt;NOR",G43:G48)</f>
        <v>0</v>
      </c>
      <c r="H42" s="159"/>
      <c r="I42" s="159">
        <f>SUM(I43:I48)</f>
        <v>0</v>
      </c>
      <c r="J42" s="159"/>
      <c r="K42" s="159">
        <f>SUM(K43:K48)</f>
        <v>0</v>
      </c>
      <c r="L42" s="159"/>
      <c r="M42" s="159">
        <f>SUM(M43:M48)</f>
        <v>0</v>
      </c>
      <c r="N42" s="159"/>
      <c r="O42" s="159">
        <f>SUM(O43:O48)</f>
        <v>0</v>
      </c>
      <c r="P42" s="159"/>
      <c r="Q42" s="159">
        <f>SUM(Q43:Q48)</f>
        <v>0</v>
      </c>
      <c r="R42" s="159"/>
      <c r="S42" s="159"/>
      <c r="T42" s="159"/>
      <c r="U42" s="159"/>
      <c r="V42" s="159">
        <f>SUM(V43:V48)</f>
        <v>2.0099999999999998</v>
      </c>
      <c r="W42" s="159"/>
      <c r="AG42" t="s">
        <v>115</v>
      </c>
    </row>
    <row r="43" spans="1:60" outlineLevel="1" x14ac:dyDescent="0.2">
      <c r="A43" s="167">
        <v>19</v>
      </c>
      <c r="B43" s="168" t="s">
        <v>170</v>
      </c>
      <c r="C43" s="169" t="s">
        <v>171</v>
      </c>
      <c r="D43" s="165" t="s">
        <v>148</v>
      </c>
      <c r="E43" s="170">
        <v>1</v>
      </c>
      <c r="F43" s="171"/>
      <c r="G43" s="172">
        <f t="shared" ref="G43:G48" si="7">ROUND(E43*F43,2)</f>
        <v>0</v>
      </c>
      <c r="H43" s="158"/>
      <c r="I43" s="157">
        <f t="shared" ref="I43:I48" si="8">ROUND(E43*H43,2)</f>
        <v>0</v>
      </c>
      <c r="J43" s="158"/>
      <c r="K43" s="157">
        <f t="shared" ref="K43:K48" si="9">ROUND(E43*J43,2)</f>
        <v>0</v>
      </c>
      <c r="L43" s="157">
        <v>15</v>
      </c>
      <c r="M43" s="157">
        <f t="shared" ref="M43:M48" si="10">G43*(1+L43/100)</f>
        <v>0</v>
      </c>
      <c r="N43" s="157">
        <v>3.8000000000000002E-4</v>
      </c>
      <c r="O43" s="157">
        <f t="shared" ref="O43:O48" si="11">ROUND(E43*N43,2)</f>
        <v>0</v>
      </c>
      <c r="P43" s="157">
        <v>0</v>
      </c>
      <c r="Q43" s="157">
        <f t="shared" ref="Q43:Q48" si="12">ROUND(E43*P43,2)</f>
        <v>0</v>
      </c>
      <c r="R43" s="157"/>
      <c r="S43" s="157" t="s">
        <v>117</v>
      </c>
      <c r="T43" s="157" t="s">
        <v>117</v>
      </c>
      <c r="U43" s="157">
        <v>0.32</v>
      </c>
      <c r="V43" s="157">
        <f t="shared" ref="V43:V48" si="13">ROUND(E43*U43,2)</f>
        <v>0.32</v>
      </c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172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7">
        <v>20</v>
      </c>
      <c r="B44" s="168" t="s">
        <v>173</v>
      </c>
      <c r="C44" s="169" t="s">
        <v>174</v>
      </c>
      <c r="D44" s="165" t="s">
        <v>148</v>
      </c>
      <c r="E44" s="170">
        <v>2</v>
      </c>
      <c r="F44" s="171"/>
      <c r="G44" s="172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15</v>
      </c>
      <c r="M44" s="157">
        <f t="shared" si="10"/>
        <v>0</v>
      </c>
      <c r="N44" s="157">
        <v>4.6999999999999999E-4</v>
      </c>
      <c r="O44" s="157">
        <f t="shared" si="11"/>
        <v>0</v>
      </c>
      <c r="P44" s="157">
        <v>0</v>
      </c>
      <c r="Q44" s="157">
        <f t="shared" si="12"/>
        <v>0</v>
      </c>
      <c r="R44" s="157"/>
      <c r="S44" s="157" t="s">
        <v>117</v>
      </c>
      <c r="T44" s="157" t="s">
        <v>117</v>
      </c>
      <c r="U44" s="157">
        <v>0.35899999999999999</v>
      </c>
      <c r="V44" s="157">
        <f t="shared" si="13"/>
        <v>0.72</v>
      </c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172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67">
        <v>21</v>
      </c>
      <c r="B45" s="168" t="s">
        <v>175</v>
      </c>
      <c r="C45" s="169" t="s">
        <v>176</v>
      </c>
      <c r="D45" s="165" t="s">
        <v>148</v>
      </c>
      <c r="E45" s="170">
        <v>1</v>
      </c>
      <c r="F45" s="171"/>
      <c r="G45" s="172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15</v>
      </c>
      <c r="M45" s="157">
        <f t="shared" si="10"/>
        <v>0</v>
      </c>
      <c r="N45" s="157">
        <v>6.9999999999999999E-4</v>
      </c>
      <c r="O45" s="157">
        <f t="shared" si="11"/>
        <v>0</v>
      </c>
      <c r="P45" s="157">
        <v>0</v>
      </c>
      <c r="Q45" s="157">
        <f t="shared" si="12"/>
        <v>0</v>
      </c>
      <c r="R45" s="157"/>
      <c r="S45" s="157" t="s">
        <v>117</v>
      </c>
      <c r="T45" s="157" t="s">
        <v>117</v>
      </c>
      <c r="U45" s="157">
        <v>0.45200000000000001</v>
      </c>
      <c r="V45" s="157">
        <f t="shared" si="13"/>
        <v>0.45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123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22</v>
      </c>
      <c r="B46" s="168" t="s">
        <v>177</v>
      </c>
      <c r="C46" s="169" t="s">
        <v>178</v>
      </c>
      <c r="D46" s="165" t="s">
        <v>136</v>
      </c>
      <c r="E46" s="170">
        <v>3</v>
      </c>
      <c r="F46" s="171"/>
      <c r="G46" s="172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15</v>
      </c>
      <c r="M46" s="157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7"/>
      <c r="S46" s="157" t="s">
        <v>117</v>
      </c>
      <c r="T46" s="157" t="s">
        <v>117</v>
      </c>
      <c r="U46" s="157">
        <v>0.17399999999999999</v>
      </c>
      <c r="V46" s="157">
        <f t="shared" si="13"/>
        <v>0.52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172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3">
        <v>23</v>
      </c>
      <c r="B47" s="174" t="s">
        <v>179</v>
      </c>
      <c r="C47" s="175" t="s">
        <v>180</v>
      </c>
      <c r="D47" s="166" t="s">
        <v>136</v>
      </c>
      <c r="E47" s="176">
        <v>1</v>
      </c>
      <c r="F47" s="177"/>
      <c r="G47" s="178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15</v>
      </c>
      <c r="M47" s="157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7"/>
      <c r="S47" s="157" t="s">
        <v>151</v>
      </c>
      <c r="T47" s="157" t="s">
        <v>152</v>
      </c>
      <c r="U47" s="157">
        <v>0</v>
      </c>
      <c r="V47" s="157">
        <f t="shared" si="13"/>
        <v>0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9">
        <v>24</v>
      </c>
      <c r="B48" s="180" t="s">
        <v>181</v>
      </c>
      <c r="C48" s="192" t="s">
        <v>182</v>
      </c>
      <c r="D48" s="193" t="s">
        <v>0</v>
      </c>
      <c r="E48" s="194"/>
      <c r="F48" s="195"/>
      <c r="G48" s="184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15</v>
      </c>
      <c r="M48" s="157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7"/>
      <c r="S48" s="157" t="s">
        <v>117</v>
      </c>
      <c r="T48" s="157" t="s">
        <v>117</v>
      </c>
      <c r="U48" s="157">
        <v>0</v>
      </c>
      <c r="V48" s="157">
        <f t="shared" si="13"/>
        <v>0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183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">
      <c r="A49" s="185" t="s">
        <v>114</v>
      </c>
      <c r="B49" s="186" t="s">
        <v>69</v>
      </c>
      <c r="C49" s="187" t="s">
        <v>70</v>
      </c>
      <c r="D49" s="188"/>
      <c r="E49" s="189"/>
      <c r="F49" s="190"/>
      <c r="G49" s="191">
        <f>SUMIF(AG50:AG60,"&lt;&gt;NOR",G50:G60)</f>
        <v>0</v>
      </c>
      <c r="H49" s="159"/>
      <c r="I49" s="159">
        <f>SUM(I50:I60)</f>
        <v>0</v>
      </c>
      <c r="J49" s="159"/>
      <c r="K49" s="159">
        <f>SUM(K50:K60)</f>
        <v>0</v>
      </c>
      <c r="L49" s="159"/>
      <c r="M49" s="159">
        <f>SUM(M50:M60)</f>
        <v>0</v>
      </c>
      <c r="N49" s="159"/>
      <c r="O49" s="159">
        <f>SUM(O50:O60)</f>
        <v>0.02</v>
      </c>
      <c r="P49" s="159"/>
      <c r="Q49" s="159">
        <f>SUM(Q50:Q60)</f>
        <v>0</v>
      </c>
      <c r="R49" s="159"/>
      <c r="S49" s="159"/>
      <c r="T49" s="159"/>
      <c r="U49" s="159"/>
      <c r="V49" s="159">
        <f>SUM(V50:V60)</f>
        <v>8.36</v>
      </c>
      <c r="W49" s="159"/>
      <c r="AG49" t="s">
        <v>115</v>
      </c>
    </row>
    <row r="50" spans="1:60" outlineLevel="1" x14ac:dyDescent="0.2">
      <c r="A50" s="167">
        <v>25</v>
      </c>
      <c r="B50" s="168" t="s">
        <v>184</v>
      </c>
      <c r="C50" s="169" t="s">
        <v>185</v>
      </c>
      <c r="D50" s="165" t="s">
        <v>136</v>
      </c>
      <c r="E50" s="170">
        <v>10</v>
      </c>
      <c r="F50" s="171"/>
      <c r="G50" s="172">
        <f t="shared" ref="G50:G60" si="14">ROUND(E50*F50,2)</f>
        <v>0</v>
      </c>
      <c r="H50" s="158"/>
      <c r="I50" s="157">
        <f t="shared" ref="I50:I60" si="15">ROUND(E50*H50,2)</f>
        <v>0</v>
      </c>
      <c r="J50" s="158"/>
      <c r="K50" s="157">
        <f t="shared" ref="K50:K60" si="16">ROUND(E50*J50,2)</f>
        <v>0</v>
      </c>
      <c r="L50" s="157">
        <v>15</v>
      </c>
      <c r="M50" s="157">
        <f t="shared" ref="M50:M60" si="17">G50*(1+L50/100)</f>
        <v>0</v>
      </c>
      <c r="N50" s="157">
        <v>0</v>
      </c>
      <c r="O50" s="157">
        <f t="shared" ref="O50:O60" si="18">ROUND(E50*N50,2)</f>
        <v>0</v>
      </c>
      <c r="P50" s="157">
        <v>0</v>
      </c>
      <c r="Q50" s="157">
        <f t="shared" ref="Q50:Q60" si="19">ROUND(E50*P50,2)</f>
        <v>0</v>
      </c>
      <c r="R50" s="157"/>
      <c r="S50" s="157" t="s">
        <v>117</v>
      </c>
      <c r="T50" s="157" t="s">
        <v>117</v>
      </c>
      <c r="U50" s="157">
        <v>1.7899999999999999E-2</v>
      </c>
      <c r="V50" s="157">
        <f t="shared" ref="V50:V60" si="20">ROUND(E50*U50,2)</f>
        <v>0.18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172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67">
        <v>26</v>
      </c>
      <c r="B51" s="168" t="s">
        <v>186</v>
      </c>
      <c r="C51" s="169" t="s">
        <v>187</v>
      </c>
      <c r="D51" s="165" t="s">
        <v>136</v>
      </c>
      <c r="E51" s="170">
        <v>10</v>
      </c>
      <c r="F51" s="171"/>
      <c r="G51" s="172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15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117</v>
      </c>
      <c r="T51" s="157" t="s">
        <v>117</v>
      </c>
      <c r="U51" s="157">
        <v>7.6880000000000004E-2</v>
      </c>
      <c r="V51" s="157">
        <f t="shared" si="20"/>
        <v>0.77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172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7">
        <v>27</v>
      </c>
      <c r="B52" s="168" t="s">
        <v>188</v>
      </c>
      <c r="C52" s="169" t="s">
        <v>189</v>
      </c>
      <c r="D52" s="165" t="s">
        <v>148</v>
      </c>
      <c r="E52" s="170">
        <v>3.5</v>
      </c>
      <c r="F52" s="171"/>
      <c r="G52" s="172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15</v>
      </c>
      <c r="M52" s="157">
        <f t="shared" si="17"/>
        <v>0</v>
      </c>
      <c r="N52" s="157">
        <v>4.0099999999999997E-3</v>
      </c>
      <c r="O52" s="157">
        <f t="shared" si="18"/>
        <v>0.01</v>
      </c>
      <c r="P52" s="157">
        <v>0</v>
      </c>
      <c r="Q52" s="157">
        <f t="shared" si="19"/>
        <v>0</v>
      </c>
      <c r="R52" s="157"/>
      <c r="S52" s="157" t="s">
        <v>117</v>
      </c>
      <c r="T52" s="157" t="s">
        <v>117</v>
      </c>
      <c r="U52" s="157">
        <v>0.54290000000000005</v>
      </c>
      <c r="V52" s="157">
        <f t="shared" si="20"/>
        <v>1.9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28</v>
      </c>
      <c r="B53" s="168" t="s">
        <v>190</v>
      </c>
      <c r="C53" s="169" t="s">
        <v>191</v>
      </c>
      <c r="D53" s="165" t="s">
        <v>148</v>
      </c>
      <c r="E53" s="170">
        <v>2.5</v>
      </c>
      <c r="F53" s="171"/>
      <c r="G53" s="172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15</v>
      </c>
      <c r="M53" s="157">
        <f t="shared" si="17"/>
        <v>0</v>
      </c>
      <c r="N53" s="157">
        <v>5.2199999999999998E-3</v>
      </c>
      <c r="O53" s="157">
        <f t="shared" si="18"/>
        <v>0.01</v>
      </c>
      <c r="P53" s="157">
        <v>0</v>
      </c>
      <c r="Q53" s="157">
        <f t="shared" si="19"/>
        <v>0</v>
      </c>
      <c r="R53" s="157"/>
      <c r="S53" s="157" t="s">
        <v>117</v>
      </c>
      <c r="T53" s="157" t="s">
        <v>117</v>
      </c>
      <c r="U53" s="157">
        <v>0.63429999999999997</v>
      </c>
      <c r="V53" s="157">
        <f t="shared" si="20"/>
        <v>1.59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123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29</v>
      </c>
      <c r="B54" s="168" t="s">
        <v>192</v>
      </c>
      <c r="C54" s="169" t="s">
        <v>193</v>
      </c>
      <c r="D54" s="165" t="s">
        <v>136</v>
      </c>
      <c r="E54" s="170">
        <v>2</v>
      </c>
      <c r="F54" s="171"/>
      <c r="G54" s="172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15</v>
      </c>
      <c r="M54" s="157">
        <f t="shared" si="17"/>
        <v>0</v>
      </c>
      <c r="N54" s="157">
        <v>6.3000000000000003E-4</v>
      </c>
      <c r="O54" s="157">
        <f t="shared" si="18"/>
        <v>0</v>
      </c>
      <c r="P54" s="157">
        <v>0</v>
      </c>
      <c r="Q54" s="157">
        <f t="shared" si="19"/>
        <v>0</v>
      </c>
      <c r="R54" s="157"/>
      <c r="S54" s="157" t="s">
        <v>117</v>
      </c>
      <c r="T54" s="157" t="s">
        <v>117</v>
      </c>
      <c r="U54" s="157">
        <v>0.27200000000000002</v>
      </c>
      <c r="V54" s="157">
        <f t="shared" si="20"/>
        <v>0.54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30</v>
      </c>
      <c r="B55" s="168" t="s">
        <v>194</v>
      </c>
      <c r="C55" s="169" t="s">
        <v>195</v>
      </c>
      <c r="D55" s="165" t="s">
        <v>196</v>
      </c>
      <c r="E55" s="170">
        <v>3</v>
      </c>
      <c r="F55" s="171"/>
      <c r="G55" s="172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15</v>
      </c>
      <c r="M55" s="157">
        <f t="shared" si="17"/>
        <v>0</v>
      </c>
      <c r="N55" s="157">
        <v>1.48E-3</v>
      </c>
      <c r="O55" s="157">
        <f t="shared" si="18"/>
        <v>0</v>
      </c>
      <c r="P55" s="157">
        <v>0</v>
      </c>
      <c r="Q55" s="157">
        <f t="shared" si="19"/>
        <v>0</v>
      </c>
      <c r="R55" s="157"/>
      <c r="S55" s="157" t="s">
        <v>117</v>
      </c>
      <c r="T55" s="157" t="s">
        <v>117</v>
      </c>
      <c r="U55" s="157">
        <v>0.54</v>
      </c>
      <c r="V55" s="157">
        <f t="shared" si="20"/>
        <v>1.62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172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31</v>
      </c>
      <c r="B56" s="168" t="s">
        <v>197</v>
      </c>
      <c r="C56" s="169" t="s">
        <v>198</v>
      </c>
      <c r="D56" s="165" t="s">
        <v>136</v>
      </c>
      <c r="E56" s="170">
        <v>6</v>
      </c>
      <c r="F56" s="171"/>
      <c r="G56" s="172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15</v>
      </c>
      <c r="M56" s="157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7"/>
      <c r="S56" s="157" t="s">
        <v>117</v>
      </c>
      <c r="T56" s="157" t="s">
        <v>117</v>
      </c>
      <c r="U56" s="157">
        <v>0.16500000000000001</v>
      </c>
      <c r="V56" s="157">
        <f t="shared" si="20"/>
        <v>0.99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32</v>
      </c>
      <c r="B57" s="168" t="s">
        <v>199</v>
      </c>
      <c r="C57" s="169" t="s">
        <v>200</v>
      </c>
      <c r="D57" s="165" t="s">
        <v>148</v>
      </c>
      <c r="E57" s="170">
        <v>6</v>
      </c>
      <c r="F57" s="171"/>
      <c r="G57" s="172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15</v>
      </c>
      <c r="M57" s="157">
        <f t="shared" si="17"/>
        <v>0</v>
      </c>
      <c r="N57" s="157">
        <v>1.8000000000000001E-4</v>
      </c>
      <c r="O57" s="157">
        <f t="shared" si="18"/>
        <v>0</v>
      </c>
      <c r="P57" s="157">
        <v>0</v>
      </c>
      <c r="Q57" s="157">
        <f t="shared" si="19"/>
        <v>0</v>
      </c>
      <c r="R57" s="157"/>
      <c r="S57" s="157" t="s">
        <v>117</v>
      </c>
      <c r="T57" s="157" t="s">
        <v>117</v>
      </c>
      <c r="U57" s="157">
        <v>6.7000000000000004E-2</v>
      </c>
      <c r="V57" s="157">
        <f t="shared" si="20"/>
        <v>0.4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172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33</v>
      </c>
      <c r="B58" s="168" t="s">
        <v>201</v>
      </c>
      <c r="C58" s="169" t="s">
        <v>202</v>
      </c>
      <c r="D58" s="165" t="s">
        <v>148</v>
      </c>
      <c r="E58" s="170">
        <v>6</v>
      </c>
      <c r="F58" s="171"/>
      <c r="G58" s="172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15</v>
      </c>
      <c r="M58" s="157">
        <f t="shared" si="17"/>
        <v>0</v>
      </c>
      <c r="N58" s="157">
        <v>1.0000000000000001E-5</v>
      </c>
      <c r="O58" s="157">
        <f t="shared" si="18"/>
        <v>0</v>
      </c>
      <c r="P58" s="157">
        <v>0</v>
      </c>
      <c r="Q58" s="157">
        <f t="shared" si="19"/>
        <v>0</v>
      </c>
      <c r="R58" s="157"/>
      <c r="S58" s="157" t="s">
        <v>117</v>
      </c>
      <c r="T58" s="157" t="s">
        <v>117</v>
      </c>
      <c r="U58" s="157">
        <v>6.2E-2</v>
      </c>
      <c r="V58" s="157">
        <f t="shared" si="20"/>
        <v>0.37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172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3">
        <v>34</v>
      </c>
      <c r="B59" s="174" t="s">
        <v>69</v>
      </c>
      <c r="C59" s="175" t="s">
        <v>203</v>
      </c>
      <c r="D59" s="166" t="s">
        <v>148</v>
      </c>
      <c r="E59" s="176">
        <v>6</v>
      </c>
      <c r="F59" s="177"/>
      <c r="G59" s="178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15</v>
      </c>
      <c r="M59" s="157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7"/>
      <c r="S59" s="157" t="s">
        <v>151</v>
      </c>
      <c r="T59" s="157" t="s">
        <v>158</v>
      </c>
      <c r="U59" s="157">
        <v>0</v>
      </c>
      <c r="V59" s="157">
        <f t="shared" si="20"/>
        <v>0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118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9">
        <v>35</v>
      </c>
      <c r="B60" s="180" t="s">
        <v>204</v>
      </c>
      <c r="C60" s="192" t="s">
        <v>205</v>
      </c>
      <c r="D60" s="193" t="s">
        <v>0</v>
      </c>
      <c r="E60" s="194"/>
      <c r="F60" s="195"/>
      <c r="G60" s="184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15</v>
      </c>
      <c r="M60" s="157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7"/>
      <c r="S60" s="157" t="s">
        <v>117</v>
      </c>
      <c r="T60" s="157" t="s">
        <v>117</v>
      </c>
      <c r="U60" s="157">
        <v>0</v>
      </c>
      <c r="V60" s="157">
        <f t="shared" si="20"/>
        <v>0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183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x14ac:dyDescent="0.2">
      <c r="A61" s="185" t="s">
        <v>114</v>
      </c>
      <c r="B61" s="186" t="s">
        <v>71</v>
      </c>
      <c r="C61" s="187" t="s">
        <v>72</v>
      </c>
      <c r="D61" s="188"/>
      <c r="E61" s="189"/>
      <c r="F61" s="190"/>
      <c r="G61" s="191">
        <f>SUMIF(AG62:AG65,"&lt;&gt;NOR",G62:G65)</f>
        <v>0</v>
      </c>
      <c r="H61" s="159"/>
      <c r="I61" s="159">
        <f>SUM(I62:I65)</f>
        <v>0</v>
      </c>
      <c r="J61" s="159"/>
      <c r="K61" s="159">
        <f>SUM(K62:K65)</f>
        <v>0</v>
      </c>
      <c r="L61" s="159"/>
      <c r="M61" s="159">
        <f>SUM(M62:M65)</f>
        <v>0</v>
      </c>
      <c r="N61" s="159"/>
      <c r="O61" s="159">
        <f>SUM(O62:O65)</f>
        <v>0</v>
      </c>
      <c r="P61" s="159"/>
      <c r="Q61" s="159">
        <f>SUM(Q62:Q65)</f>
        <v>0</v>
      </c>
      <c r="R61" s="159"/>
      <c r="S61" s="159"/>
      <c r="T61" s="159"/>
      <c r="U61" s="159"/>
      <c r="V61" s="159">
        <f>SUM(V62:V65)</f>
        <v>0.2</v>
      </c>
      <c r="W61" s="159"/>
      <c r="AG61" t="s">
        <v>115</v>
      </c>
    </row>
    <row r="62" spans="1:60" outlineLevel="1" x14ac:dyDescent="0.2">
      <c r="A62" s="167">
        <v>36</v>
      </c>
      <c r="B62" s="168" t="s">
        <v>206</v>
      </c>
      <c r="C62" s="169" t="s">
        <v>296</v>
      </c>
      <c r="D62" s="165" t="s">
        <v>148</v>
      </c>
      <c r="E62" s="170">
        <v>1.5</v>
      </c>
      <c r="F62" s="171"/>
      <c r="G62" s="172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15</v>
      </c>
      <c r="M62" s="157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7"/>
      <c r="S62" s="157" t="s">
        <v>117</v>
      </c>
      <c r="T62" s="157" t="s">
        <v>152</v>
      </c>
      <c r="U62" s="157">
        <v>0.13300000000000001</v>
      </c>
      <c r="V62" s="157">
        <f>ROUND(E62*U62,2)</f>
        <v>0.2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123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67">
        <v>37</v>
      </c>
      <c r="B63" s="168" t="s">
        <v>71</v>
      </c>
      <c r="C63" s="169" t="s">
        <v>310</v>
      </c>
      <c r="D63" s="165" t="s">
        <v>155</v>
      </c>
      <c r="E63" s="170">
        <v>1</v>
      </c>
      <c r="F63" s="171"/>
      <c r="G63" s="172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15</v>
      </c>
      <c r="M63" s="157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7"/>
      <c r="S63" s="157" t="s">
        <v>151</v>
      </c>
      <c r="T63" s="157" t="s">
        <v>158</v>
      </c>
      <c r="U63" s="157">
        <v>0</v>
      </c>
      <c r="V63" s="157">
        <f>ROUND(E63*U63,2)</f>
        <v>0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118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3">
        <v>38</v>
      </c>
      <c r="B64" s="174" t="s">
        <v>207</v>
      </c>
      <c r="C64" s="175" t="s">
        <v>287</v>
      </c>
      <c r="D64" s="166" t="s">
        <v>155</v>
      </c>
      <c r="E64" s="176">
        <v>1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151</v>
      </c>
      <c r="T64" s="157" t="s">
        <v>158</v>
      </c>
      <c r="U64" s="157">
        <v>0</v>
      </c>
      <c r="V64" s="157">
        <f>ROUND(E64*U64,2)</f>
        <v>0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9">
        <v>39</v>
      </c>
      <c r="B65" s="180" t="s">
        <v>208</v>
      </c>
      <c r="C65" s="192" t="s">
        <v>209</v>
      </c>
      <c r="D65" s="193" t="s">
        <v>0</v>
      </c>
      <c r="E65" s="194"/>
      <c r="F65" s="195"/>
      <c r="G65" s="184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117</v>
      </c>
      <c r="T65" s="157" t="s">
        <v>117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183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85" t="s">
        <v>114</v>
      </c>
      <c r="B66" s="186" t="s">
        <v>73</v>
      </c>
      <c r="C66" s="187" t="s">
        <v>74</v>
      </c>
      <c r="D66" s="188"/>
      <c r="E66" s="189"/>
      <c r="F66" s="190"/>
      <c r="G66" s="191">
        <f>SUMIF(AG67:AG83,"&lt;&gt;NOR",G67:G83)</f>
        <v>0</v>
      </c>
      <c r="H66" s="159"/>
      <c r="I66" s="159">
        <f>SUM(I67:I83)</f>
        <v>0</v>
      </c>
      <c r="J66" s="159"/>
      <c r="K66" s="159">
        <f>SUM(K67:K83)</f>
        <v>0</v>
      </c>
      <c r="L66" s="159"/>
      <c r="M66" s="159">
        <f>SUM(M67:M83)</f>
        <v>0</v>
      </c>
      <c r="N66" s="159"/>
      <c r="O66" s="159">
        <f>SUM(O67:O83)</f>
        <v>0</v>
      </c>
      <c r="P66" s="159"/>
      <c r="Q66" s="159">
        <f>SUM(Q67:Q83)</f>
        <v>0</v>
      </c>
      <c r="R66" s="159"/>
      <c r="S66" s="159"/>
      <c r="T66" s="159"/>
      <c r="U66" s="159"/>
      <c r="V66" s="159">
        <f>SUM(V67:V83)</f>
        <v>8.6</v>
      </c>
      <c r="W66" s="159"/>
      <c r="AG66" t="s">
        <v>115</v>
      </c>
    </row>
    <row r="67" spans="1:60" outlineLevel="1" x14ac:dyDescent="0.2">
      <c r="A67" s="167">
        <v>40</v>
      </c>
      <c r="B67" s="168" t="s">
        <v>210</v>
      </c>
      <c r="C67" s="169" t="s">
        <v>211</v>
      </c>
      <c r="D67" s="165" t="s">
        <v>212</v>
      </c>
      <c r="E67" s="170">
        <v>1</v>
      </c>
      <c r="F67" s="171"/>
      <c r="G67" s="172">
        <f t="shared" ref="G67:G83" si="21">ROUND(E67*F67,2)</f>
        <v>0</v>
      </c>
      <c r="H67" s="158"/>
      <c r="I67" s="157">
        <f t="shared" ref="I67:I83" si="22">ROUND(E67*H67,2)</f>
        <v>0</v>
      </c>
      <c r="J67" s="158"/>
      <c r="K67" s="157">
        <f t="shared" ref="K67:K83" si="23">ROUND(E67*J67,2)</f>
        <v>0</v>
      </c>
      <c r="L67" s="157">
        <v>15</v>
      </c>
      <c r="M67" s="157">
        <f t="shared" ref="M67:M83" si="24">G67*(1+L67/100)</f>
        <v>0</v>
      </c>
      <c r="N67" s="157">
        <v>1.41E-3</v>
      </c>
      <c r="O67" s="157">
        <f t="shared" ref="O67:O83" si="25">ROUND(E67*N67,2)</f>
        <v>0</v>
      </c>
      <c r="P67" s="157">
        <v>0</v>
      </c>
      <c r="Q67" s="157">
        <f t="shared" ref="Q67:Q83" si="26">ROUND(E67*P67,2)</f>
        <v>0</v>
      </c>
      <c r="R67" s="157"/>
      <c r="S67" s="157" t="s">
        <v>117</v>
      </c>
      <c r="T67" s="157" t="s">
        <v>117</v>
      </c>
      <c r="U67" s="157">
        <v>1.575</v>
      </c>
      <c r="V67" s="157">
        <f t="shared" ref="V67:V83" si="27">ROUND(E67*U67,2)</f>
        <v>1.58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118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67">
        <v>41</v>
      </c>
      <c r="B68" s="168" t="s">
        <v>213</v>
      </c>
      <c r="C68" s="169" t="s">
        <v>214</v>
      </c>
      <c r="D68" s="165" t="s">
        <v>212</v>
      </c>
      <c r="E68" s="170">
        <v>1</v>
      </c>
      <c r="F68" s="171"/>
      <c r="G68" s="172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15</v>
      </c>
      <c r="M68" s="157">
        <f t="shared" si="24"/>
        <v>0</v>
      </c>
      <c r="N68" s="157">
        <v>4.8999999999999998E-4</v>
      </c>
      <c r="O68" s="157">
        <f t="shared" si="25"/>
        <v>0</v>
      </c>
      <c r="P68" s="157">
        <v>0</v>
      </c>
      <c r="Q68" s="157">
        <f t="shared" si="26"/>
        <v>0</v>
      </c>
      <c r="R68" s="157"/>
      <c r="S68" s="157" t="s">
        <v>117</v>
      </c>
      <c r="T68" s="157" t="s">
        <v>117</v>
      </c>
      <c r="U68" s="157">
        <v>3.6</v>
      </c>
      <c r="V68" s="157">
        <f t="shared" si="27"/>
        <v>3.6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118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7">
        <v>42</v>
      </c>
      <c r="B69" s="168" t="s">
        <v>215</v>
      </c>
      <c r="C69" s="169" t="s">
        <v>216</v>
      </c>
      <c r="D69" s="165" t="s">
        <v>212</v>
      </c>
      <c r="E69" s="170">
        <v>3</v>
      </c>
      <c r="F69" s="171"/>
      <c r="G69" s="172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15</v>
      </c>
      <c r="M69" s="157">
        <f t="shared" si="24"/>
        <v>0</v>
      </c>
      <c r="N69" s="157">
        <v>8.0000000000000007E-5</v>
      </c>
      <c r="O69" s="157">
        <f t="shared" si="25"/>
        <v>0</v>
      </c>
      <c r="P69" s="157">
        <v>0</v>
      </c>
      <c r="Q69" s="157">
        <f t="shared" si="26"/>
        <v>0</v>
      </c>
      <c r="R69" s="157"/>
      <c r="S69" s="157" t="s">
        <v>117</v>
      </c>
      <c r="T69" s="157" t="s">
        <v>117</v>
      </c>
      <c r="U69" s="157">
        <v>0.28999999999999998</v>
      </c>
      <c r="V69" s="157">
        <f t="shared" si="27"/>
        <v>0.87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172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43</v>
      </c>
      <c r="B70" s="168" t="s">
        <v>217</v>
      </c>
      <c r="C70" s="169" t="s">
        <v>218</v>
      </c>
      <c r="D70" s="165" t="s">
        <v>212</v>
      </c>
      <c r="E70" s="170">
        <v>1</v>
      </c>
      <c r="F70" s="171"/>
      <c r="G70" s="172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15</v>
      </c>
      <c r="M70" s="157">
        <f t="shared" si="24"/>
        <v>0</v>
      </c>
      <c r="N70" s="157">
        <v>1.2E-4</v>
      </c>
      <c r="O70" s="157">
        <f t="shared" si="25"/>
        <v>0</v>
      </c>
      <c r="P70" s="157">
        <v>0</v>
      </c>
      <c r="Q70" s="157">
        <f t="shared" si="26"/>
        <v>0</v>
      </c>
      <c r="R70" s="157"/>
      <c r="S70" s="157" t="s">
        <v>117</v>
      </c>
      <c r="T70" s="157" t="s">
        <v>117</v>
      </c>
      <c r="U70" s="157">
        <v>0.51700000000000002</v>
      </c>
      <c r="V70" s="157">
        <f t="shared" si="27"/>
        <v>0.52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172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44</v>
      </c>
      <c r="B71" s="168" t="s">
        <v>219</v>
      </c>
      <c r="C71" s="169" t="s">
        <v>220</v>
      </c>
      <c r="D71" s="165" t="s">
        <v>136</v>
      </c>
      <c r="E71" s="170">
        <v>2</v>
      </c>
      <c r="F71" s="171"/>
      <c r="G71" s="172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15</v>
      </c>
      <c r="M71" s="157">
        <f t="shared" si="24"/>
        <v>0</v>
      </c>
      <c r="N71" s="157">
        <v>1.8000000000000001E-4</v>
      </c>
      <c r="O71" s="157">
        <f t="shared" si="25"/>
        <v>0</v>
      </c>
      <c r="P71" s="157">
        <v>0</v>
      </c>
      <c r="Q71" s="157">
        <f t="shared" si="26"/>
        <v>0</v>
      </c>
      <c r="R71" s="157"/>
      <c r="S71" s="157" t="s">
        <v>117</v>
      </c>
      <c r="T71" s="157" t="s">
        <v>117</v>
      </c>
      <c r="U71" s="157">
        <v>0.52200000000000002</v>
      </c>
      <c r="V71" s="157">
        <f t="shared" si="27"/>
        <v>1.04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118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45</v>
      </c>
      <c r="B72" s="168" t="s">
        <v>221</v>
      </c>
      <c r="C72" s="169" t="s">
        <v>290</v>
      </c>
      <c r="D72" s="165" t="s">
        <v>136</v>
      </c>
      <c r="E72" s="170">
        <v>1</v>
      </c>
      <c r="F72" s="171"/>
      <c r="G72" s="172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15</v>
      </c>
      <c r="M72" s="157">
        <f t="shared" si="24"/>
        <v>0</v>
      </c>
      <c r="N72" s="157">
        <v>4.0999999999999999E-4</v>
      </c>
      <c r="O72" s="157">
        <f t="shared" si="25"/>
        <v>0</v>
      </c>
      <c r="P72" s="157">
        <v>0</v>
      </c>
      <c r="Q72" s="157">
        <f t="shared" si="26"/>
        <v>0</v>
      </c>
      <c r="R72" s="157"/>
      <c r="S72" s="157" t="s">
        <v>117</v>
      </c>
      <c r="T72" s="157" t="s">
        <v>117</v>
      </c>
      <c r="U72" s="157">
        <v>0.246</v>
      </c>
      <c r="V72" s="157">
        <f t="shared" si="27"/>
        <v>0.25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172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46</v>
      </c>
      <c r="B73" s="168" t="s">
        <v>222</v>
      </c>
      <c r="C73" s="169" t="s">
        <v>293</v>
      </c>
      <c r="D73" s="165" t="s">
        <v>136</v>
      </c>
      <c r="E73" s="170">
        <v>1</v>
      </c>
      <c r="F73" s="171"/>
      <c r="G73" s="172">
        <f t="shared" si="21"/>
        <v>0</v>
      </c>
      <c r="H73" s="158"/>
      <c r="I73" s="157">
        <f t="shared" si="22"/>
        <v>0</v>
      </c>
      <c r="J73" s="158"/>
      <c r="K73" s="157">
        <f t="shared" si="23"/>
        <v>0</v>
      </c>
      <c r="L73" s="157">
        <v>15</v>
      </c>
      <c r="M73" s="157">
        <f t="shared" si="24"/>
        <v>0</v>
      </c>
      <c r="N73" s="157">
        <v>2.7999999999999998E-4</v>
      </c>
      <c r="O73" s="157">
        <f t="shared" si="25"/>
        <v>0</v>
      </c>
      <c r="P73" s="157">
        <v>0</v>
      </c>
      <c r="Q73" s="157">
        <f t="shared" si="26"/>
        <v>0</v>
      </c>
      <c r="R73" s="157"/>
      <c r="S73" s="157" t="s">
        <v>117</v>
      </c>
      <c r="T73" s="157" t="s">
        <v>117</v>
      </c>
      <c r="U73" s="157">
        <v>0.246</v>
      </c>
      <c r="V73" s="157">
        <f t="shared" si="27"/>
        <v>0.25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172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67">
        <v>47</v>
      </c>
      <c r="B74" s="168" t="s">
        <v>223</v>
      </c>
      <c r="C74" s="169" t="s">
        <v>298</v>
      </c>
      <c r="D74" s="165" t="s">
        <v>136</v>
      </c>
      <c r="E74" s="170">
        <v>2</v>
      </c>
      <c r="F74" s="171"/>
      <c r="G74" s="172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15</v>
      </c>
      <c r="M74" s="157">
        <f t="shared" si="24"/>
        <v>0</v>
      </c>
      <c r="N74" s="157">
        <v>2.0000000000000001E-4</v>
      </c>
      <c r="O74" s="157">
        <f t="shared" si="25"/>
        <v>0</v>
      </c>
      <c r="P74" s="157">
        <v>0</v>
      </c>
      <c r="Q74" s="157">
        <f t="shared" si="26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7"/>
        <v>0.49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67">
        <v>48</v>
      </c>
      <c r="B75" s="168" t="s">
        <v>224</v>
      </c>
      <c r="C75" s="169" t="s">
        <v>303</v>
      </c>
      <c r="D75" s="165" t="s">
        <v>155</v>
      </c>
      <c r="E75" s="170">
        <v>1</v>
      </c>
      <c r="F75" s="171"/>
      <c r="G75" s="172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15</v>
      </c>
      <c r="M75" s="157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7"/>
      <c r="S75" s="157" t="s">
        <v>151</v>
      </c>
      <c r="T75" s="157" t="s">
        <v>158</v>
      </c>
      <c r="U75" s="157">
        <v>0</v>
      </c>
      <c r="V75" s="157">
        <f t="shared" si="27"/>
        <v>0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118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49</v>
      </c>
      <c r="B76" s="168" t="s">
        <v>225</v>
      </c>
      <c r="C76" s="169" t="s">
        <v>315</v>
      </c>
      <c r="D76" s="165" t="s">
        <v>136</v>
      </c>
      <c r="E76" s="170">
        <v>1</v>
      </c>
      <c r="F76" s="171"/>
      <c r="G76" s="172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15</v>
      </c>
      <c r="M76" s="157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7"/>
      <c r="S76" s="157" t="s">
        <v>151</v>
      </c>
      <c r="T76" s="157" t="s">
        <v>152</v>
      </c>
      <c r="U76" s="157">
        <v>0</v>
      </c>
      <c r="V76" s="157">
        <f t="shared" si="27"/>
        <v>0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123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51</v>
      </c>
      <c r="B77" s="168" t="s">
        <v>226</v>
      </c>
      <c r="C77" s="169" t="s">
        <v>299</v>
      </c>
      <c r="D77" s="165" t="s">
        <v>136</v>
      </c>
      <c r="E77" s="170">
        <v>1</v>
      </c>
      <c r="F77" s="171"/>
      <c r="G77" s="172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15</v>
      </c>
      <c r="M77" s="157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7"/>
      <c r="S77" s="157" t="s">
        <v>151</v>
      </c>
      <c r="T77" s="157" t="s">
        <v>158</v>
      </c>
      <c r="U77" s="157">
        <v>0</v>
      </c>
      <c r="V77" s="157">
        <f t="shared" si="27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67">
        <v>52</v>
      </c>
      <c r="B78" s="168" t="s">
        <v>227</v>
      </c>
      <c r="C78" s="169" t="s">
        <v>285</v>
      </c>
      <c r="D78" s="165" t="s">
        <v>136</v>
      </c>
      <c r="E78" s="170">
        <v>3</v>
      </c>
      <c r="F78" s="171"/>
      <c r="G78" s="172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15</v>
      </c>
      <c r="M78" s="157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7"/>
      <c r="S78" s="157" t="s">
        <v>151</v>
      </c>
      <c r="T78" s="157" t="s">
        <v>158</v>
      </c>
      <c r="U78" s="157">
        <v>0</v>
      </c>
      <c r="V78" s="157">
        <f t="shared" si="27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118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67">
        <v>53</v>
      </c>
      <c r="B79" s="168" t="s">
        <v>228</v>
      </c>
      <c r="C79" s="169" t="s">
        <v>284</v>
      </c>
      <c r="D79" s="165" t="s">
        <v>136</v>
      </c>
      <c r="E79" s="170">
        <v>1</v>
      </c>
      <c r="F79" s="171"/>
      <c r="G79" s="172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15</v>
      </c>
      <c r="M79" s="157">
        <f t="shared" si="24"/>
        <v>0</v>
      </c>
      <c r="N79" s="157">
        <v>0</v>
      </c>
      <c r="O79" s="157">
        <f t="shared" si="25"/>
        <v>0</v>
      </c>
      <c r="P79" s="157">
        <v>0</v>
      </c>
      <c r="Q79" s="157">
        <f t="shared" si="26"/>
        <v>0</v>
      </c>
      <c r="R79" s="157"/>
      <c r="S79" s="157" t="s">
        <v>151</v>
      </c>
      <c r="T79" s="157" t="s">
        <v>152</v>
      </c>
      <c r="U79" s="157">
        <v>0</v>
      </c>
      <c r="V79" s="157">
        <f t="shared" si="27"/>
        <v>0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7">
        <v>54</v>
      </c>
      <c r="B80" s="168" t="s">
        <v>226</v>
      </c>
      <c r="C80" s="169" t="s">
        <v>300</v>
      </c>
      <c r="D80" s="165" t="s">
        <v>136</v>
      </c>
      <c r="E80" s="170">
        <v>1</v>
      </c>
      <c r="F80" s="171"/>
      <c r="G80" s="172">
        <f t="shared" si="21"/>
        <v>0</v>
      </c>
      <c r="H80" s="158"/>
      <c r="I80" s="157">
        <f t="shared" si="22"/>
        <v>0</v>
      </c>
      <c r="J80" s="158"/>
      <c r="K80" s="157">
        <f t="shared" si="23"/>
        <v>0</v>
      </c>
      <c r="L80" s="157">
        <v>15</v>
      </c>
      <c r="M80" s="157">
        <f t="shared" si="24"/>
        <v>0</v>
      </c>
      <c r="N80" s="157">
        <v>1.8000000000000001E-4</v>
      </c>
      <c r="O80" s="157">
        <f t="shared" si="25"/>
        <v>0</v>
      </c>
      <c r="P80" s="157">
        <v>0</v>
      </c>
      <c r="Q80" s="157">
        <f t="shared" si="26"/>
        <v>0</v>
      </c>
      <c r="R80" s="157"/>
      <c r="S80" s="157" t="s">
        <v>151</v>
      </c>
      <c r="T80" s="157" t="s">
        <v>152</v>
      </c>
      <c r="U80" s="157">
        <v>0</v>
      </c>
      <c r="V80" s="157">
        <f t="shared" si="27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229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55</v>
      </c>
      <c r="B81" s="168" t="s">
        <v>226</v>
      </c>
      <c r="C81" s="169" t="s">
        <v>288</v>
      </c>
      <c r="D81" s="165" t="s">
        <v>136</v>
      </c>
      <c r="E81" s="170">
        <v>1</v>
      </c>
      <c r="F81" s="171"/>
      <c r="G81" s="172">
        <f t="shared" si="21"/>
        <v>0</v>
      </c>
      <c r="H81" s="158"/>
      <c r="I81" s="157">
        <f t="shared" si="22"/>
        <v>0</v>
      </c>
      <c r="J81" s="158"/>
      <c r="K81" s="157">
        <f t="shared" si="23"/>
        <v>0</v>
      </c>
      <c r="L81" s="157">
        <v>15</v>
      </c>
      <c r="M81" s="157">
        <f t="shared" si="24"/>
        <v>0</v>
      </c>
      <c r="N81" s="157">
        <v>0</v>
      </c>
      <c r="O81" s="157">
        <f t="shared" si="25"/>
        <v>0</v>
      </c>
      <c r="P81" s="157">
        <v>0</v>
      </c>
      <c r="Q81" s="157">
        <f t="shared" si="26"/>
        <v>0</v>
      </c>
      <c r="R81" s="157"/>
      <c r="S81" s="157" t="s">
        <v>151</v>
      </c>
      <c r="T81" s="157" t="s">
        <v>152</v>
      </c>
      <c r="U81" s="157">
        <v>0</v>
      </c>
      <c r="V81" s="157">
        <f t="shared" si="27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229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3">
        <v>56</v>
      </c>
      <c r="B82" s="174" t="s">
        <v>226</v>
      </c>
      <c r="C82" s="175" t="s">
        <v>283</v>
      </c>
      <c r="D82" s="166" t="s">
        <v>136</v>
      </c>
      <c r="E82" s="176">
        <v>1</v>
      </c>
      <c r="F82" s="177"/>
      <c r="G82" s="178">
        <f t="shared" si="21"/>
        <v>0</v>
      </c>
      <c r="H82" s="158"/>
      <c r="I82" s="157">
        <f t="shared" si="22"/>
        <v>0</v>
      </c>
      <c r="J82" s="158"/>
      <c r="K82" s="157">
        <f t="shared" si="23"/>
        <v>0</v>
      </c>
      <c r="L82" s="157">
        <v>15</v>
      </c>
      <c r="M82" s="157">
        <f t="shared" si="24"/>
        <v>0</v>
      </c>
      <c r="N82" s="157">
        <v>0</v>
      </c>
      <c r="O82" s="157">
        <f t="shared" si="25"/>
        <v>0</v>
      </c>
      <c r="P82" s="157">
        <v>0</v>
      </c>
      <c r="Q82" s="157">
        <f t="shared" si="26"/>
        <v>0</v>
      </c>
      <c r="R82" s="157"/>
      <c r="S82" s="157" t="s">
        <v>151</v>
      </c>
      <c r="T82" s="157" t="s">
        <v>152</v>
      </c>
      <c r="U82" s="157">
        <v>0</v>
      </c>
      <c r="V82" s="157">
        <f t="shared" si="27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229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9">
        <v>57</v>
      </c>
      <c r="B83" s="180" t="s">
        <v>230</v>
      </c>
      <c r="C83" s="192" t="s">
        <v>231</v>
      </c>
      <c r="D83" s="193" t="s">
        <v>0</v>
      </c>
      <c r="E83" s="194"/>
      <c r="F83" s="195"/>
      <c r="G83" s="184">
        <f t="shared" si="21"/>
        <v>0</v>
      </c>
      <c r="H83" s="158"/>
      <c r="I83" s="157">
        <f t="shared" si="22"/>
        <v>0</v>
      </c>
      <c r="J83" s="158"/>
      <c r="K83" s="157">
        <f t="shared" si="23"/>
        <v>0</v>
      </c>
      <c r="L83" s="157">
        <v>15</v>
      </c>
      <c r="M83" s="157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7"/>
      <c r="S83" s="157" t="s">
        <v>117</v>
      </c>
      <c r="T83" s="157" t="s">
        <v>117</v>
      </c>
      <c r="U83" s="157">
        <v>0</v>
      </c>
      <c r="V83" s="157">
        <f t="shared" si="27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183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">
      <c r="A84" s="185" t="s">
        <v>114</v>
      </c>
      <c r="B84" s="186" t="s">
        <v>75</v>
      </c>
      <c r="C84" s="187" t="s">
        <v>76</v>
      </c>
      <c r="D84" s="188"/>
      <c r="E84" s="189"/>
      <c r="F84" s="190"/>
      <c r="G84" s="191">
        <f>SUMIF(AG85:AG85,"&lt;&gt;NOR",G85:G85)</f>
        <v>0</v>
      </c>
      <c r="H84" s="159"/>
      <c r="I84" s="159">
        <f>SUM(I85:I85)</f>
        <v>0</v>
      </c>
      <c r="J84" s="159"/>
      <c r="K84" s="159">
        <f>SUM(K85:K85)</f>
        <v>0</v>
      </c>
      <c r="L84" s="159"/>
      <c r="M84" s="159">
        <f>SUM(M85:M85)</f>
        <v>0</v>
      </c>
      <c r="N84" s="159"/>
      <c r="O84" s="159">
        <f>SUM(O85:O85)</f>
        <v>0</v>
      </c>
      <c r="P84" s="159"/>
      <c r="Q84" s="159">
        <f>SUM(Q85:Q85)</f>
        <v>0</v>
      </c>
      <c r="R84" s="159"/>
      <c r="S84" s="159"/>
      <c r="T84" s="159"/>
      <c r="U84" s="159"/>
      <c r="V84" s="159">
        <f>SUM(V85:V85)</f>
        <v>0</v>
      </c>
      <c r="W84" s="159"/>
      <c r="AG84" t="s">
        <v>115</v>
      </c>
    </row>
    <row r="85" spans="1:60" ht="33.75" outlineLevel="1" x14ac:dyDescent="0.2">
      <c r="A85" s="167">
        <v>58</v>
      </c>
      <c r="B85" s="168" t="s">
        <v>232</v>
      </c>
      <c r="C85" s="169" t="s">
        <v>301</v>
      </c>
      <c r="D85" s="165" t="s">
        <v>136</v>
      </c>
      <c r="E85" s="170">
        <v>2</v>
      </c>
      <c r="F85" s="171"/>
      <c r="G85" s="172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15</v>
      </c>
      <c r="M85" s="157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7"/>
      <c r="S85" s="157" t="s">
        <v>151</v>
      </c>
      <c r="T85" s="157" t="s">
        <v>152</v>
      </c>
      <c r="U85" s="157">
        <v>0</v>
      </c>
      <c r="V85" s="157">
        <f>ROUND(E85*U85,2)</f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233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85" t="s">
        <v>114</v>
      </c>
      <c r="B86" s="186" t="s">
        <v>77</v>
      </c>
      <c r="C86" s="187" t="s">
        <v>78</v>
      </c>
      <c r="D86" s="188"/>
      <c r="E86" s="189"/>
      <c r="F86" s="190"/>
      <c r="G86" s="191">
        <f>SUMIF(AG87:AG94,"&lt;&gt;NOR",G87:G94)</f>
        <v>0</v>
      </c>
      <c r="H86" s="159"/>
      <c r="I86" s="159">
        <f>SUM(I87:I94)</f>
        <v>0</v>
      </c>
      <c r="J86" s="159"/>
      <c r="K86" s="159">
        <f>SUM(K87:K94)</f>
        <v>0</v>
      </c>
      <c r="L86" s="159"/>
      <c r="M86" s="159">
        <f>SUM(M87:M94)</f>
        <v>0</v>
      </c>
      <c r="N86" s="159"/>
      <c r="O86" s="159">
        <f>SUM(O87:O94)</f>
        <v>0.02</v>
      </c>
      <c r="P86" s="159"/>
      <c r="Q86" s="159">
        <f>SUM(Q87:Q94)</f>
        <v>0</v>
      </c>
      <c r="R86" s="159"/>
      <c r="S86" s="159"/>
      <c r="T86" s="159"/>
      <c r="U86" s="159"/>
      <c r="V86" s="159">
        <f>SUM(V87:V94)</f>
        <v>3.7800000000000002</v>
      </c>
      <c r="W86" s="159"/>
      <c r="AG86" t="s">
        <v>115</v>
      </c>
    </row>
    <row r="87" spans="1:60" outlineLevel="1" x14ac:dyDescent="0.2">
      <c r="A87" s="173">
        <v>59</v>
      </c>
      <c r="B87" s="174" t="s">
        <v>234</v>
      </c>
      <c r="C87" s="175" t="s">
        <v>235</v>
      </c>
      <c r="D87" s="164" t="s">
        <v>286</v>
      </c>
      <c r="E87" s="176">
        <v>3.1960000000000002</v>
      </c>
      <c r="F87" s="177"/>
      <c r="G87" s="178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7"/>
      <c r="S87" s="157" t="s">
        <v>117</v>
      </c>
      <c r="T87" s="157" t="s">
        <v>117</v>
      </c>
      <c r="U87" s="157">
        <v>0.33100000000000002</v>
      </c>
      <c r="V87" s="157">
        <f>ROUND(E87*U87,2)</f>
        <v>1.06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172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9"/>
      <c r="B88" s="180"/>
      <c r="C88" s="181" t="s">
        <v>236</v>
      </c>
      <c r="D88" s="182"/>
      <c r="E88" s="183">
        <v>3.1960000000000002</v>
      </c>
      <c r="F88" s="184"/>
      <c r="G88" s="184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120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67">
        <v>60</v>
      </c>
      <c r="B89" s="168" t="s">
        <v>237</v>
      </c>
      <c r="C89" s="169" t="s">
        <v>238</v>
      </c>
      <c r="D89" s="164" t="s">
        <v>286</v>
      </c>
      <c r="E89" s="170">
        <v>3.1960000000000002</v>
      </c>
      <c r="F89" s="171"/>
      <c r="G89" s="172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15</v>
      </c>
      <c r="M89" s="157">
        <f>G89*(1+L89/100)</f>
        <v>0</v>
      </c>
      <c r="N89" s="157">
        <v>2.5000000000000001E-3</v>
      </c>
      <c r="O89" s="157">
        <f>ROUND(E89*N89,2)</f>
        <v>0.01</v>
      </c>
      <c r="P89" s="157">
        <v>0</v>
      </c>
      <c r="Q89" s="157">
        <f>ROUND(E89*P89,2)</f>
        <v>0</v>
      </c>
      <c r="R89" s="157"/>
      <c r="S89" s="157" t="s">
        <v>239</v>
      </c>
      <c r="T89" s="157" t="s">
        <v>239</v>
      </c>
      <c r="U89" s="157">
        <v>0.85</v>
      </c>
      <c r="V89" s="157">
        <f>ROUND(E89*U89,2)</f>
        <v>2.72</v>
      </c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172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73">
        <v>61</v>
      </c>
      <c r="B90" s="174" t="s">
        <v>240</v>
      </c>
      <c r="C90" s="175" t="s">
        <v>281</v>
      </c>
      <c r="D90" s="164" t="s">
        <v>286</v>
      </c>
      <c r="E90" s="176">
        <v>3.1960000000000002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4.0000000000000002E-4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117</v>
      </c>
      <c r="T90" s="157" t="s">
        <v>117</v>
      </c>
      <c r="U90" s="157">
        <v>0</v>
      </c>
      <c r="V90" s="157">
        <f>ROUND(E90*U90,2)</f>
        <v>0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172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9"/>
      <c r="B91" s="180"/>
      <c r="C91" s="181" t="s">
        <v>236</v>
      </c>
      <c r="D91" s="182"/>
      <c r="E91" s="183">
        <v>3.1960000000000002</v>
      </c>
      <c r="F91" s="184"/>
      <c r="G91" s="18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3">
        <v>62</v>
      </c>
      <c r="B92" s="174" t="s">
        <v>241</v>
      </c>
      <c r="C92" s="175" t="s">
        <v>294</v>
      </c>
      <c r="D92" s="164" t="s">
        <v>286</v>
      </c>
      <c r="E92" s="176">
        <v>3.5156000000000001</v>
      </c>
      <c r="F92" s="177"/>
      <c r="G92" s="178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1.5399999999999999E-3</v>
      </c>
      <c r="O92" s="157">
        <f>ROUND(E92*N92,2)</f>
        <v>0.01</v>
      </c>
      <c r="P92" s="157">
        <v>0</v>
      </c>
      <c r="Q92" s="157">
        <f>ROUND(E92*P92,2)</f>
        <v>0</v>
      </c>
      <c r="R92" s="157"/>
      <c r="S92" s="157" t="s">
        <v>151</v>
      </c>
      <c r="T92" s="157" t="s">
        <v>158</v>
      </c>
      <c r="U92" s="157">
        <v>0</v>
      </c>
      <c r="V92" s="157">
        <f>ROUND(E92*U92,2)</f>
        <v>0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118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9"/>
      <c r="B93" s="180"/>
      <c r="C93" s="181" t="s">
        <v>242</v>
      </c>
      <c r="D93" s="182"/>
      <c r="E93" s="183">
        <v>3.5156000000000001</v>
      </c>
      <c r="F93" s="184"/>
      <c r="G93" s="184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120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9">
        <v>63</v>
      </c>
      <c r="B94" s="180" t="s">
        <v>243</v>
      </c>
      <c r="C94" s="192" t="s">
        <v>244</v>
      </c>
      <c r="D94" s="193" t="s">
        <v>0</v>
      </c>
      <c r="E94" s="194"/>
      <c r="F94" s="195"/>
      <c r="G94" s="184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7"/>
      <c r="S94" s="157" t="s">
        <v>117</v>
      </c>
      <c r="T94" s="157" t="s">
        <v>117</v>
      </c>
      <c r="U94" s="157">
        <v>0</v>
      </c>
      <c r="V94" s="157">
        <f>ROUND(E94*U94,2)</f>
        <v>0</v>
      </c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183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x14ac:dyDescent="0.2">
      <c r="A95" s="185" t="s">
        <v>114</v>
      </c>
      <c r="B95" s="186" t="s">
        <v>79</v>
      </c>
      <c r="C95" s="187" t="s">
        <v>80</v>
      </c>
      <c r="D95" s="188"/>
      <c r="E95" s="189"/>
      <c r="F95" s="190"/>
      <c r="G95" s="191">
        <f>SUMIF(AG96:AG103,"&lt;&gt;NOR",G96:G103)</f>
        <v>0</v>
      </c>
      <c r="H95" s="159"/>
      <c r="I95" s="159">
        <f>SUM(I96:I103)</f>
        <v>0</v>
      </c>
      <c r="J95" s="159"/>
      <c r="K95" s="159">
        <f>SUM(K96:K103)</f>
        <v>0</v>
      </c>
      <c r="L95" s="159"/>
      <c r="M95" s="159">
        <f>SUM(M96:M103)</f>
        <v>0</v>
      </c>
      <c r="N95" s="159"/>
      <c r="O95" s="159">
        <f>SUM(O96:O103)</f>
        <v>2.12</v>
      </c>
      <c r="P95" s="159"/>
      <c r="Q95" s="159">
        <f>SUM(Q96:Q103)</f>
        <v>0</v>
      </c>
      <c r="R95" s="159"/>
      <c r="S95" s="159"/>
      <c r="T95" s="159"/>
      <c r="U95" s="159"/>
      <c r="V95" s="159">
        <f>SUM(V96:V103)</f>
        <v>44.94</v>
      </c>
      <c r="W95" s="159"/>
      <c r="AG95" t="s">
        <v>115</v>
      </c>
    </row>
    <row r="96" spans="1:60" ht="22.5" outlineLevel="1" x14ac:dyDescent="0.2">
      <c r="A96" s="173">
        <v>64</v>
      </c>
      <c r="B96" s="174" t="s">
        <v>245</v>
      </c>
      <c r="C96" s="175" t="s">
        <v>282</v>
      </c>
      <c r="D96" s="164" t="s">
        <v>286</v>
      </c>
      <c r="E96" s="176">
        <v>32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2.9999999999999997E-4</v>
      </c>
      <c r="O96" s="157">
        <f>ROUND(E96*N96,2)</f>
        <v>0.01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0</v>
      </c>
      <c r="V96" s="157">
        <f>ROUND(E96*U96,2)</f>
        <v>0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172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9"/>
      <c r="B97" s="180"/>
      <c r="C97" s="181" t="s">
        <v>304</v>
      </c>
      <c r="D97" s="182"/>
      <c r="E97" s="183">
        <v>32</v>
      </c>
      <c r="F97" s="184"/>
      <c r="G97" s="184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120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73">
        <v>65</v>
      </c>
      <c r="B98" s="174" t="s">
        <v>246</v>
      </c>
      <c r="C98" s="175" t="s">
        <v>311</v>
      </c>
      <c r="D98" s="164" t="s">
        <v>286</v>
      </c>
      <c r="E98" s="176">
        <v>32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5.5800000000000002E-2</v>
      </c>
      <c r="O98" s="157">
        <f>ROUND(E98*N98,2)</f>
        <v>1.79</v>
      </c>
      <c r="P98" s="157">
        <v>0</v>
      </c>
      <c r="Q98" s="157">
        <f>ROUND(E98*P98,2)</f>
        <v>0</v>
      </c>
      <c r="R98" s="157"/>
      <c r="S98" s="157" t="s">
        <v>117</v>
      </c>
      <c r="T98" s="157" t="s">
        <v>117</v>
      </c>
      <c r="U98" s="157">
        <v>1.3480000000000001</v>
      </c>
      <c r="V98" s="157">
        <f>ROUND(E98*U98,2)</f>
        <v>43.14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172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9"/>
      <c r="B99" s="180"/>
      <c r="C99" s="181" t="s">
        <v>304</v>
      </c>
      <c r="D99" s="182"/>
      <c r="E99" s="183">
        <v>32</v>
      </c>
      <c r="F99" s="184"/>
      <c r="G99" s="184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120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67">
        <v>66</v>
      </c>
      <c r="B100" s="168" t="s">
        <v>247</v>
      </c>
      <c r="C100" s="169" t="s">
        <v>312</v>
      </c>
      <c r="D100" s="165" t="s">
        <v>148</v>
      </c>
      <c r="E100" s="170">
        <v>15</v>
      </c>
      <c r="F100" s="171"/>
      <c r="G100" s="172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117</v>
      </c>
      <c r="T100" s="157" t="s">
        <v>117</v>
      </c>
      <c r="U100" s="157">
        <v>0.12</v>
      </c>
      <c r="V100" s="157">
        <f>ROUND(E100*U100,2)</f>
        <v>1.8</v>
      </c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172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3">
        <v>67</v>
      </c>
      <c r="B101" s="174" t="s">
        <v>248</v>
      </c>
      <c r="C101" s="175" t="s">
        <v>313</v>
      </c>
      <c r="D101" s="164" t="s">
        <v>286</v>
      </c>
      <c r="E101" s="176">
        <v>32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0.01</v>
      </c>
      <c r="O101" s="157">
        <f>ROUND(E101*N101,2)</f>
        <v>0.32</v>
      </c>
      <c r="P101" s="157">
        <v>0</v>
      </c>
      <c r="Q101" s="157">
        <f>ROUND(E101*P101,2)</f>
        <v>0</v>
      </c>
      <c r="R101" s="157" t="s">
        <v>249</v>
      </c>
      <c r="S101" s="157" t="s">
        <v>117</v>
      </c>
      <c r="T101" s="157" t="s">
        <v>152</v>
      </c>
      <c r="U101" s="157">
        <v>0</v>
      </c>
      <c r="V101" s="157">
        <f>ROUND(E101*U101,2)</f>
        <v>0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233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9"/>
      <c r="B102" s="180"/>
      <c r="C102" s="181" t="s">
        <v>305</v>
      </c>
      <c r="D102" s="182"/>
      <c r="E102" s="183">
        <v>32</v>
      </c>
      <c r="F102" s="184"/>
      <c r="G102" s="18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9">
        <v>68</v>
      </c>
      <c r="B103" s="180" t="s">
        <v>250</v>
      </c>
      <c r="C103" s="192" t="s">
        <v>251</v>
      </c>
      <c r="D103" s="193" t="s">
        <v>0</v>
      </c>
      <c r="E103" s="194"/>
      <c r="F103" s="195"/>
      <c r="G103" s="184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0</v>
      </c>
      <c r="V103" s="157">
        <f>ROUND(E103*U103,2)</f>
        <v>0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183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x14ac:dyDescent="0.2">
      <c r="A104" s="185" t="s">
        <v>114</v>
      </c>
      <c r="B104" s="186" t="s">
        <v>81</v>
      </c>
      <c r="C104" s="187" t="s">
        <v>82</v>
      </c>
      <c r="D104" s="188"/>
      <c r="E104" s="189"/>
      <c r="F104" s="190"/>
      <c r="G104" s="191">
        <f>SUMIF(AG105:AG107,"&lt;&gt;NOR",G105:G107)</f>
        <v>0</v>
      </c>
      <c r="H104" s="159"/>
      <c r="I104" s="159">
        <f>SUM(I105:I107)</f>
        <v>0</v>
      </c>
      <c r="J104" s="159"/>
      <c r="K104" s="159">
        <f>SUM(K105:K107)</f>
        <v>0</v>
      </c>
      <c r="L104" s="159"/>
      <c r="M104" s="159">
        <f>SUM(M105:M107)</f>
        <v>0</v>
      </c>
      <c r="N104" s="159"/>
      <c r="O104" s="159">
        <f>SUM(O105:O107)</f>
        <v>0</v>
      </c>
      <c r="P104" s="159"/>
      <c r="Q104" s="159">
        <f>SUM(Q105:Q107)</f>
        <v>0</v>
      </c>
      <c r="R104" s="159"/>
      <c r="S104" s="159"/>
      <c r="T104" s="159"/>
      <c r="U104" s="159"/>
      <c r="V104" s="159">
        <f>SUM(V105:V107)</f>
        <v>0.51</v>
      </c>
      <c r="W104" s="159"/>
      <c r="AG104" t="s">
        <v>115</v>
      </c>
    </row>
    <row r="105" spans="1:60" outlineLevel="1" x14ac:dyDescent="0.2">
      <c r="A105" s="173">
        <v>69</v>
      </c>
      <c r="B105" s="174" t="s">
        <v>252</v>
      </c>
      <c r="C105" s="175" t="s">
        <v>253</v>
      </c>
      <c r="D105" s="164" t="s">
        <v>286</v>
      </c>
      <c r="E105" s="176">
        <v>3</v>
      </c>
      <c r="F105" s="177"/>
      <c r="G105" s="178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7.6999999999999996E-4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117</v>
      </c>
      <c r="T105" s="157" t="s">
        <v>117</v>
      </c>
      <c r="U105" s="157">
        <v>9.7439999999999999E-2</v>
      </c>
      <c r="V105" s="157">
        <f>ROUND(E105*U105,2)</f>
        <v>0.28999999999999998</v>
      </c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172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9"/>
      <c r="B106" s="180"/>
      <c r="C106" s="181"/>
      <c r="D106" s="182"/>
      <c r="E106" s="183"/>
      <c r="F106" s="184"/>
      <c r="G106" s="184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120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7">
        <v>70</v>
      </c>
      <c r="B107" s="168" t="s">
        <v>254</v>
      </c>
      <c r="C107" s="169" t="s">
        <v>302</v>
      </c>
      <c r="D107" s="164" t="s">
        <v>286</v>
      </c>
      <c r="E107" s="170">
        <v>3</v>
      </c>
      <c r="F107" s="171"/>
      <c r="G107" s="172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4.6000000000000001E-4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117</v>
      </c>
      <c r="T107" s="157" t="s">
        <v>117</v>
      </c>
      <c r="U107" s="157">
        <v>7.3099999999999998E-2</v>
      </c>
      <c r="V107" s="157">
        <f>ROUND(E107*U107,2)</f>
        <v>0.22</v>
      </c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172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">
      <c r="A108" s="185" t="s">
        <v>114</v>
      </c>
      <c r="B108" s="186" t="s">
        <v>83</v>
      </c>
      <c r="C108" s="187" t="s">
        <v>84</v>
      </c>
      <c r="D108" s="188"/>
      <c r="E108" s="189"/>
      <c r="F108" s="190"/>
      <c r="G108" s="191">
        <f>SUMIF(AG109:AG109,"&lt;&gt;NOR",G109:G109)</f>
        <v>0</v>
      </c>
      <c r="H108" s="159"/>
      <c r="I108" s="159">
        <f>SUM(I109:I109)</f>
        <v>0</v>
      </c>
      <c r="J108" s="159"/>
      <c r="K108" s="159">
        <f>SUM(K109:K109)</f>
        <v>0</v>
      </c>
      <c r="L108" s="159"/>
      <c r="M108" s="159">
        <f>SUM(M109:M109)</f>
        <v>0</v>
      </c>
      <c r="N108" s="159"/>
      <c r="O108" s="159">
        <f>SUM(O109:O109)</f>
        <v>0</v>
      </c>
      <c r="P108" s="159"/>
      <c r="Q108" s="159">
        <f>SUM(Q109:Q109)</f>
        <v>0</v>
      </c>
      <c r="R108" s="159"/>
      <c r="S108" s="159"/>
      <c r="T108" s="159"/>
      <c r="U108" s="159"/>
      <c r="V108" s="159">
        <f>SUM(V109:V109)</f>
        <v>0</v>
      </c>
      <c r="W108" s="159"/>
      <c r="AG108" t="s">
        <v>115</v>
      </c>
    </row>
    <row r="109" spans="1:60" ht="22.5" outlineLevel="1" x14ac:dyDescent="0.2">
      <c r="A109" s="167">
        <v>71</v>
      </c>
      <c r="B109" s="168" t="s">
        <v>255</v>
      </c>
      <c r="C109" s="169" t="s">
        <v>295</v>
      </c>
      <c r="D109" s="165" t="s">
        <v>155</v>
      </c>
      <c r="E109" s="170">
        <v>1</v>
      </c>
      <c r="F109" s="171"/>
      <c r="G109" s="172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151</v>
      </c>
      <c r="T109" s="157" t="s">
        <v>152</v>
      </c>
      <c r="U109" s="157">
        <v>0</v>
      </c>
      <c r="V109" s="157">
        <f>ROUND(E109*U109,2)</f>
        <v>0</v>
      </c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118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85" t="s">
        <v>114</v>
      </c>
      <c r="B110" s="186" t="s">
        <v>85</v>
      </c>
      <c r="C110" s="187" t="s">
        <v>86</v>
      </c>
      <c r="D110" s="188"/>
      <c r="E110" s="189"/>
      <c r="F110" s="190"/>
      <c r="G110" s="191">
        <f>SUMIF(AG111:AG116,"&lt;&gt;NOR",G111:G116)</f>
        <v>0</v>
      </c>
      <c r="H110" s="159"/>
      <c r="I110" s="159">
        <f>SUM(I111:I116)</f>
        <v>0</v>
      </c>
      <c r="J110" s="159"/>
      <c r="K110" s="159">
        <f>SUM(K111:K116)</f>
        <v>0</v>
      </c>
      <c r="L110" s="159"/>
      <c r="M110" s="159">
        <f>SUM(M111:M116)</f>
        <v>0</v>
      </c>
      <c r="N110" s="159"/>
      <c r="O110" s="159">
        <f>SUM(O111:O116)</f>
        <v>0</v>
      </c>
      <c r="P110" s="159"/>
      <c r="Q110" s="159">
        <f>SUM(Q111:Q116)</f>
        <v>0</v>
      </c>
      <c r="R110" s="159"/>
      <c r="S110" s="159"/>
      <c r="T110" s="159"/>
      <c r="U110" s="159"/>
      <c r="V110" s="159">
        <f>SUM(V111:V116)</f>
        <v>7.68</v>
      </c>
      <c r="W110" s="159"/>
      <c r="AG110" t="s">
        <v>115</v>
      </c>
    </row>
    <row r="111" spans="1:60" outlineLevel="1" x14ac:dyDescent="0.2">
      <c r="A111" s="167">
        <v>72</v>
      </c>
      <c r="B111" s="168" t="s">
        <v>256</v>
      </c>
      <c r="C111" s="169" t="s">
        <v>257</v>
      </c>
      <c r="D111" s="165" t="s">
        <v>163</v>
      </c>
      <c r="E111" s="170">
        <v>1.774</v>
      </c>
      <c r="F111" s="171"/>
      <c r="G111" s="172">
        <f t="shared" ref="G111:G116" si="28">ROUND(E111*F111,2)</f>
        <v>0</v>
      </c>
      <c r="H111" s="158"/>
      <c r="I111" s="157">
        <f t="shared" ref="I111:I116" si="29">ROUND(E111*H111,2)</f>
        <v>0</v>
      </c>
      <c r="J111" s="158"/>
      <c r="K111" s="157">
        <f t="shared" ref="K111:K116" si="30">ROUND(E111*J111,2)</f>
        <v>0</v>
      </c>
      <c r="L111" s="157">
        <v>15</v>
      </c>
      <c r="M111" s="157">
        <f t="shared" ref="M111:M116" si="31">G111*(1+L111/100)</f>
        <v>0</v>
      </c>
      <c r="N111" s="157">
        <v>0</v>
      </c>
      <c r="O111" s="157">
        <f t="shared" ref="O111:O116" si="32">ROUND(E111*N111,2)</f>
        <v>0</v>
      </c>
      <c r="P111" s="157">
        <v>0</v>
      </c>
      <c r="Q111" s="157">
        <f t="shared" ref="Q111:Q116" si="33">ROUND(E111*P111,2)</f>
        <v>0</v>
      </c>
      <c r="R111" s="157"/>
      <c r="S111" s="157" t="s">
        <v>117</v>
      </c>
      <c r="T111" s="157" t="s">
        <v>117</v>
      </c>
      <c r="U111" s="157">
        <v>0.93300000000000005</v>
      </c>
      <c r="V111" s="157">
        <f t="shared" ref="V111:V116" si="34">ROUND(E111*U111,2)</f>
        <v>1.66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258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67">
        <v>73</v>
      </c>
      <c r="B112" s="168" t="s">
        <v>259</v>
      </c>
      <c r="C112" s="169" t="s">
        <v>260</v>
      </c>
      <c r="D112" s="165" t="s">
        <v>163</v>
      </c>
      <c r="E112" s="170">
        <v>5.3220000000000001</v>
      </c>
      <c r="F112" s="171"/>
      <c r="G112" s="172">
        <f t="shared" si="28"/>
        <v>0</v>
      </c>
      <c r="H112" s="158"/>
      <c r="I112" s="157">
        <f t="shared" si="29"/>
        <v>0</v>
      </c>
      <c r="J112" s="158"/>
      <c r="K112" s="157">
        <f t="shared" si="30"/>
        <v>0</v>
      </c>
      <c r="L112" s="157">
        <v>15</v>
      </c>
      <c r="M112" s="157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7"/>
      <c r="S112" s="157" t="s">
        <v>117</v>
      </c>
      <c r="T112" s="157" t="s">
        <v>117</v>
      </c>
      <c r="U112" s="157">
        <v>0.65300000000000002</v>
      </c>
      <c r="V112" s="157">
        <f t="shared" si="34"/>
        <v>3.48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258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67">
        <v>74</v>
      </c>
      <c r="B113" s="168" t="s">
        <v>261</v>
      </c>
      <c r="C113" s="169" t="s">
        <v>262</v>
      </c>
      <c r="D113" s="165" t="s">
        <v>163</v>
      </c>
      <c r="E113" s="170">
        <v>1.774</v>
      </c>
      <c r="F113" s="171"/>
      <c r="G113" s="172">
        <f t="shared" si="28"/>
        <v>0</v>
      </c>
      <c r="H113" s="158"/>
      <c r="I113" s="157">
        <f t="shared" si="29"/>
        <v>0</v>
      </c>
      <c r="J113" s="158"/>
      <c r="K113" s="157">
        <f t="shared" si="30"/>
        <v>0</v>
      </c>
      <c r="L113" s="157">
        <v>15</v>
      </c>
      <c r="M113" s="157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7"/>
      <c r="S113" s="157" t="s">
        <v>117</v>
      </c>
      <c r="T113" s="157" t="s">
        <v>117</v>
      </c>
      <c r="U113" s="157">
        <v>0.49</v>
      </c>
      <c r="V113" s="157">
        <f t="shared" si="34"/>
        <v>0.87</v>
      </c>
      <c r="W113" s="157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258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67">
        <v>75</v>
      </c>
      <c r="B114" s="168" t="s">
        <v>263</v>
      </c>
      <c r="C114" s="169" t="s">
        <v>264</v>
      </c>
      <c r="D114" s="165" t="s">
        <v>163</v>
      </c>
      <c r="E114" s="170">
        <v>15.965999999999999</v>
      </c>
      <c r="F114" s="171"/>
      <c r="G114" s="172">
        <f t="shared" si="28"/>
        <v>0</v>
      </c>
      <c r="H114" s="158"/>
      <c r="I114" s="157">
        <f t="shared" si="29"/>
        <v>0</v>
      </c>
      <c r="J114" s="158"/>
      <c r="K114" s="157">
        <f t="shared" si="30"/>
        <v>0</v>
      </c>
      <c r="L114" s="157">
        <v>15</v>
      </c>
      <c r="M114" s="157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7"/>
      <c r="S114" s="157" t="s">
        <v>117</v>
      </c>
      <c r="T114" s="157" t="s">
        <v>117</v>
      </c>
      <c r="U114" s="157">
        <v>0</v>
      </c>
      <c r="V114" s="157">
        <f t="shared" si="34"/>
        <v>0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76</v>
      </c>
      <c r="B115" s="168" t="s">
        <v>265</v>
      </c>
      <c r="C115" s="169" t="s">
        <v>266</v>
      </c>
      <c r="D115" s="165" t="s">
        <v>163</v>
      </c>
      <c r="E115" s="170">
        <v>1.774</v>
      </c>
      <c r="F115" s="171"/>
      <c r="G115" s="172">
        <f t="shared" si="28"/>
        <v>0</v>
      </c>
      <c r="H115" s="158"/>
      <c r="I115" s="157">
        <f t="shared" si="29"/>
        <v>0</v>
      </c>
      <c r="J115" s="158"/>
      <c r="K115" s="157">
        <f t="shared" si="30"/>
        <v>0</v>
      </c>
      <c r="L115" s="157">
        <v>15</v>
      </c>
      <c r="M115" s="157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7"/>
      <c r="S115" s="157" t="s">
        <v>117</v>
      </c>
      <c r="T115" s="157" t="s">
        <v>117</v>
      </c>
      <c r="U115" s="157">
        <v>0.94199999999999995</v>
      </c>
      <c r="V115" s="157">
        <f t="shared" si="34"/>
        <v>1.67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77</v>
      </c>
      <c r="B116" s="168" t="s">
        <v>267</v>
      </c>
      <c r="C116" s="169" t="s">
        <v>268</v>
      </c>
      <c r="D116" s="165" t="s">
        <v>163</v>
      </c>
      <c r="E116" s="170">
        <v>1.774</v>
      </c>
      <c r="F116" s="171"/>
      <c r="G116" s="172">
        <f t="shared" si="28"/>
        <v>0</v>
      </c>
      <c r="H116" s="158"/>
      <c r="I116" s="157">
        <f t="shared" si="29"/>
        <v>0</v>
      </c>
      <c r="J116" s="158"/>
      <c r="K116" s="157">
        <f t="shared" si="30"/>
        <v>0</v>
      </c>
      <c r="L116" s="157">
        <v>15</v>
      </c>
      <c r="M116" s="157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7"/>
      <c r="S116" s="157" t="s">
        <v>117</v>
      </c>
      <c r="T116" s="157" t="s">
        <v>117</v>
      </c>
      <c r="U116" s="157">
        <v>0</v>
      </c>
      <c r="V116" s="157">
        <f t="shared" si="34"/>
        <v>0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x14ac:dyDescent="0.2">
      <c r="A117" s="185" t="s">
        <v>114</v>
      </c>
      <c r="B117" s="186" t="s">
        <v>88</v>
      </c>
      <c r="C117" s="187" t="s">
        <v>29</v>
      </c>
      <c r="D117" s="188"/>
      <c r="E117" s="189"/>
      <c r="F117" s="190"/>
      <c r="G117" s="191">
        <f>SUMIF(AG118:AG120,"&lt;&gt;NOR",G118:G120)</f>
        <v>0</v>
      </c>
      <c r="H117" s="159"/>
      <c r="I117" s="159">
        <f>SUM(I118:I120)</f>
        <v>0</v>
      </c>
      <c r="J117" s="159"/>
      <c r="K117" s="159">
        <f>SUM(K118:K120)</f>
        <v>0</v>
      </c>
      <c r="L117" s="159"/>
      <c r="M117" s="159">
        <f>SUM(M118:M120)</f>
        <v>0</v>
      </c>
      <c r="N117" s="159"/>
      <c r="O117" s="159">
        <f>SUM(O118:O120)</f>
        <v>0</v>
      </c>
      <c r="P117" s="159"/>
      <c r="Q117" s="159">
        <f>SUM(Q118:Q120)</f>
        <v>0</v>
      </c>
      <c r="R117" s="159"/>
      <c r="S117" s="159"/>
      <c r="T117" s="159"/>
      <c r="U117" s="159"/>
      <c r="V117" s="159">
        <f>SUM(V118:V120)</f>
        <v>0</v>
      </c>
      <c r="W117" s="159"/>
      <c r="AG117" t="s">
        <v>115</v>
      </c>
    </row>
    <row r="118" spans="1:60" outlineLevel="1" x14ac:dyDescent="0.2">
      <c r="A118" s="167">
        <v>78</v>
      </c>
      <c r="B118" s="168" t="s">
        <v>269</v>
      </c>
      <c r="C118" s="169" t="s">
        <v>270</v>
      </c>
      <c r="D118" s="165" t="s">
        <v>271</v>
      </c>
      <c r="E118" s="170">
        <v>1</v>
      </c>
      <c r="F118" s="171"/>
      <c r="G118" s="172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15</v>
      </c>
      <c r="M118" s="157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7"/>
      <c r="S118" s="157" t="s">
        <v>117</v>
      </c>
      <c r="T118" s="157" t="s">
        <v>152</v>
      </c>
      <c r="U118" s="157">
        <v>0</v>
      </c>
      <c r="V118" s="157">
        <f>ROUND(E118*U118,2)</f>
        <v>0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272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7">
        <v>79</v>
      </c>
      <c r="B119" s="168" t="s">
        <v>273</v>
      </c>
      <c r="C119" s="169" t="s">
        <v>274</v>
      </c>
      <c r="D119" s="165" t="s">
        <v>271</v>
      </c>
      <c r="E119" s="170">
        <v>1</v>
      </c>
      <c r="F119" s="171"/>
      <c r="G119" s="172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15</v>
      </c>
      <c r="M119" s="157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7"/>
      <c r="S119" s="157" t="s">
        <v>151</v>
      </c>
      <c r="T119" s="157" t="s">
        <v>152</v>
      </c>
      <c r="U119" s="157">
        <v>0</v>
      </c>
      <c r="V119" s="157">
        <f>ROUND(E119*U119,2)</f>
        <v>0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272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3">
        <v>80</v>
      </c>
      <c r="B120" s="174" t="s">
        <v>275</v>
      </c>
      <c r="C120" s="175" t="s">
        <v>276</v>
      </c>
      <c r="D120" s="166" t="s">
        <v>271</v>
      </c>
      <c r="E120" s="176">
        <v>1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15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151</v>
      </c>
      <c r="T120" s="157" t="s">
        <v>152</v>
      </c>
      <c r="U120" s="157">
        <v>0</v>
      </c>
      <c r="V120" s="157">
        <f>ROUND(E120*U120,2)</f>
        <v>0</v>
      </c>
      <c r="W120" s="157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272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x14ac:dyDescent="0.2">
      <c r="A121" s="196"/>
      <c r="B121" s="197"/>
      <c r="C121" s="198"/>
      <c r="D121" s="199"/>
      <c r="E121" s="196"/>
      <c r="F121" s="196"/>
      <c r="G121" s="19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AE121">
        <v>15</v>
      </c>
      <c r="AF121">
        <v>21</v>
      </c>
    </row>
    <row r="122" spans="1:60" x14ac:dyDescent="0.2">
      <c r="A122" s="153"/>
      <c r="B122" s="154" t="s">
        <v>31</v>
      </c>
      <c r="C122" s="162"/>
      <c r="D122" s="155"/>
      <c r="E122" s="156"/>
      <c r="F122" s="156"/>
      <c r="G122" s="160">
        <f>G8+G21+G24+G26+G36+G38+G42+G49+G61+G66+G84+G86+G95+G104+G108+G110+G117</f>
        <v>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f>SUMIF(L7:L120,AE121,G7:G120)</f>
        <v>0</v>
      </c>
      <c r="AF122">
        <f>SUMIF(L7:L120,AF121,G7:G120)</f>
        <v>0</v>
      </c>
      <c r="AG122" t="s">
        <v>277</v>
      </c>
    </row>
    <row r="123" spans="1:60" x14ac:dyDescent="0.2">
      <c r="A123" s="5"/>
      <c r="B123" s="6"/>
      <c r="C123" s="16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67" t="s">
        <v>278</v>
      </c>
      <c r="B124" s="267"/>
      <c r="C124" s="268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248"/>
      <c r="B125" s="249"/>
      <c r="C125" s="250"/>
      <c r="D125" s="249"/>
      <c r="E125" s="249"/>
      <c r="F125" s="249"/>
      <c r="G125" s="25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G125" t="s">
        <v>279</v>
      </c>
    </row>
    <row r="126" spans="1:60" x14ac:dyDescent="0.2">
      <c r="A126" s="252"/>
      <c r="B126" s="253"/>
      <c r="C126" s="254"/>
      <c r="D126" s="253"/>
      <c r="E126" s="253"/>
      <c r="F126" s="253"/>
      <c r="G126" s="25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52"/>
      <c r="B127" s="253"/>
      <c r="C127" s="254"/>
      <c r="D127" s="253"/>
      <c r="E127" s="253"/>
      <c r="F127" s="253"/>
      <c r="G127" s="25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2"/>
      <c r="B128" s="253"/>
      <c r="C128" s="254"/>
      <c r="D128" s="253"/>
      <c r="E128" s="253"/>
      <c r="F128" s="253"/>
      <c r="G128" s="25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56"/>
      <c r="B129" s="257"/>
      <c r="C129" s="258"/>
      <c r="D129" s="257"/>
      <c r="E129" s="257"/>
      <c r="F129" s="257"/>
      <c r="G129" s="25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5"/>
      <c r="B130" s="6"/>
      <c r="C130" s="161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C131" s="163"/>
      <c r="D131" s="141"/>
      <c r="AG131" t="s">
        <v>280</v>
      </c>
    </row>
    <row r="132" spans="1:33" x14ac:dyDescent="0.2">
      <c r="D132" s="141"/>
    </row>
    <row r="133" spans="1:33" x14ac:dyDescent="0.2">
      <c r="D133" s="141"/>
    </row>
    <row r="134" spans="1:33" x14ac:dyDescent="0.2">
      <c r="D134" s="141"/>
    </row>
    <row r="135" spans="1:33" x14ac:dyDescent="0.2">
      <c r="D135" s="141"/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</sheetData>
  <mergeCells count="6">
    <mergeCell ref="A125:G129"/>
    <mergeCell ref="A1:G1"/>
    <mergeCell ref="C2:G2"/>
    <mergeCell ref="C3:G3"/>
    <mergeCell ref="C4:G4"/>
    <mergeCell ref="A124:C124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2022-10-05T09:55:50Z</cp:lastPrinted>
  <dcterms:created xsi:type="dcterms:W3CDTF">2009-04-08T07:15:50Z</dcterms:created>
  <dcterms:modified xsi:type="dcterms:W3CDTF">2022-10-10T06:58:39Z</dcterms:modified>
</cp:coreProperties>
</file>