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 activeTab="4"/>
  </bookViews>
  <sheets>
    <sheet name="Rekapitulace stavby" sheetId="1" r:id="rId1"/>
    <sheet name="000 - vedlejší rozpočtové..." sheetId="2" r:id="rId2"/>
    <sheet name="001 - SO 101 PARKOVIŠTĚ " sheetId="3" r:id="rId3"/>
    <sheet name="002 - SO 301 DEŠŤOVÁ KANA..." sheetId="4" r:id="rId4"/>
    <sheet name="003 - SO 401 VEŘEJNÉ OSVĚ..." sheetId="5" r:id="rId5"/>
    <sheet name="004 - 5-LETÁ UDRŽOVACÍ PÉČE" sheetId="6" r:id="rId6"/>
    <sheet name="Seznam figur" sheetId="7" r:id="rId7"/>
  </sheets>
  <definedNames>
    <definedName name="_xlnm._FilterDatabase" localSheetId="1" hidden="1">'000 - vedlejší rozpočtové...'!$C$117:$K$148</definedName>
    <definedName name="_xlnm._FilterDatabase" localSheetId="2" hidden="1">'001 - SO 101 PARKOVIŠTĚ '!$C$125:$K$319</definedName>
    <definedName name="_xlnm._FilterDatabase" localSheetId="3" hidden="1">'002 - SO 301 DEŠŤOVÁ KANA...'!$C$123:$K$228</definedName>
    <definedName name="_xlnm._FilterDatabase" localSheetId="4" hidden="1">'003 - SO 401 VEŘEJNÉ OSVĚ...'!$C$121:$K$225</definedName>
    <definedName name="_xlnm._FilterDatabase" localSheetId="5" hidden="1">'004 - 5-LETÁ UDRŽOVACÍ PÉČE'!$C$121:$K$222</definedName>
    <definedName name="_xlnm.Print_Titles" localSheetId="1">'000 - vedlejší rozpočtové...'!$117:$117</definedName>
    <definedName name="_xlnm.Print_Titles" localSheetId="2">'001 - SO 101 PARKOVIŠTĚ '!$125:$125</definedName>
    <definedName name="_xlnm.Print_Titles" localSheetId="3">'002 - SO 301 DEŠŤOVÁ KANA...'!$123:$123</definedName>
    <definedName name="_xlnm.Print_Titles" localSheetId="4">'003 - SO 401 VEŘEJNÉ OSVĚ...'!$121:$121</definedName>
    <definedName name="_xlnm.Print_Titles" localSheetId="5">'004 - 5-LETÁ UDRŽOVACÍ PÉČE'!$121:$121</definedName>
    <definedName name="_xlnm.Print_Titles" localSheetId="0">'Rekapitulace stavby'!$92:$92</definedName>
    <definedName name="_xlnm.Print_Titles" localSheetId="6">'Seznam figur'!$9:$9</definedName>
    <definedName name="_xlnm.Print_Area" localSheetId="1">'000 - vedlejší rozpočtové...'!$C$4:$J$76,'000 - vedlejší rozpočtové...'!$C$82:$J$99,'000 - vedlejší rozpočtové...'!$C$105:$J$148</definedName>
    <definedName name="_xlnm.Print_Area" localSheetId="2">'001 - SO 101 PARKOVIŠTĚ '!$C$4:$J$76,'001 - SO 101 PARKOVIŠTĚ '!$C$82:$J$107,'001 - SO 101 PARKOVIŠTĚ '!$C$113:$J$319</definedName>
    <definedName name="_xlnm.Print_Area" localSheetId="3">'002 - SO 301 DEŠŤOVÁ KANA...'!$C$4:$J$76,'002 - SO 301 DEŠŤOVÁ KANA...'!$C$82:$J$105,'002 - SO 301 DEŠŤOVÁ KANA...'!$C$111:$J$228</definedName>
    <definedName name="_xlnm.Print_Area" localSheetId="4">'003 - SO 401 VEŘEJNÉ OSVĚ...'!$C$4:$J$76,'003 - SO 401 VEŘEJNÉ OSVĚ...'!$C$82:$J$103,'003 - SO 401 VEŘEJNÉ OSVĚ...'!$C$109:$J$225</definedName>
    <definedName name="_xlnm.Print_Area" localSheetId="5">'004 - 5-LETÁ UDRŽOVACÍ PÉČE'!$C$4:$J$76,'004 - 5-LETÁ UDRŽOVACÍ PÉČE'!$C$82:$J$103,'004 - 5-LETÁ UDRŽOVACÍ PÉČE'!$C$109:$J$222</definedName>
    <definedName name="_xlnm.Print_Area" localSheetId="0">'Rekapitulace stavby'!$D$4:$AO$76,'Rekapitulace stavby'!$C$82:$AQ$100</definedName>
    <definedName name="_xlnm.Print_Area" localSheetId="6">'Seznam figur'!$C$4:$G$329</definedName>
  </definedNames>
  <calcPr calcId="144525"/>
</workbook>
</file>

<file path=xl/calcChain.xml><?xml version="1.0" encoding="utf-8"?>
<calcChain xmlns="http://schemas.openxmlformats.org/spreadsheetml/2006/main">
  <c r="D7" i="7" l="1"/>
  <c r="J37" i="6"/>
  <c r="J36" i="6"/>
  <c r="AY99" i="1" s="1"/>
  <c r="J35" i="6"/>
  <c r="AX99" i="1" s="1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J119" i="6"/>
  <c r="J118" i="6"/>
  <c r="F118" i="6"/>
  <c r="F116" i="6"/>
  <c r="E114" i="6"/>
  <c r="J92" i="6"/>
  <c r="J91" i="6"/>
  <c r="F91" i="6"/>
  <c r="F89" i="6"/>
  <c r="E87" i="6"/>
  <c r="J18" i="6"/>
  <c r="E18" i="6"/>
  <c r="F92" i="6" s="1"/>
  <c r="J17" i="6"/>
  <c r="J12" i="6"/>
  <c r="J116" i="6" s="1"/>
  <c r="E7" i="6"/>
  <c r="E112" i="6" s="1"/>
  <c r="J37" i="5"/>
  <c r="J36" i="5"/>
  <c r="AY98" i="1" s="1"/>
  <c r="J35" i="5"/>
  <c r="AX98" i="1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198" i="5"/>
  <c r="BH198" i="5"/>
  <c r="BG198" i="5"/>
  <c r="BF198" i="5"/>
  <c r="T198" i="5"/>
  <c r="R198" i="5"/>
  <c r="P198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6" i="5"/>
  <c r="BH176" i="5"/>
  <c r="BG176" i="5"/>
  <c r="BF176" i="5"/>
  <c r="T176" i="5"/>
  <c r="R176" i="5"/>
  <c r="P176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T138" i="5"/>
  <c r="R139" i="5"/>
  <c r="R138" i="5"/>
  <c r="P139" i="5"/>
  <c r="P138" i="5" s="1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J119" i="5"/>
  <c r="J118" i="5"/>
  <c r="F118" i="5"/>
  <c r="F116" i="5"/>
  <c r="E114" i="5"/>
  <c r="J92" i="5"/>
  <c r="J91" i="5"/>
  <c r="F91" i="5"/>
  <c r="F89" i="5"/>
  <c r="E87" i="5"/>
  <c r="J18" i="5"/>
  <c r="E18" i="5"/>
  <c r="F119" i="5"/>
  <c r="J17" i="5"/>
  <c r="J12" i="5"/>
  <c r="J116" i="5" s="1"/>
  <c r="E7" i="5"/>
  <c r="E112" i="5" s="1"/>
  <c r="J37" i="4"/>
  <c r="J36" i="4"/>
  <c r="AY97" i="1"/>
  <c r="J35" i="4"/>
  <c r="AX97" i="1" s="1"/>
  <c r="BI228" i="4"/>
  <c r="BH228" i="4"/>
  <c r="BG228" i="4"/>
  <c r="BF228" i="4"/>
  <c r="T228" i="4"/>
  <c r="T227" i="4"/>
  <c r="R228" i="4"/>
  <c r="R227" i="4" s="1"/>
  <c r="P228" i="4"/>
  <c r="P227" i="4"/>
  <c r="BI223" i="4"/>
  <c r="BH223" i="4"/>
  <c r="BG223" i="4"/>
  <c r="BF223" i="4"/>
  <c r="T223" i="4"/>
  <c r="T222" i="4" s="1"/>
  <c r="R223" i="4"/>
  <c r="R222" i="4"/>
  <c r="P223" i="4"/>
  <c r="P222" i="4"/>
  <c r="BI219" i="4"/>
  <c r="BH219" i="4"/>
  <c r="BG219" i="4"/>
  <c r="BF219" i="4"/>
  <c r="T219" i="4"/>
  <c r="R219" i="4"/>
  <c r="P219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T201" i="4"/>
  <c r="R202" i="4"/>
  <c r="R201" i="4" s="1"/>
  <c r="P202" i="4"/>
  <c r="P201" i="4"/>
  <c r="BI198" i="4"/>
  <c r="BH198" i="4"/>
  <c r="BG198" i="4"/>
  <c r="BF198" i="4"/>
  <c r="T198" i="4"/>
  <c r="T197" i="4" s="1"/>
  <c r="R198" i="4"/>
  <c r="R197" i="4"/>
  <c r="P198" i="4"/>
  <c r="P197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121" i="4" s="1"/>
  <c r="J17" i="4"/>
  <c r="J12" i="4"/>
  <c r="J118" i="4"/>
  <c r="E7" i="4"/>
  <c r="E85" i="4" s="1"/>
  <c r="J37" i="3"/>
  <c r="J36" i="3"/>
  <c r="AY96" i="1" s="1"/>
  <c r="J35" i="3"/>
  <c r="AX96" i="1" s="1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T306" i="3"/>
  <c r="R307" i="3"/>
  <c r="R306" i="3" s="1"/>
  <c r="P307" i="3"/>
  <c r="P306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T228" i="3" s="1"/>
  <c r="R229" i="3"/>
  <c r="R228" i="3" s="1"/>
  <c r="P229" i="3"/>
  <c r="P228" i="3" s="1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 s="1"/>
  <c r="J17" i="3"/>
  <c r="J12" i="3"/>
  <c r="J120" i="3" s="1"/>
  <c r="E7" i="3"/>
  <c r="E116" i="3"/>
  <c r="J37" i="2"/>
  <c r="J36" i="2"/>
  <c r="AY95" i="1" s="1"/>
  <c r="J35" i="2"/>
  <c r="AX95" i="1" s="1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92" i="2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156" i="4"/>
  <c r="BK198" i="4"/>
  <c r="J138" i="4"/>
  <c r="BK147" i="4"/>
  <c r="BK217" i="5"/>
  <c r="J160" i="5"/>
  <c r="BK137" i="5"/>
  <c r="BK170" i="5"/>
  <c r="BK142" i="5"/>
  <c r="BK201" i="5"/>
  <c r="J193" i="5"/>
  <c r="BK180" i="5"/>
  <c r="BK169" i="5"/>
  <c r="BK144" i="5"/>
  <c r="J209" i="5"/>
  <c r="BK152" i="5"/>
  <c r="BK150" i="5"/>
  <c r="J205" i="5"/>
  <c r="J180" i="5"/>
  <c r="BK167" i="5"/>
  <c r="BK198" i="5"/>
  <c r="J167" i="5"/>
  <c r="J137" i="5"/>
  <c r="J217" i="5"/>
  <c r="J151" i="5"/>
  <c r="BK146" i="5"/>
  <c r="BK211" i="6"/>
  <c r="J190" i="6"/>
  <c r="J166" i="6"/>
  <c r="BK219" i="6"/>
  <c r="J130" i="6"/>
  <c r="BK187" i="6"/>
  <c r="BK158" i="6"/>
  <c r="BK217" i="6"/>
  <c r="J181" i="6"/>
  <c r="J171" i="6"/>
  <c r="BK148" i="6"/>
  <c r="J127" i="6"/>
  <c r="BK165" i="6"/>
  <c r="J146" i="6"/>
  <c r="J205" i="6"/>
  <c r="J161" i="6"/>
  <c r="BK144" i="6"/>
  <c r="J218" i="6"/>
  <c r="BK206" i="6"/>
  <c r="J186" i="6"/>
  <c r="J159" i="6"/>
  <c r="BK130" i="6"/>
  <c r="J195" i="6"/>
  <c r="BK184" i="6"/>
  <c r="J157" i="6"/>
  <c r="BK141" i="2"/>
  <c r="BK140" i="2"/>
  <c r="BK134" i="2"/>
  <c r="J142" i="2"/>
  <c r="BK136" i="2"/>
  <c r="BK131" i="2"/>
  <c r="J127" i="2"/>
  <c r="BK128" i="2"/>
  <c r="BK124" i="2"/>
  <c r="J124" i="2"/>
  <c r="BK319" i="3"/>
  <c r="J286" i="3"/>
  <c r="BK205" i="3"/>
  <c r="BK171" i="3"/>
  <c r="BK148" i="3"/>
  <c r="J132" i="3"/>
  <c r="J298" i="3"/>
  <c r="J250" i="3"/>
  <c r="BK234" i="3"/>
  <c r="J217" i="3"/>
  <c r="BK164" i="3"/>
  <c r="J138" i="3"/>
  <c r="J268" i="3"/>
  <c r="BK241" i="3"/>
  <c r="J175" i="3"/>
  <c r="BK134" i="3"/>
  <c r="BK307" i="3"/>
  <c r="BK250" i="3"/>
  <c r="J224" i="3"/>
  <c r="J171" i="3"/>
  <c r="J290" i="3"/>
  <c r="J247" i="3"/>
  <c r="BK219" i="3"/>
  <c r="BK192" i="3"/>
  <c r="BK184" i="3"/>
  <c r="BK145" i="3"/>
  <c r="J319" i="3"/>
  <c r="BK252" i="3"/>
  <c r="BK194" i="3"/>
  <c r="BK167" i="3"/>
  <c r="BK139" i="3"/>
  <c r="J282" i="3"/>
  <c r="BK259" i="3"/>
  <c r="J190" i="3"/>
  <c r="J162" i="3"/>
  <c r="J310" i="3"/>
  <c r="BK182" i="3"/>
  <c r="J154" i="3"/>
  <c r="J198" i="4"/>
  <c r="J158" i="4"/>
  <c r="J183" i="4"/>
  <c r="J160" i="4"/>
  <c r="BK138" i="4"/>
  <c r="J133" i="4"/>
  <c r="BK130" i="4"/>
  <c r="BK127" i="4"/>
  <c r="BK212" i="4"/>
  <c r="BK192" i="4"/>
  <c r="BK171" i="4"/>
  <c r="J127" i="4"/>
  <c r="BK215" i="4"/>
  <c r="J202" i="4"/>
  <c r="BK146" i="2"/>
  <c r="BK138" i="2"/>
  <c r="J128" i="2"/>
  <c r="BK148" i="2"/>
  <c r="J140" i="2"/>
  <c r="BK135" i="2"/>
  <c r="J122" i="2"/>
  <c r="BK129" i="2"/>
  <c r="BK121" i="2"/>
  <c r="BK292" i="3"/>
  <c r="BK212" i="3"/>
  <c r="BK177" i="3"/>
  <c r="BK163" i="3"/>
  <c r="BK310" i="3"/>
  <c r="J270" i="3"/>
  <c r="J218" i="3"/>
  <c r="BK302" i="3"/>
  <c r="BK232" i="3"/>
  <c r="BK156" i="3"/>
  <c r="BK280" i="3"/>
  <c r="BK215" i="3"/>
  <c r="J317" i="3"/>
  <c r="BK268" i="3"/>
  <c r="J212" i="3"/>
  <c r="J182" i="3"/>
  <c r="BK269" i="3"/>
  <c r="BK202" i="3"/>
  <c r="BK162" i="3"/>
  <c r="J269" i="3"/>
  <c r="J187" i="3"/>
  <c r="J307" i="3"/>
  <c r="BK236" i="3"/>
  <c r="J216" i="3"/>
  <c r="J177" i="3"/>
  <c r="BK223" i="4"/>
  <c r="BK174" i="4"/>
  <c r="J206" i="4"/>
  <c r="J223" i="4"/>
  <c r="J181" i="4"/>
  <c r="BK206" i="4"/>
  <c r="BK160" i="4"/>
  <c r="J130" i="4"/>
  <c r="J168" i="4"/>
  <c r="BK181" i="4"/>
  <c r="J222" i="5"/>
  <c r="BK176" i="5"/>
  <c r="J142" i="5"/>
  <c r="BK209" i="5"/>
  <c r="J155" i="5"/>
  <c r="BK224" i="5"/>
  <c r="J198" i="5"/>
  <c r="BK171" i="5"/>
  <c r="J157" i="5"/>
  <c r="BK222" i="5"/>
  <c r="J202" i="5"/>
  <c r="BK160" i="5"/>
  <c r="J144" i="5"/>
  <c r="BK193" i="5"/>
  <c r="J171" i="5"/>
  <c r="J139" i="5"/>
  <c r="J127" i="5"/>
  <c r="J169" i="5"/>
  <c r="J146" i="5"/>
  <c r="J192" i="5"/>
  <c r="BK185" i="5"/>
  <c r="J131" i="5"/>
  <c r="J219" i="6"/>
  <c r="J187" i="6"/>
  <c r="J165" i="6"/>
  <c r="J211" i="6"/>
  <c r="J147" i="6"/>
  <c r="BK199" i="6"/>
  <c r="J178" i="6"/>
  <c r="BK127" i="6"/>
  <c r="BK197" i="6"/>
  <c r="BK177" i="6"/>
  <c r="J158" i="6"/>
  <c r="BK138" i="6"/>
  <c r="J199" i="6"/>
  <c r="BK161" i="6"/>
  <c r="BK141" i="6"/>
  <c r="J207" i="6"/>
  <c r="BK167" i="6"/>
  <c r="BK147" i="6"/>
  <c r="BK137" i="6"/>
  <c r="BK125" i="6"/>
  <c r="J209" i="6"/>
  <c r="BK185" i="6"/>
  <c r="BK155" i="6"/>
  <c r="BK207" i="6"/>
  <c r="BK176" i="6"/>
  <c r="BK146" i="6"/>
  <c r="BK142" i="2"/>
  <c r="J136" i="2"/>
  <c r="BK132" i="2"/>
  <c r="J123" i="2"/>
  <c r="J141" i="2"/>
  <c r="J137" i="2"/>
  <c r="J132" i="2"/>
  <c r="J121" i="2"/>
  <c r="AS94" i="1"/>
  <c r="J313" i="3"/>
  <c r="J273" i="3"/>
  <c r="J179" i="3"/>
  <c r="BK154" i="3"/>
  <c r="BK137" i="3"/>
  <c r="BK295" i="3"/>
  <c r="J245" i="3"/>
  <c r="BK229" i="3"/>
  <c r="BK209" i="3"/>
  <c r="BK286" i="3"/>
  <c r="J252" i="3"/>
  <c r="BK224" i="3"/>
  <c r="J173" i="3"/>
  <c r="J164" i="3"/>
  <c r="J316" i="3"/>
  <c r="J275" i="3"/>
  <c r="J243" i="3"/>
  <c r="J202" i="3"/>
  <c r="J160" i="3"/>
  <c r="BK316" i="3"/>
  <c r="J280" i="3"/>
  <c r="J257" i="3"/>
  <c r="BK198" i="3"/>
  <c r="BK173" i="3"/>
  <c r="J129" i="3"/>
  <c r="J295" i="3"/>
  <c r="J221" i="3"/>
  <c r="J184" i="3"/>
  <c r="J145" i="3"/>
  <c r="BK313" i="3"/>
  <c r="BK247" i="3"/>
  <c r="BK217" i="3"/>
  <c r="J134" i="3"/>
  <c r="BK290" i="3"/>
  <c r="BK270" i="3"/>
  <c r="J259" i="3"/>
  <c r="BK226" i="3"/>
  <c r="J219" i="3"/>
  <c r="J207" i="3"/>
  <c r="J167" i="3"/>
  <c r="BK160" i="3"/>
  <c r="J219" i="4"/>
  <c r="J178" i="4"/>
  <c r="J150" i="4"/>
  <c r="BK164" i="4"/>
  <c r="J147" i="4"/>
  <c r="J164" i="4"/>
  <c r="BK158" i="4"/>
  <c r="BK178" i="4"/>
  <c r="BK150" i="4"/>
  <c r="BK202" i="4"/>
  <c r="J174" i="4"/>
  <c r="BK181" i="5"/>
  <c r="J150" i="5"/>
  <c r="J214" i="5"/>
  <c r="BK168" i="5"/>
  <c r="BK135" i="5"/>
  <c r="BK210" i="5"/>
  <c r="J181" i="5"/>
  <c r="J156" i="5"/>
  <c r="J190" i="5"/>
  <c r="BK127" i="5"/>
  <c r="J168" i="5"/>
  <c r="BK134" i="5"/>
  <c r="BK163" i="5"/>
  <c r="J125" i="5"/>
  <c r="BK158" i="5"/>
  <c r="BK155" i="5"/>
  <c r="J134" i="5"/>
  <c r="J221" i="6"/>
  <c r="BK204" i="6"/>
  <c r="BK179" i="6"/>
  <c r="J138" i="6"/>
  <c r="BK209" i="6"/>
  <c r="BK132" i="6"/>
  <c r="BK192" i="6"/>
  <c r="J167" i="6"/>
  <c r="BK221" i="6"/>
  <c r="J185" i="6"/>
  <c r="BK164" i="6"/>
  <c r="BK128" i="6"/>
  <c r="BK159" i="6"/>
  <c r="J145" i="6"/>
  <c r="J214" i="6"/>
  <c r="J184" i="6"/>
  <c r="J148" i="6"/>
  <c r="J141" i="6"/>
  <c r="BK126" i="6"/>
  <c r="BK214" i="6"/>
  <c r="J197" i="6"/>
  <c r="J176" i="6"/>
  <c r="J125" i="6"/>
  <c r="BK186" i="6"/>
  <c r="J128" i="6"/>
  <c r="J148" i="2"/>
  <c r="BK139" i="2"/>
  <c r="J135" i="2"/>
  <c r="J130" i="2"/>
  <c r="J146" i="2"/>
  <c r="J139" i="2"/>
  <c r="J134" i="2"/>
  <c r="BK123" i="2"/>
  <c r="BK126" i="2"/>
  <c r="BK125" i="2"/>
  <c r="J126" i="2"/>
  <c r="J302" i="3"/>
  <c r="BK257" i="3"/>
  <c r="BK138" i="3"/>
  <c r="J303" i="3"/>
  <c r="J292" i="3"/>
  <c r="BK216" i="3"/>
  <c r="BK282" i="3"/>
  <c r="BK196" i="3"/>
  <c r="J165" i="3"/>
  <c r="BK273" i="3"/>
  <c r="BK207" i="3"/>
  <c r="BK277" i="3"/>
  <c r="J209" i="3"/>
  <c r="J139" i="3"/>
  <c r="J236" i="3"/>
  <c r="BK165" i="3"/>
  <c r="BK218" i="3"/>
  <c r="BK305" i="3"/>
  <c r="J232" i="3"/>
  <c r="J194" i="3"/>
  <c r="J215" i="4"/>
  <c r="BK219" i="4"/>
  <c r="J212" i="4"/>
  <c r="J228" i="4"/>
  <c r="J154" i="4"/>
  <c r="BK189" i="4"/>
  <c r="J162" i="4"/>
  <c r="J189" i="4"/>
  <c r="J163" i="5"/>
  <c r="BK190" i="5"/>
  <c r="J201" i="5"/>
  <c r="BK136" i="5"/>
  <c r="BK198" i="6"/>
  <c r="J139" i="6"/>
  <c r="J174" i="6"/>
  <c r="BK218" i="6"/>
  <c r="BK190" i="6"/>
  <c r="BK152" i="6"/>
  <c r="J179" i="6"/>
  <c r="J132" i="6"/>
  <c r="J155" i="6"/>
  <c r="J217" i="6"/>
  <c r="J177" i="6"/>
  <c r="J198" i="6"/>
  <c r="J164" i="6"/>
  <c r="J143" i="2"/>
  <c r="BK137" i="2"/>
  <c r="J133" i="2"/>
  <c r="BK127" i="2"/>
  <c r="BK143" i="2"/>
  <c r="J138" i="2"/>
  <c r="BK133" i="2"/>
  <c r="BK130" i="2"/>
  <c r="J131" i="2"/>
  <c r="J129" i="2"/>
  <c r="J125" i="2"/>
  <c r="BK122" i="2"/>
  <c r="BK301" i="3"/>
  <c r="J277" i="3"/>
  <c r="J192" i="3"/>
  <c r="BK169" i="3"/>
  <c r="BK142" i="3"/>
  <c r="J301" i="3"/>
  <c r="J267" i="3"/>
  <c r="J241" i="3"/>
  <c r="J226" i="3"/>
  <c r="BK200" i="3"/>
  <c r="J156" i="3"/>
  <c r="BK275" i="3"/>
  <c r="BK243" i="3"/>
  <c r="J200" i="3"/>
  <c r="J169" i="3"/>
  <c r="BK132" i="3"/>
  <c r="J305" i="3"/>
  <c r="BK267" i="3"/>
  <c r="J229" i="3"/>
  <c r="BK187" i="3"/>
  <c r="BK129" i="3"/>
  <c r="BK298" i="3"/>
  <c r="J265" i="3"/>
  <c r="J234" i="3"/>
  <c r="J196" i="3"/>
  <c r="BK190" i="3"/>
  <c r="J137" i="3"/>
  <c r="BK303" i="3"/>
  <c r="J266" i="3"/>
  <c r="J205" i="3"/>
  <c r="BK179" i="3"/>
  <c r="J142" i="3"/>
  <c r="BK317" i="3"/>
  <c r="BK265" i="3"/>
  <c r="BK245" i="3"/>
  <c r="BK175" i="3"/>
  <c r="BK266" i="3"/>
  <c r="BK221" i="3"/>
  <c r="J215" i="3"/>
  <c r="J198" i="3"/>
  <c r="J163" i="3"/>
  <c r="J148" i="3"/>
  <c r="BK186" i="4"/>
  <c r="BK228" i="4"/>
  <c r="BK162" i="4"/>
  <c r="J156" i="4"/>
  <c r="J186" i="4"/>
  <c r="BK168" i="4"/>
  <c r="BK136" i="4"/>
  <c r="J192" i="4"/>
  <c r="J171" i="4"/>
  <c r="J136" i="4"/>
  <c r="BK133" i="4"/>
  <c r="BK183" i="4"/>
  <c r="BK154" i="4"/>
  <c r="J224" i="5"/>
  <c r="BK205" i="5"/>
  <c r="BK156" i="5"/>
  <c r="BK125" i="5"/>
  <c r="J172" i="5"/>
  <c r="J152" i="5"/>
  <c r="BK214" i="5"/>
  <c r="BK192" i="5"/>
  <c r="BK172" i="5"/>
  <c r="BK159" i="5"/>
  <c r="BK131" i="5"/>
  <c r="J210" i="5"/>
  <c r="J170" i="5"/>
  <c r="BK151" i="5"/>
  <c r="BK139" i="5"/>
  <c r="BK202" i="5"/>
  <c r="J176" i="5"/>
  <c r="BK157" i="5"/>
  <c r="J136" i="5"/>
  <c r="J185" i="5"/>
  <c r="J158" i="5"/>
  <c r="J159" i="5"/>
  <c r="J135" i="5"/>
  <c r="J206" i="6"/>
  <c r="BK195" i="6"/>
  <c r="BK169" i="6"/>
  <c r="BK135" i="6"/>
  <c r="J152" i="6"/>
  <c r="J204" i="6"/>
  <c r="BK181" i="6"/>
  <c r="J144" i="6"/>
  <c r="BK216" i="6"/>
  <c r="BK178" i="6"/>
  <c r="BK166" i="6"/>
  <c r="J137" i="6"/>
  <c r="BK205" i="6"/>
  <c r="BK174" i="6"/>
  <c r="BK150" i="6"/>
  <c r="J216" i="6"/>
  <c r="BK188" i="6"/>
  <c r="BK157" i="6"/>
  <c r="BK145" i="6"/>
  <c r="J135" i="6"/>
  <c r="J201" i="6"/>
  <c r="J188" i="6"/>
  <c r="J169" i="6"/>
  <c r="BK139" i="6"/>
  <c r="BK201" i="6"/>
  <c r="J192" i="6"/>
  <c r="BK171" i="6"/>
  <c r="J150" i="6"/>
  <c r="J126" i="6"/>
  <c r="P120" i="2" l="1"/>
  <c r="P119" i="2"/>
  <c r="P118" i="2"/>
  <c r="AU95" i="1" s="1"/>
  <c r="BK231" i="3"/>
  <c r="J231" i="3" s="1"/>
  <c r="J101" i="3" s="1"/>
  <c r="R231" i="3"/>
  <c r="R300" i="3"/>
  <c r="BK185" i="4"/>
  <c r="J185" i="4" s="1"/>
  <c r="J99" i="4" s="1"/>
  <c r="R205" i="4"/>
  <c r="P124" i="5"/>
  <c r="P123" i="5"/>
  <c r="P189" i="5"/>
  <c r="BK220" i="3"/>
  <c r="J220" i="3"/>
  <c r="J99" i="3" s="1"/>
  <c r="T231" i="3"/>
  <c r="P300" i="3"/>
  <c r="R185" i="4"/>
  <c r="BK205" i="4"/>
  <c r="J205" i="4"/>
  <c r="J102" i="4" s="1"/>
  <c r="P141" i="5"/>
  <c r="P140" i="5" s="1"/>
  <c r="P143" i="6"/>
  <c r="R120" i="2"/>
  <c r="R119" i="2" s="1"/>
  <c r="R118" i="2" s="1"/>
  <c r="T128" i="3"/>
  <c r="T264" i="3"/>
  <c r="T309" i="3"/>
  <c r="T308" i="3" s="1"/>
  <c r="T126" i="4"/>
  <c r="T124" i="5"/>
  <c r="T123" i="5" s="1"/>
  <c r="BK189" i="5"/>
  <c r="J189" i="5"/>
  <c r="J102" i="5" s="1"/>
  <c r="P124" i="6"/>
  <c r="R163" i="6"/>
  <c r="T185" i="4"/>
  <c r="P205" i="4"/>
  <c r="T141" i="5"/>
  <c r="R124" i="6"/>
  <c r="T163" i="6"/>
  <c r="R128" i="3"/>
  <c r="R264" i="3"/>
  <c r="P309" i="3"/>
  <c r="P308" i="3"/>
  <c r="R126" i="4"/>
  <c r="R125" i="4" s="1"/>
  <c r="R124" i="4" s="1"/>
  <c r="BK124" i="5"/>
  <c r="J124" i="5" s="1"/>
  <c r="J98" i="5" s="1"/>
  <c r="T189" i="5"/>
  <c r="R143" i="6"/>
  <c r="T183" i="6"/>
  <c r="T120" i="2"/>
  <c r="T119" i="2"/>
  <c r="T118" i="2"/>
  <c r="P128" i="3"/>
  <c r="T220" i="3"/>
  <c r="BK264" i="3"/>
  <c r="J264" i="3"/>
  <c r="J102" i="3"/>
  <c r="T300" i="3"/>
  <c r="R141" i="5"/>
  <c r="T124" i="6"/>
  <c r="BK163" i="6"/>
  <c r="J163" i="6" s="1"/>
  <c r="J100" i="6" s="1"/>
  <c r="R183" i="6"/>
  <c r="P203" i="6"/>
  <c r="BK120" i="2"/>
  <c r="J120" i="2"/>
  <c r="J98" i="2"/>
  <c r="BK128" i="3"/>
  <c r="J128" i="3" s="1"/>
  <c r="J98" i="3" s="1"/>
  <c r="R220" i="3"/>
  <c r="P264" i="3"/>
  <c r="BK309" i="3"/>
  <c r="J309" i="3"/>
  <c r="J106" i="3"/>
  <c r="P126" i="4"/>
  <c r="R124" i="5"/>
  <c r="R123" i="5" s="1"/>
  <c r="R189" i="5"/>
  <c r="BK143" i="6"/>
  <c r="J143" i="6" s="1"/>
  <c r="J99" i="6" s="1"/>
  <c r="P163" i="6"/>
  <c r="P183" i="6"/>
  <c r="T203" i="6"/>
  <c r="P220" i="3"/>
  <c r="P231" i="3"/>
  <c r="BK300" i="3"/>
  <c r="J300" i="3" s="1"/>
  <c r="J103" i="3" s="1"/>
  <c r="R309" i="3"/>
  <c r="R308" i="3" s="1"/>
  <c r="BK126" i="4"/>
  <c r="P185" i="4"/>
  <c r="T205" i="4"/>
  <c r="BK141" i="5"/>
  <c r="J141" i="5" s="1"/>
  <c r="J101" i="5" s="1"/>
  <c r="BK124" i="6"/>
  <c r="T143" i="6"/>
  <c r="BK183" i="6"/>
  <c r="J183" i="6" s="1"/>
  <c r="J101" i="6" s="1"/>
  <c r="BK203" i="6"/>
  <c r="J203" i="6" s="1"/>
  <c r="J102" i="6" s="1"/>
  <c r="R203" i="6"/>
  <c r="BK306" i="3"/>
  <c r="J306" i="3" s="1"/>
  <c r="J104" i="3" s="1"/>
  <c r="BK138" i="5"/>
  <c r="J138" i="5"/>
  <c r="J99" i="5" s="1"/>
  <c r="BK228" i="3"/>
  <c r="J228" i="3"/>
  <c r="J100" i="3" s="1"/>
  <c r="BK222" i="4"/>
  <c r="J222" i="4" s="1"/>
  <c r="J103" i="4" s="1"/>
  <c r="BK201" i="4"/>
  <c r="J201" i="4" s="1"/>
  <c r="J101" i="4" s="1"/>
  <c r="BK197" i="4"/>
  <c r="J197" i="4" s="1"/>
  <c r="J100" i="4" s="1"/>
  <c r="BK227" i="4"/>
  <c r="J227" i="4"/>
  <c r="J104" i="4"/>
  <c r="BE152" i="6"/>
  <c r="BE179" i="6"/>
  <c r="BE181" i="6"/>
  <c r="BE190" i="6"/>
  <c r="BE199" i="6"/>
  <c r="BE214" i="6"/>
  <c r="E85" i="6"/>
  <c r="BE146" i="6"/>
  <c r="BE184" i="6"/>
  <c r="BE195" i="6"/>
  <c r="BE204" i="6"/>
  <c r="BE205" i="6"/>
  <c r="BE138" i="6"/>
  <c r="BE165" i="6"/>
  <c r="BE166" i="6"/>
  <c r="BE185" i="6"/>
  <c r="F119" i="6"/>
  <c r="BE135" i="6"/>
  <c r="BE137" i="6"/>
  <c r="BE167" i="6"/>
  <c r="BE169" i="6"/>
  <c r="BE171" i="6"/>
  <c r="BE216" i="6"/>
  <c r="BE219" i="6"/>
  <c r="BE221" i="6"/>
  <c r="BK140" i="5"/>
  <c r="J140" i="5" s="1"/>
  <c r="J100" i="5" s="1"/>
  <c r="J89" i="6"/>
  <c r="BE132" i="6"/>
  <c r="BE139" i="6"/>
  <c r="BE155" i="6"/>
  <c r="BE159" i="6"/>
  <c r="BE161" i="6"/>
  <c r="BE174" i="6"/>
  <c r="BE187" i="6"/>
  <c r="BE188" i="6"/>
  <c r="BE211" i="6"/>
  <c r="BE125" i="6"/>
  <c r="BE128" i="6"/>
  <c r="BE130" i="6"/>
  <c r="BE145" i="6"/>
  <c r="BE148" i="6"/>
  <c r="BE150" i="6"/>
  <c r="BE186" i="6"/>
  <c r="BE197" i="6"/>
  <c r="BE198" i="6"/>
  <c r="BE206" i="6"/>
  <c r="BE207" i="6"/>
  <c r="BE127" i="6"/>
  <c r="BE217" i="6"/>
  <c r="BE218" i="6"/>
  <c r="BE126" i="6"/>
  <c r="BE141" i="6"/>
  <c r="BE144" i="6"/>
  <c r="BE147" i="6"/>
  <c r="BE157" i="6"/>
  <c r="BE158" i="6"/>
  <c r="BE164" i="6"/>
  <c r="BE176" i="6"/>
  <c r="BE177" i="6"/>
  <c r="BE178" i="6"/>
  <c r="BE192" i="6"/>
  <c r="BE201" i="6"/>
  <c r="BE209" i="6"/>
  <c r="E85" i="5"/>
  <c r="F92" i="5"/>
  <c r="BE159" i="5"/>
  <c r="BE160" i="5"/>
  <c r="BE167" i="5"/>
  <c r="BE171" i="5"/>
  <c r="BE172" i="5"/>
  <c r="J126" i="4"/>
  <c r="J98" i="4" s="1"/>
  <c r="BE125" i="5"/>
  <c r="BE142" i="5"/>
  <c r="BE146" i="5"/>
  <c r="BE155" i="5"/>
  <c r="BE168" i="5"/>
  <c r="BE176" i="5"/>
  <c r="J89" i="5"/>
  <c r="BE134" i="5"/>
  <c r="BE151" i="5"/>
  <c r="BE201" i="5"/>
  <c r="BE202" i="5"/>
  <c r="BE205" i="5"/>
  <c r="BE209" i="5"/>
  <c r="BE210" i="5"/>
  <c r="BE169" i="5"/>
  <c r="BE185" i="5"/>
  <c r="BE222" i="5"/>
  <c r="BE137" i="5"/>
  <c r="BE193" i="5"/>
  <c r="BE198" i="5"/>
  <c r="BE217" i="5"/>
  <c r="BE135" i="5"/>
  <c r="BE163" i="5"/>
  <c r="BE127" i="5"/>
  <c r="BE131" i="5"/>
  <c r="BE136" i="5"/>
  <c r="BE139" i="5"/>
  <c r="BE150" i="5"/>
  <c r="BE156" i="5"/>
  <c r="BE180" i="5"/>
  <c r="BE181" i="5"/>
  <c r="BE144" i="5"/>
  <c r="BE152" i="5"/>
  <c r="BE157" i="5"/>
  <c r="BE158" i="5"/>
  <c r="BE170" i="5"/>
  <c r="BE190" i="5"/>
  <c r="BE192" i="5"/>
  <c r="BE214" i="5"/>
  <c r="BE224" i="5"/>
  <c r="F92" i="4"/>
  <c r="BE130" i="4"/>
  <c r="BE133" i="4"/>
  <c r="BE154" i="4"/>
  <c r="BE156" i="4"/>
  <c r="BE162" i="4"/>
  <c r="BE183" i="4"/>
  <c r="BE198" i="4"/>
  <c r="BE206" i="4"/>
  <c r="BK127" i="3"/>
  <c r="E114" i="4"/>
  <c r="BE160" i="4"/>
  <c r="BE171" i="4"/>
  <c r="BE212" i="4"/>
  <c r="BE215" i="4"/>
  <c r="BE174" i="4"/>
  <c r="BE181" i="4"/>
  <c r="BE186" i="4"/>
  <c r="BE219" i="4"/>
  <c r="BE223" i="4"/>
  <c r="BE150" i="4"/>
  <c r="BE136" i="4"/>
  <c r="BE138" i="4"/>
  <c r="BE158" i="4"/>
  <c r="BK308" i="3"/>
  <c r="J308" i="3"/>
  <c r="J105" i="3"/>
  <c r="BE147" i="4"/>
  <c r="BE189" i="4"/>
  <c r="BE192" i="4"/>
  <c r="BE202" i="4"/>
  <c r="J89" i="4"/>
  <c r="BE178" i="4"/>
  <c r="BE127" i="4"/>
  <c r="BE164" i="4"/>
  <c r="BE168" i="4"/>
  <c r="BE228" i="4"/>
  <c r="BK119" i="2"/>
  <c r="J119" i="2" s="1"/>
  <c r="J97" i="2" s="1"/>
  <c r="F92" i="3"/>
  <c r="BE132" i="3"/>
  <c r="BE137" i="3"/>
  <c r="BE184" i="3"/>
  <c r="BE241" i="3"/>
  <c r="BE247" i="3"/>
  <c r="BE250" i="3"/>
  <c r="BE301" i="3"/>
  <c r="J89" i="3"/>
  <c r="BE129" i="3"/>
  <c r="BE165" i="3"/>
  <c r="BE167" i="3"/>
  <c r="BE169" i="3"/>
  <c r="BE192" i="3"/>
  <c r="BE198" i="3"/>
  <c r="BE209" i="3"/>
  <c r="BE257" i="3"/>
  <c r="BE267" i="3"/>
  <c r="BE303" i="3"/>
  <c r="BE305" i="3"/>
  <c r="BE319" i="3"/>
  <c r="BE138" i="3"/>
  <c r="BE160" i="3"/>
  <c r="BE164" i="3"/>
  <c r="BE175" i="3"/>
  <c r="BE212" i="3"/>
  <c r="BE217" i="3"/>
  <c r="BE226" i="3"/>
  <c r="BE232" i="3"/>
  <c r="BE234" i="3"/>
  <c r="BE275" i="3"/>
  <c r="BE280" i="3"/>
  <c r="BE282" i="3"/>
  <c r="BE286" i="3"/>
  <c r="BE307" i="3"/>
  <c r="BE134" i="3"/>
  <c r="BE154" i="3"/>
  <c r="BE156" i="3"/>
  <c r="BE163" i="3"/>
  <c r="BE187" i="3"/>
  <c r="BE202" i="3"/>
  <c r="BE224" i="3"/>
  <c r="BE243" i="3"/>
  <c r="BE273" i="3"/>
  <c r="BE313" i="3"/>
  <c r="BE148" i="3"/>
  <c r="BE173" i="3"/>
  <c r="BE177" i="3"/>
  <c r="BE179" i="3"/>
  <c r="BE245" i="3"/>
  <c r="BE252" i="3"/>
  <c r="BE269" i="3"/>
  <c r="BE290" i="3"/>
  <c r="BE292" i="3"/>
  <c r="BE295" i="3"/>
  <c r="BE302" i="3"/>
  <c r="E85" i="3"/>
  <c r="BE142" i="3"/>
  <c r="BE145" i="3"/>
  <c r="BE171" i="3"/>
  <c r="BE205" i="3"/>
  <c r="BE218" i="3"/>
  <c r="BE229" i="3"/>
  <c r="BE270" i="3"/>
  <c r="BE277" i="3"/>
  <c r="BE310" i="3"/>
  <c r="BE317" i="3"/>
  <c r="BE162" i="3"/>
  <c r="BE182" i="3"/>
  <c r="BE190" i="3"/>
  <c r="BE196" i="3"/>
  <c r="BE219" i="3"/>
  <c r="BE221" i="3"/>
  <c r="BE265" i="3"/>
  <c r="BE139" i="3"/>
  <c r="BE194" i="3"/>
  <c r="BE200" i="3"/>
  <c r="BE207" i="3"/>
  <c r="BE215" i="3"/>
  <c r="BE216" i="3"/>
  <c r="BE236" i="3"/>
  <c r="BE259" i="3"/>
  <c r="BE266" i="3"/>
  <c r="BE268" i="3"/>
  <c r="BE298" i="3"/>
  <c r="BE316" i="3"/>
  <c r="BE135" i="2"/>
  <c r="E108" i="2"/>
  <c r="F115" i="2"/>
  <c r="J112" i="2"/>
  <c r="BE123" i="2"/>
  <c r="BE128" i="2"/>
  <c r="BE127" i="2"/>
  <c r="BE121" i="2"/>
  <c r="BE122" i="2"/>
  <c r="BE129" i="2"/>
  <c r="BE130" i="2"/>
  <c r="BE124" i="2"/>
  <c r="BE125" i="2"/>
  <c r="BE132" i="2"/>
  <c r="BE142" i="2"/>
  <c r="BE146" i="2"/>
  <c r="BE126" i="2"/>
  <c r="BE131" i="2"/>
  <c r="BE133" i="2"/>
  <c r="BE134" i="2"/>
  <c r="BE136" i="2"/>
  <c r="BE137" i="2"/>
  <c r="BE138" i="2"/>
  <c r="BE139" i="2"/>
  <c r="BE140" i="2"/>
  <c r="BE141" i="2"/>
  <c r="BE143" i="2"/>
  <c r="BE148" i="2"/>
  <c r="J34" i="2"/>
  <c r="AW95" i="1" s="1"/>
  <c r="J34" i="3"/>
  <c r="AW96" i="1"/>
  <c r="F35" i="5"/>
  <c r="BB98" i="1" s="1"/>
  <c r="F36" i="2"/>
  <c r="BC95" i="1"/>
  <c r="J34" i="4"/>
  <c r="AW97" i="1" s="1"/>
  <c r="F35" i="4"/>
  <c r="BB97" i="1"/>
  <c r="F35" i="6"/>
  <c r="BB99" i="1" s="1"/>
  <c r="F35" i="2"/>
  <c r="BB95" i="1"/>
  <c r="F34" i="4"/>
  <c r="BA97" i="1" s="1"/>
  <c r="F34" i="5"/>
  <c r="BA98" i="1"/>
  <c r="F37" i="6"/>
  <c r="BD99" i="1" s="1"/>
  <c r="F37" i="2"/>
  <c r="BD95" i="1"/>
  <c r="F36" i="4"/>
  <c r="BC97" i="1" s="1"/>
  <c r="F37" i="4"/>
  <c r="BD97" i="1"/>
  <c r="F36" i="6"/>
  <c r="BC99" i="1" s="1"/>
  <c r="F36" i="3"/>
  <c r="BC96" i="1" s="1"/>
  <c r="F34" i="6"/>
  <c r="BA99" i="1" s="1"/>
  <c r="F34" i="2"/>
  <c r="BA95" i="1"/>
  <c r="F37" i="3"/>
  <c r="BD96" i="1" s="1"/>
  <c r="F36" i="5"/>
  <c r="BC98" i="1" s="1"/>
  <c r="F34" i="3"/>
  <c r="BA96" i="1" s="1"/>
  <c r="J34" i="5"/>
  <c r="AW98" i="1"/>
  <c r="J34" i="6"/>
  <c r="AW99" i="1" s="1"/>
  <c r="F35" i="3"/>
  <c r="BB96" i="1" s="1"/>
  <c r="F37" i="5"/>
  <c r="BD98" i="1" s="1"/>
  <c r="BK123" i="5" l="1"/>
  <c r="J123" i="5" s="1"/>
  <c r="J97" i="5" s="1"/>
  <c r="R123" i="6"/>
  <c r="R122" i="6"/>
  <c r="BK123" i="6"/>
  <c r="J123" i="6"/>
  <c r="J97" i="6"/>
  <c r="T123" i="6"/>
  <c r="T122" i="6" s="1"/>
  <c r="R127" i="3"/>
  <c r="R126" i="3"/>
  <c r="P123" i="6"/>
  <c r="P122" i="6"/>
  <c r="AU99" i="1"/>
  <c r="P127" i="3"/>
  <c r="P126" i="3" s="1"/>
  <c r="AU96" i="1" s="1"/>
  <c r="P122" i="5"/>
  <c r="AU98" i="1"/>
  <c r="R140" i="5"/>
  <c r="R122" i="5"/>
  <c r="T140" i="5"/>
  <c r="T122" i="5"/>
  <c r="T125" i="4"/>
  <c r="T124" i="4" s="1"/>
  <c r="P125" i="4"/>
  <c r="P124" i="4" s="1"/>
  <c r="AU97" i="1" s="1"/>
  <c r="BK125" i="4"/>
  <c r="BK124" i="4"/>
  <c r="J124" i="4"/>
  <c r="J30" i="4" s="1"/>
  <c r="AG97" i="1" s="1"/>
  <c r="T127" i="3"/>
  <c r="T126" i="3" s="1"/>
  <c r="J124" i="6"/>
  <c r="J98" i="6"/>
  <c r="BK122" i="5"/>
  <c r="J122" i="5"/>
  <c r="J96" i="5"/>
  <c r="BK126" i="3"/>
  <c r="J126" i="3"/>
  <c r="J30" i="3" s="1"/>
  <c r="AG96" i="1" s="1"/>
  <c r="J127" i="3"/>
  <c r="J97" i="3" s="1"/>
  <c r="BK118" i="2"/>
  <c r="J118" i="2"/>
  <c r="J30" i="2" s="1"/>
  <c r="AG95" i="1" s="1"/>
  <c r="J33" i="4"/>
  <c r="AV97" i="1" s="1"/>
  <c r="AT97" i="1" s="1"/>
  <c r="J33" i="3"/>
  <c r="AV96" i="1" s="1"/>
  <c r="AT96" i="1" s="1"/>
  <c r="F33" i="2"/>
  <c r="AZ95" i="1" s="1"/>
  <c r="J33" i="6"/>
  <c r="AV99" i="1" s="1"/>
  <c r="AT99" i="1" s="1"/>
  <c r="J33" i="2"/>
  <c r="AV95" i="1" s="1"/>
  <c r="AT95" i="1" s="1"/>
  <c r="F33" i="5"/>
  <c r="AZ98" i="1" s="1"/>
  <c r="BB94" i="1"/>
  <c r="AX94" i="1" s="1"/>
  <c r="F33" i="3"/>
  <c r="AZ96" i="1"/>
  <c r="F33" i="4"/>
  <c r="AZ97" i="1" s="1"/>
  <c r="BD94" i="1"/>
  <c r="W33" i="1" s="1"/>
  <c r="BC94" i="1"/>
  <c r="AY94" i="1"/>
  <c r="J33" i="5"/>
  <c r="AV98" i="1"/>
  <c r="AT98" i="1"/>
  <c r="BA94" i="1"/>
  <c r="AW94" i="1" s="1"/>
  <c r="AK30" i="1" s="1"/>
  <c r="F33" i="6"/>
  <c r="AZ99" i="1"/>
  <c r="J125" i="4" l="1"/>
  <c r="J97" i="4" s="1"/>
  <c r="BK122" i="6"/>
  <c r="J122" i="6"/>
  <c r="J96" i="4"/>
  <c r="AN96" i="1"/>
  <c r="J96" i="3"/>
  <c r="J39" i="4"/>
  <c r="AN95" i="1"/>
  <c r="J96" i="2"/>
  <c r="J39" i="3"/>
  <c r="J39" i="2"/>
  <c r="AN97" i="1"/>
  <c r="AU94" i="1"/>
  <c r="W31" i="1"/>
  <c r="J30" i="6"/>
  <c r="AG99" i="1"/>
  <c r="AZ94" i="1"/>
  <c r="AV94" i="1"/>
  <c r="AK29" i="1"/>
  <c r="J30" i="5"/>
  <c r="AG98" i="1"/>
  <c r="AN98" i="1"/>
  <c r="W32" i="1"/>
  <c r="W30" i="1"/>
  <c r="J39" i="6" l="1"/>
  <c r="J96" i="6"/>
  <c r="J39" i="5"/>
  <c r="AN99" i="1"/>
  <c r="AG94" i="1"/>
  <c r="W29" i="1"/>
  <c r="AT94" i="1"/>
  <c r="AN94" i="1" l="1"/>
  <c r="AK26" i="1"/>
  <c r="AK35" i="1"/>
</calcChain>
</file>

<file path=xl/sharedStrings.xml><?xml version="1.0" encoding="utf-8"?>
<sst xmlns="http://schemas.openxmlformats.org/spreadsheetml/2006/main" count="7788" uniqueCount="1074">
  <si>
    <t>Export Komplet</t>
  </si>
  <si>
    <t/>
  </si>
  <si>
    <t>2.0</t>
  </si>
  <si>
    <t>False</t>
  </si>
  <si>
    <t>{9116e224-6a4d-4670-9c29-959393acc559}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</si>
  <si>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</si>
  <si>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</si>
  <si>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</si>
  <si>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</si>
  <si>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</si>
  <si>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</si>
  <si>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</si>
  <si>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</si>
  <si>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</si>
  <si>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20180419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</si>
  <si>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</si>
  <si>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</si>
  <si>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parkovacích stání na ul. Volgogradská 23-25</t>
  </si>
  <si>
    <t>KSO:</t>
  </si>
  <si>
    <t>CC-CZ:</t>
  </si>
  <si>
    <t>Místo:</t>
  </si>
  <si>
    <t xml:space="preserve">Ostrava, ul. Volgogradská 23-25 </t>
  </si>
  <si>
    <t>Datum:</t>
  </si>
  <si>
    <t>18. 4. 2018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</si>
  <si>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</si>
  <si>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</si>
  <si>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</si>
  <si>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</si>
  <si>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</si>
  <si>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</si>
  <si>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</si>
  <si>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</si>
  <si>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</si>
  <si>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</si>
  <si>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</si>
  <si>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</si>
  <si>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</si>
  <si>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</si>
  <si>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</si>
  <si>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</si>
  <si>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</si>
  <si>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</si>
  <si>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</si>
  <si>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</si>
  <si>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</si>
  <si>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</si>
  <si>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</si>
  <si>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</si>
  <si>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</si>
  <si>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</si>
  <si>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</si>
  <si>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</si>
  <si>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</si>
  <si>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</si>
  <si>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</si>
  <si>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</si>
  <si>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</si>
  <si>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</si>
  <si>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</si>
  <si>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</si>
  <si>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</si>
  <si>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</si>
  <si>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</si>
  <si>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</si>
  <si>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</si>
  <si>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</si>
  <si>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</si>
  <si>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</si>
  <si>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</si>
  <si>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</si>
  <si>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</si>
  <si>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</si>
  <si>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</si>
  <si>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</si>
  <si>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</si>
  <si>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</si>
  <si>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</si>
  <si>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</si>
  <si>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</si>
  <si>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</si>
  <si>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</si>
  <si>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</si>
  <si>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</si>
  <si>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</si>
  <si>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{c244b94e-2001-4296-b10f-9633bed4e8d0}</t>
  </si>
  <si>
    <t>2</t>
  </si>
  <si>
    <t>001</t>
  </si>
  <si>
    <t xml:space="preserve">SO 101 PARKOVIŠTĚ </t>
  </si>
  <si>
    <t>{f210932d-dced-4264-b066-c1ea57ceaea0}</t>
  </si>
  <si>
    <t>002</t>
  </si>
  <si>
    <t>SO 301 DEŠŤOVÁ KANALIZACE</t>
  </si>
  <si>
    <t>{3f7c0955-0e65-4310-89aa-38f774db8b80}</t>
  </si>
  <si>
    <t>003</t>
  </si>
  <si>
    <t>SO 401 VEŘEJNÉ OSVĚTLENÍ</t>
  </si>
  <si>
    <t>{6893a8e4-927c-4808-8446-290588067c91}</t>
  </si>
  <si>
    <t>004</t>
  </si>
  <si>
    <t>5-LETÁ UDRŽOVACÍ PÉČE</t>
  </si>
  <si>
    <t>{16e9da8e-012f-43d8-9b4c-85ed0647f471}</t>
  </si>
  <si>
    <t>ploty</t>
  </si>
  <si>
    <t>m</t>
  </si>
  <si>
    <t>113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</si>
  <si>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</si>
  <si>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</si>
  <si>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</si>
  <si>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</si>
  <si>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</si>
  <si>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</si>
  <si>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</si>
  <si>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</si>
  <si>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</si>
  <si>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</si>
  <si>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</si>
  <si>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</si>
  <si>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</si>
  <si>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</si>
  <si>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</si>
  <si>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</si>
  <si>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</si>
  <si>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</si>
  <si>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</si>
  <si>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</si>
  <si>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</si>
  <si>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</si>
  <si>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</si>
  <si>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</si>
  <si>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</si>
  <si>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</si>
  <si>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</si>
  <si>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</si>
  <si>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</si>
  <si>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</si>
  <si>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</si>
  <si>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</si>
  <si>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</si>
  <si>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1618864472</t>
  </si>
  <si>
    <t>Administrativní činnost pro zajištění záborů pozemků, uzavírek komunikací a dopravních opatření</t>
  </si>
  <si>
    <t>1656142641</t>
  </si>
  <si>
    <t>3</t>
  </si>
  <si>
    <t>022</t>
  </si>
  <si>
    <t>aktualizace dokladových částí  projektové  dokumentace</t>
  </si>
  <si>
    <t>-1475641263</t>
  </si>
  <si>
    <t>Koordinační a kompletační činnost dodavatele</t>
  </si>
  <si>
    <t>1318647522</t>
  </si>
  <si>
    <t>Náklady na veškeré energie související s realizací akce</t>
  </si>
  <si>
    <t>-1270142509</t>
  </si>
  <si>
    <t>6</t>
  </si>
  <si>
    <t>005</t>
  </si>
  <si>
    <t>Zábory cizích pozemků (veřejných i soukromých)</t>
  </si>
  <si>
    <t>415522688</t>
  </si>
  <si>
    <t>7</t>
  </si>
  <si>
    <t>006</t>
  </si>
  <si>
    <t>Geodetické zaměření realizovaných objektů</t>
  </si>
  <si>
    <t>1465699473</t>
  </si>
  <si>
    <t>007</t>
  </si>
  <si>
    <t xml:space="preserve">Zpracování dokumentace skutečného provedení stavby </t>
  </si>
  <si>
    <t>-888510579</t>
  </si>
  <si>
    <t>9</t>
  </si>
  <si>
    <t>008</t>
  </si>
  <si>
    <t>Vyhotovení geometrických plánů pro vklad do KN</t>
  </si>
  <si>
    <t>290533278</t>
  </si>
  <si>
    <t>10</t>
  </si>
  <si>
    <t>009</t>
  </si>
  <si>
    <t>Statické zatěžovací zkoušky zhutnění</t>
  </si>
  <si>
    <t>kus</t>
  </si>
  <si>
    <t>-735249753</t>
  </si>
  <si>
    <t>11</t>
  </si>
  <si>
    <t>010</t>
  </si>
  <si>
    <t>Dočasné dopravní značení a čištění tohoto značení po dobu realizace akce</t>
  </si>
  <si>
    <t>-1866647810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</si>
  <si>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</si>
  <si>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</si>
  <si>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</si>
  <si>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-38792634</t>
  </si>
  <si>
    <t>13</t>
  </si>
  <si>
    <t>012</t>
  </si>
  <si>
    <t xml:space="preserve">Informační tabule s údaji o stavbě (velikost cca 1,5 x 1 m – dle grafického návrhu investora) </t>
  </si>
  <si>
    <t>-2074651720</t>
  </si>
  <si>
    <t>14</t>
  </si>
  <si>
    <t>013</t>
  </si>
  <si>
    <t xml:space="preserve">zařízení staveniště zhotovitele - chemické WC </t>
  </si>
  <si>
    <t>-805341403</t>
  </si>
  <si>
    <t>014</t>
  </si>
  <si>
    <t>Náklady za vypouštění čerpané podzemní vody do veřejné kanalizace</t>
  </si>
  <si>
    <t>838197122</t>
  </si>
  <si>
    <t>16</t>
  </si>
  <si>
    <t>015</t>
  </si>
  <si>
    <t>dočasné zajištění podzemních sítí  proti poškození</t>
  </si>
  <si>
    <t>-707146904</t>
  </si>
  <si>
    <t>17</t>
  </si>
  <si>
    <t>016</t>
  </si>
  <si>
    <t>Čistění komunikací</t>
  </si>
  <si>
    <t>1468999204</t>
  </si>
  <si>
    <t>18</t>
  </si>
  <si>
    <t>017</t>
  </si>
  <si>
    <t xml:space="preserve">Náklady na vytýčení stavby </t>
  </si>
  <si>
    <t>1167891003</t>
  </si>
  <si>
    <t>19</t>
  </si>
  <si>
    <t>018</t>
  </si>
  <si>
    <t>Náklady na projektovou (dílenskou) dokumentaci zhotovitele</t>
  </si>
  <si>
    <t>-484202269</t>
  </si>
  <si>
    <t>20</t>
  </si>
  <si>
    <t>019</t>
  </si>
  <si>
    <t>Pasportizace území před zahájením stavby  dle požadavku odboru dopravy</t>
  </si>
  <si>
    <t>-1197799741</t>
  </si>
  <si>
    <t>020</t>
  </si>
  <si>
    <t>kompletní dokumentace ke kolaudaci stavby - provozní řády, revize a ostatní nutné doklady</t>
  </si>
  <si>
    <t>-738564645</t>
  </si>
  <si>
    <t>22</t>
  </si>
  <si>
    <t>021</t>
  </si>
  <si>
    <t>botanický a ornitologický průzkum</t>
  </si>
  <si>
    <t>1251217962</t>
  </si>
  <si>
    <t>23</t>
  </si>
  <si>
    <t>K</t>
  </si>
  <si>
    <t>119003227</t>
  </si>
  <si>
    <t>Mobilní plotová zábrana vyplněná dráty výšky do 2,2 m pro zabezpečení výkopu zřízení</t>
  </si>
  <si>
    <t>1813724135</t>
  </si>
  <si>
    <t>VV</t>
  </si>
  <si>
    <t>dle E2.b</t>
  </si>
  <si>
    <t>24</t>
  </si>
  <si>
    <t>119003228</t>
  </si>
  <si>
    <t>Mobilní plotová zábrana vyplněná dráty výšky do 2,2 m pro zabezpečení výkopu odstranění</t>
  </si>
  <si>
    <t>1848288924</t>
  </si>
  <si>
    <t>25</t>
  </si>
  <si>
    <t>R001N</t>
  </si>
  <si>
    <t>náklady za pronájem mobilního oplocení po dobu 2 měsíců</t>
  </si>
  <si>
    <t>-548997037</t>
  </si>
  <si>
    <t>asfalt</t>
  </si>
  <si>
    <t>m2</t>
  </si>
  <si>
    <t>503</t>
  </si>
  <si>
    <t>bo1530</t>
  </si>
  <si>
    <t>110,51</t>
  </si>
  <si>
    <t>drenáž</t>
  </si>
  <si>
    <t>52</t>
  </si>
  <si>
    <t>kontejnery</t>
  </si>
  <si>
    <t>kostky</t>
  </si>
  <si>
    <t>napojení</t>
  </si>
  <si>
    <t>31,5</t>
  </si>
  <si>
    <t>odkopávky</t>
  </si>
  <si>
    <t>m3</t>
  </si>
  <si>
    <t>364,24</t>
  </si>
  <si>
    <t xml:space="preserve">001 - SO 101 PARKOVIŠTĚ </t>
  </si>
  <si>
    <t>odvoz</t>
  </si>
  <si>
    <t>484,94</t>
  </si>
  <si>
    <t>ornice</t>
  </si>
  <si>
    <t>112,6</t>
  </si>
  <si>
    <t>rýhy</t>
  </si>
  <si>
    <t>15,6</t>
  </si>
  <si>
    <t>sadovky</t>
  </si>
  <si>
    <t>50</t>
  </si>
  <si>
    <t>slepci</t>
  </si>
  <si>
    <t>textilie</t>
  </si>
  <si>
    <t>180,492</t>
  </si>
  <si>
    <t>tráva</t>
  </si>
  <si>
    <t>vdz</t>
  </si>
  <si>
    <t>86</t>
  </si>
  <si>
    <t>voda</t>
  </si>
  <si>
    <t>1,5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</si>
  <si>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</si>
  <si>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</si>
  <si>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</si>
  <si>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</si>
  <si>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</si>
  <si>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</si>
  <si>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</si>
  <si>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</si>
  <si>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</si>
  <si>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</si>
  <si>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111101101</t>
  </si>
  <si>
    <t>Odstranění travin z celkové plochy do 0,1 ha</t>
  </si>
  <si>
    <t>ha</t>
  </si>
  <si>
    <t>335322980</t>
  </si>
  <si>
    <t>dle B1.2.1</t>
  </si>
  <si>
    <t>512/10000</t>
  </si>
  <si>
    <t>111151111</t>
  </si>
  <si>
    <t>Pokosení trávníku parterového plochy do 1000 m2 s odvozem do 20 km v rovině a svahu do 1:5</t>
  </si>
  <si>
    <t>612043738</t>
  </si>
  <si>
    <t>tráva*3</t>
  </si>
  <si>
    <t>111212351</t>
  </si>
  <si>
    <t>Odstranění nevhodných dřevin do 100 m2 výšky nad 1m s odstraněním pařezů v rovině nebo svahu 1:5</t>
  </si>
  <si>
    <t>-340088511</t>
  </si>
  <si>
    <t>6+25</t>
  </si>
  <si>
    <t>112101102</t>
  </si>
  <si>
    <t>Odstranění stromů listnatých průměru kmene do 500 mm</t>
  </si>
  <si>
    <t>1911551359</t>
  </si>
  <si>
    <t>112201115</t>
  </si>
  <si>
    <t>Odstranění pařezů D do 0,6 m v rovině a svahu 1:5 s odklizením do 20 m a zasypáním jámy</t>
  </si>
  <si>
    <t>2110215646</t>
  </si>
  <si>
    <t>113202111</t>
  </si>
  <si>
    <t>Vytrhání obrub krajníků obrubníků stojatých</t>
  </si>
  <si>
    <t>-227210482</t>
  </si>
  <si>
    <t>dle B1.2.1- stávající obruby chodníku</t>
  </si>
  <si>
    <t>11+20,5</t>
  </si>
  <si>
    <t>120001101</t>
  </si>
  <si>
    <t>Příplatek za ztížení vykopávky v blízkosti podzemního vedení</t>
  </si>
  <si>
    <t>736996526</t>
  </si>
  <si>
    <t>dle A2 - ostravské komunikace, ČEZ, PODA</t>
  </si>
  <si>
    <t>2*0,71*(15+14+21)</t>
  </si>
  <si>
    <t>121101102</t>
  </si>
  <si>
    <t>Sejmutí ornice s přemístěním na vzdálenost do 100 m</t>
  </si>
  <si>
    <t>-381575869</t>
  </si>
  <si>
    <t>dle A4</t>
  </si>
  <si>
    <t>122201102</t>
  </si>
  <si>
    <t>Odkopávky a prokopávky nezapažené v hornině tř. 3 objem do 1000 m3</t>
  </si>
  <si>
    <t>-1447922707</t>
  </si>
  <si>
    <t>dle B1.2.3, B1.2.1</t>
  </si>
  <si>
    <t>slepci*0,54</t>
  </si>
  <si>
    <t>kontejnery*0,67</t>
  </si>
  <si>
    <t>asfalt*0,71</t>
  </si>
  <si>
    <t>Součet</t>
  </si>
  <si>
    <t>122201109</t>
  </si>
  <si>
    <t>Příplatek za lepivost u odkopávek v hornině tř. 1 až 3</t>
  </si>
  <si>
    <t>121216968</t>
  </si>
  <si>
    <t>132201101</t>
  </si>
  <si>
    <t>Hloubení rýh š do 600 mm v hornině tř. 3 objemu do 100 m3</t>
  </si>
  <si>
    <t>-1959747416</t>
  </si>
  <si>
    <t>dle B1.2.3, B1.2.1, B1.2.4</t>
  </si>
  <si>
    <t>drenáž pláně</t>
  </si>
  <si>
    <t>0,5*0,6*drenáž</t>
  </si>
  <si>
    <t>132201109</t>
  </si>
  <si>
    <t>Příplatek za lepivost k hloubení rýh š do 600 mm v hornině tř. 3</t>
  </si>
  <si>
    <t>435223748</t>
  </si>
  <si>
    <t>162301402</t>
  </si>
  <si>
    <t>Vodorovné přemístění větví stromů listnatých do 5 km D kmene do 500 mm</t>
  </si>
  <si>
    <t>2078339984</t>
  </si>
  <si>
    <t>162301412</t>
  </si>
  <si>
    <t>Vodorovné přemístění kmenů stromů listnatých do 5 km D kmene do 500 mm</t>
  </si>
  <si>
    <t>-765312263</t>
  </si>
  <si>
    <t>162301423</t>
  </si>
  <si>
    <t>Vodorovné přemístění pařezů do 5 km D do 700 mm</t>
  </si>
  <si>
    <t>1814322553</t>
  </si>
  <si>
    <t>162701105</t>
  </si>
  <si>
    <t>Vodorovné přemístění do 10000 m výkopku/sypaniny z horniny tř. 1 až 4</t>
  </si>
  <si>
    <t>-1179458426</t>
  </si>
  <si>
    <t>odkopávky+rýhy+ornice-sadovky*0,15</t>
  </si>
  <si>
    <t>162701109</t>
  </si>
  <si>
    <t>Příplatek k vodorovnému přemístění výkopku/sypaniny z horniny tř. 1 až 4 ZKD 1000 m přes 10000 m</t>
  </si>
  <si>
    <t>1833989937</t>
  </si>
  <si>
    <t>odvoz*15</t>
  </si>
  <si>
    <t>167101102</t>
  </si>
  <si>
    <t>Nakládání výkopku z hornin tř. 1 až 4 přes 100 m3</t>
  </si>
  <si>
    <t>900657008</t>
  </si>
  <si>
    <t>171201201</t>
  </si>
  <si>
    <t>Uložení sypaniny na skládky</t>
  </si>
  <si>
    <t>152951008</t>
  </si>
  <si>
    <t>171201211</t>
  </si>
  <si>
    <t>Poplatek za uložení odpadu ze sypaniny na skládce (skládkovné)</t>
  </si>
  <si>
    <t>t</t>
  </si>
  <si>
    <t>1398192920</t>
  </si>
  <si>
    <t>odvoz*1,7</t>
  </si>
  <si>
    <t>174101101</t>
  </si>
  <si>
    <t>Zásyp jam, šachet rýh nebo kolem objektů sypaninou se zhutněním</t>
  </si>
  <si>
    <t>979326353</t>
  </si>
  <si>
    <t>583442000</t>
  </si>
  <si>
    <t>štěrkodrť frakce 0-63 třída C</t>
  </si>
  <si>
    <t>1606482433</t>
  </si>
  <si>
    <t>rýhy*1,9</t>
  </si>
  <si>
    <t>181301102</t>
  </si>
  <si>
    <t>Rozprostření ornice tl vrstvy do 150 mm pl do 500 m2 v rovině nebo ve svahu do 1:5</t>
  </si>
  <si>
    <t>-1534030586</t>
  </si>
  <si>
    <t>25234001</t>
  </si>
  <si>
    <t>herbicid totální systémový neselektivní</t>
  </si>
  <si>
    <t>litr</t>
  </si>
  <si>
    <t>-797328278</t>
  </si>
  <si>
    <t>(tráva*8)/10000</t>
  </si>
  <si>
    <t>181411131</t>
  </si>
  <si>
    <t>Založení parkového trávníku výsevem plochy do 1000 m2 v rovině a ve svahu do 1:5</t>
  </si>
  <si>
    <t>850526996</t>
  </si>
  <si>
    <t>26</t>
  </si>
  <si>
    <t>005724200</t>
  </si>
  <si>
    <t>osivo směs travní parková okrasná</t>
  </si>
  <si>
    <t>kg</t>
  </si>
  <si>
    <t>-832954417</t>
  </si>
  <si>
    <t>dle B1.1</t>
  </si>
  <si>
    <t>tráva*0,03</t>
  </si>
  <si>
    <t>27</t>
  </si>
  <si>
    <t>181951102</t>
  </si>
  <si>
    <t>Úprava pláně v hornině tř. 1 až 4 se zhutněním</t>
  </si>
  <si>
    <t>1313335593</t>
  </si>
  <si>
    <t>asfalt+slepci+kontejnery</t>
  </si>
  <si>
    <t>28</t>
  </si>
  <si>
    <t>183403114</t>
  </si>
  <si>
    <t>Obdělání půdy kultivátorováním v rovině a svahu do 1:5</t>
  </si>
  <si>
    <t>-1428537839</t>
  </si>
  <si>
    <t>29</t>
  </si>
  <si>
    <t>183403153</t>
  </si>
  <si>
    <t>Obdělání půdy hrabáním v rovině a svahu do 1:5</t>
  </si>
  <si>
    <t>312002475</t>
  </si>
  <si>
    <t>30</t>
  </si>
  <si>
    <t>183403161</t>
  </si>
  <si>
    <t>Obdělání půdy válením v rovině a svahu do 1:5</t>
  </si>
  <si>
    <t>-1259052304</t>
  </si>
  <si>
    <t>31</t>
  </si>
  <si>
    <t>183552431</t>
  </si>
  <si>
    <t>Hnojení tekutými hnojivy se zapravením do půdy v množství do 2 t/ha ploch do 5 ha sklonu do 5°</t>
  </si>
  <si>
    <t>-476930642</t>
  </si>
  <si>
    <t>sadovky/10000</t>
  </si>
  <si>
    <t>32</t>
  </si>
  <si>
    <t>184802111</t>
  </si>
  <si>
    <t>Chemické odplevelení před založením kultury nad 20 m2 postřikem na široko v rovině a svahu do 1:5</t>
  </si>
  <si>
    <t>669488343</t>
  </si>
  <si>
    <t>33</t>
  </si>
  <si>
    <t>185804312</t>
  </si>
  <si>
    <t>Zalití rostlin vodou plocha přes 20 m2</t>
  </si>
  <si>
    <t>-1796095256</t>
  </si>
  <si>
    <t>dle B1.1, B1.2.1</t>
  </si>
  <si>
    <t>2*50*0,015</t>
  </si>
  <si>
    <t>34</t>
  </si>
  <si>
    <t>185851121</t>
  </si>
  <si>
    <t>Dovoz vody pro zálivku rostlin za vzdálenost do 1000 m</t>
  </si>
  <si>
    <t>2001522602</t>
  </si>
  <si>
    <t>35</t>
  </si>
  <si>
    <t>185851129</t>
  </si>
  <si>
    <t>Příplatek k dovozu vody pro zálivku rostlin do 1000 m ZKD 1000 m</t>
  </si>
  <si>
    <t>1359954874</t>
  </si>
  <si>
    <t>voda*24</t>
  </si>
  <si>
    <t>36</t>
  </si>
  <si>
    <t>R101</t>
  </si>
  <si>
    <t xml:space="preserve">Trávníkový substrát  </t>
  </si>
  <si>
    <t>-1103316077</t>
  </si>
  <si>
    <t>(tráva*0,15)/2,5</t>
  </si>
  <si>
    <t>37</t>
  </si>
  <si>
    <t>R102</t>
  </si>
  <si>
    <t>ochrana kmene bedněním - zřízení</t>
  </si>
  <si>
    <t>454535337</t>
  </si>
  <si>
    <t>2*0,5*4*2</t>
  </si>
  <si>
    <t>38</t>
  </si>
  <si>
    <t>R103</t>
  </si>
  <si>
    <t>ochrana kmene bedněním - odstranění</t>
  </si>
  <si>
    <t>505795070</t>
  </si>
  <si>
    <t>39</t>
  </si>
  <si>
    <t>R801212</t>
  </si>
  <si>
    <t>přesazení mladého stromku ok 16-18cm</t>
  </si>
  <si>
    <t>-1937133288</t>
  </si>
  <si>
    <t>40</t>
  </si>
  <si>
    <t>R80113</t>
  </si>
  <si>
    <t>provedení náhradní výsadby - Prunus x yedoensis vel. 14-16cm - kompletní dodávky a práce</t>
  </si>
  <si>
    <t>722241818</t>
  </si>
  <si>
    <t>41</t>
  </si>
  <si>
    <t>R801131</t>
  </si>
  <si>
    <t>provedení náhradní výsadby - Quercus cerris vel. 14-16cm - kompletní dodávky a práce</t>
  </si>
  <si>
    <t>-308453231</t>
  </si>
  <si>
    <t>42</t>
  </si>
  <si>
    <t>R801132</t>
  </si>
  <si>
    <t>provedení náhradní výsadby - Cornus mas vel.40-60cm - kompletní dodávky a práce</t>
  </si>
  <si>
    <t>-423278576</t>
  </si>
  <si>
    <t>Zakládání</t>
  </si>
  <si>
    <t>43</t>
  </si>
  <si>
    <t>212755214</t>
  </si>
  <si>
    <t>Trativody z drenážních trubek plastových flexibilních D 100 mm bez lože</t>
  </si>
  <si>
    <t>-1951204520</t>
  </si>
  <si>
    <t>31,5+20,5</t>
  </si>
  <si>
    <t>44</t>
  </si>
  <si>
    <t>213141111</t>
  </si>
  <si>
    <t>Zřízení vrstvy z geotextilie v rovině nebo ve sklonu do 1:5 š do 3 m</t>
  </si>
  <si>
    <t>-1401083558</t>
  </si>
  <si>
    <t>drenáž*3,14*0,1*1,5+drenáž*0,5*4*1,5</t>
  </si>
  <si>
    <t>45</t>
  </si>
  <si>
    <t>693110620R</t>
  </si>
  <si>
    <t>geotextilie netkaná 300 g/m2, šíře 200 cm</t>
  </si>
  <si>
    <t>1631233064</t>
  </si>
  <si>
    <t>Vodorovné konstrukce</t>
  </si>
  <si>
    <t>46</t>
  </si>
  <si>
    <t>451573111</t>
  </si>
  <si>
    <t>Lože pod potrubí otevřený výkop ze štěrkopísku</t>
  </si>
  <si>
    <t>-1118312659</t>
  </si>
  <si>
    <t>drenáž*0,3*0,1</t>
  </si>
  <si>
    <t>Komunikace pozemní</t>
  </si>
  <si>
    <t>47</t>
  </si>
  <si>
    <t>564851111</t>
  </si>
  <si>
    <t>Podklad ze štěrkodrtě ŠD tl 150 mm</t>
  </si>
  <si>
    <t>-1203135803</t>
  </si>
  <si>
    <t>2*asfalt+slepci</t>
  </si>
  <si>
    <t>48</t>
  </si>
  <si>
    <t>564871111</t>
  </si>
  <si>
    <t>Podklad ze štěrkodrtě ŠD tl 250 mm</t>
  </si>
  <si>
    <t>-1852518966</t>
  </si>
  <si>
    <t>49</t>
  </si>
  <si>
    <t>564871116</t>
  </si>
  <si>
    <t>Podklad ze štěrkodrtě ŠD tl. 300 mm</t>
  </si>
  <si>
    <t>872342464</t>
  </si>
  <si>
    <t>podklad pod obruby</t>
  </si>
  <si>
    <t>0,5*bo1530</t>
  </si>
  <si>
    <t>565155121</t>
  </si>
  <si>
    <t>Asfaltový beton vrstva podkladní ACP 16 (obalované kamenivo OKS) tl 70 mm š přes 3 m</t>
  </si>
  <si>
    <t>1284857200</t>
  </si>
  <si>
    <t>51</t>
  </si>
  <si>
    <t>573111112</t>
  </si>
  <si>
    <t>Postřik živičný infiltrační s posypem z asfaltu množství 1 kg/m2</t>
  </si>
  <si>
    <t>1698090144</t>
  </si>
  <si>
    <t>573211112</t>
  </si>
  <si>
    <t>Postřik živičný spojovací z asfaltu v množství 0,70 kg/m2</t>
  </si>
  <si>
    <t>-234528953</t>
  </si>
  <si>
    <t>53</t>
  </si>
  <si>
    <t>577134121</t>
  </si>
  <si>
    <t>Asfaltový beton vrstva obrusná ACO 11 (ABS) tř. I tl 40 mm š přes 3 m z nemodifikovaného asfaltu</t>
  </si>
  <si>
    <t>-1895907882</t>
  </si>
  <si>
    <t>54</t>
  </si>
  <si>
    <t>596211110</t>
  </si>
  <si>
    <t>Kladení zámkové dlažby komunikací pro pěší tl 60 mm skupiny A pl do 50 m2</t>
  </si>
  <si>
    <t>1896294227</t>
  </si>
  <si>
    <t>55</t>
  </si>
  <si>
    <t>592452670R</t>
  </si>
  <si>
    <t>dlažba pro nevidomé 20 x 10 x 6 cm červená</t>
  </si>
  <si>
    <t>-1889734638</t>
  </si>
  <si>
    <t>Přepočteno koeficientem 1,05 (pro prořez 5%)</t>
  </si>
  <si>
    <t>2*1,05 'Přepočtené koeficientem množství</t>
  </si>
  <si>
    <t>56</t>
  </si>
  <si>
    <t>596211212</t>
  </si>
  <si>
    <t>Kladení zámkové dlažby komunikací pro pěší tl 80 mm skupiny A pl do 300 m2</t>
  </si>
  <si>
    <t>-902329250</t>
  </si>
  <si>
    <t>57</t>
  </si>
  <si>
    <t>59245213R</t>
  </si>
  <si>
    <t>dlažba zámková tl.80mm přírodní ostrohranná</t>
  </si>
  <si>
    <t>-113765150</t>
  </si>
  <si>
    <t>9*1,05 'Přepočtené koeficientem množství</t>
  </si>
  <si>
    <t>Ostatní konstrukce a práce, bourání</t>
  </si>
  <si>
    <t>58</t>
  </si>
  <si>
    <t>914111111</t>
  </si>
  <si>
    <t>Montáž svislé dopravní značky do velikosti 1 m2 objímkami na sloupek nebo konzolu</t>
  </si>
  <si>
    <t>-346852208</t>
  </si>
  <si>
    <t>59</t>
  </si>
  <si>
    <t>404454040</t>
  </si>
  <si>
    <t>značka dopravní svislá nereflexní FeZn prolis, 500 x 700 mm</t>
  </si>
  <si>
    <t>-635577652</t>
  </si>
  <si>
    <t>60</t>
  </si>
  <si>
    <t>404452250</t>
  </si>
  <si>
    <t>sloupek Zn 60 - 350</t>
  </si>
  <si>
    <t>1750101082</t>
  </si>
  <si>
    <t>61</t>
  </si>
  <si>
    <t>404452400</t>
  </si>
  <si>
    <t>patka hliníková HP 60</t>
  </si>
  <si>
    <t>-1352428383</t>
  </si>
  <si>
    <t>62</t>
  </si>
  <si>
    <t>404452530</t>
  </si>
  <si>
    <t>víčko plastové na sloupek 60</t>
  </si>
  <si>
    <t>-493974680</t>
  </si>
  <si>
    <t>63</t>
  </si>
  <si>
    <t>915211111</t>
  </si>
  <si>
    <t>Vodorovné dopravní značení dělící čáry souvislé š 125 mm bílý plast</t>
  </si>
  <si>
    <t>2140110561</t>
  </si>
  <si>
    <t>dle B1.2.7</t>
  </si>
  <si>
    <t>4,5*18+5*1</t>
  </si>
  <si>
    <t>64</t>
  </si>
  <si>
    <t>915231111</t>
  </si>
  <si>
    <t>Vodorovné dopravní značení přechody pro chodce, šipky, symboly bílý plast</t>
  </si>
  <si>
    <t>-941883524</t>
  </si>
  <si>
    <t>65</t>
  </si>
  <si>
    <t>915611111</t>
  </si>
  <si>
    <t>Předznačení vodorovného liniového značení</t>
  </si>
  <si>
    <t>-1563941303</t>
  </si>
  <si>
    <t>66</t>
  </si>
  <si>
    <t>916111122</t>
  </si>
  <si>
    <t>Osazení obruby z drobných kostek bez boční opěry do lože z betonu prostého</t>
  </si>
  <si>
    <t>145555650</t>
  </si>
  <si>
    <t>dle B1.2.1, B1.2.3 - dvojřádek</t>
  </si>
  <si>
    <t>67</t>
  </si>
  <si>
    <t>583801100</t>
  </si>
  <si>
    <t>kostka dlažební drobná, žula, I.jakost, velikost 10 cm</t>
  </si>
  <si>
    <t>-85396775</t>
  </si>
  <si>
    <t>kostky*0,1*0,2*2</t>
  </si>
  <si>
    <t>68</t>
  </si>
  <si>
    <t>916131213</t>
  </si>
  <si>
    <t>Osazení silničního obrubníku betonového stojatého s boční opěrou do lože z betonu prostého</t>
  </si>
  <si>
    <t>1724147753</t>
  </si>
  <si>
    <t>20,54+31,5+15+2,75*2+2,5*4+4,5+6,43+2,04+2,75*2+3,5+2,5+3,5</t>
  </si>
  <si>
    <t>69</t>
  </si>
  <si>
    <t>592175030R</t>
  </si>
  <si>
    <t>obrubník  100x15/12x30 cm, přírodní</t>
  </si>
  <si>
    <t>95187170</t>
  </si>
  <si>
    <t>110,51*1,05 'Přepočtené koeficientem množství</t>
  </si>
  <si>
    <t>70</t>
  </si>
  <si>
    <t>916991121</t>
  </si>
  <si>
    <t>Lože pod obrubníky, krajníky nebo obruby z dlažebních kostek z betonu prostého</t>
  </si>
  <si>
    <t>-1140661119</t>
  </si>
  <si>
    <t>0,1*0,3*(bo1530+kostky)</t>
  </si>
  <si>
    <t>71</t>
  </si>
  <si>
    <t>919731123R</t>
  </si>
  <si>
    <t>Zarovnání styčné plochy podkladu nebo krytu živičného tl do 200 mm modifikovanou zálivkou</t>
  </si>
  <si>
    <t>-866779394</t>
  </si>
  <si>
    <t>72</t>
  </si>
  <si>
    <t>919735113</t>
  </si>
  <si>
    <t>Řezání stávajícího živičného krytu hl do 150 mm</t>
  </si>
  <si>
    <t>600541297</t>
  </si>
  <si>
    <t>73</t>
  </si>
  <si>
    <t>938908411</t>
  </si>
  <si>
    <t>Čištění vozovek splachováním vodou</t>
  </si>
  <si>
    <t>728356921</t>
  </si>
  <si>
    <t>997</t>
  </si>
  <si>
    <t>Přesun sutě</t>
  </si>
  <si>
    <t>74</t>
  </si>
  <si>
    <t>997002611</t>
  </si>
  <si>
    <t>Nakládání suti a vybouraných hmot</t>
  </si>
  <si>
    <t>-53313214</t>
  </si>
  <si>
    <t>75</t>
  </si>
  <si>
    <t>997006512</t>
  </si>
  <si>
    <t>Vodorovné doprava suti s naložením a složením na skládku do 1 km</t>
  </si>
  <si>
    <t>103701551</t>
  </si>
  <si>
    <t>76</t>
  </si>
  <si>
    <t>997006519</t>
  </si>
  <si>
    <t>Příplatek k vodorovnému přemístění suti na skládku ZKD 1 km přes 1 km</t>
  </si>
  <si>
    <t>16635983</t>
  </si>
  <si>
    <t>16,738*24 'Přepočtené koeficientem množství</t>
  </si>
  <si>
    <t>77</t>
  </si>
  <si>
    <t>997221855R</t>
  </si>
  <si>
    <t>Poplatek za uložení odpadu zeminy, betonu a kameniva na skládce (skládkovné)</t>
  </si>
  <si>
    <t>-2105751922</t>
  </si>
  <si>
    <t>998</t>
  </si>
  <si>
    <t>Přesun hmot</t>
  </si>
  <si>
    <t>78</t>
  </si>
  <si>
    <t>998225111</t>
  </si>
  <si>
    <t>Přesun hmot pro pozemní komunikace s krytem z kamene, monolitickým betonovým nebo živičným</t>
  </si>
  <si>
    <t>-35695352</t>
  </si>
  <si>
    <t>Práce a dodávky M</t>
  </si>
  <si>
    <t>46-M</t>
  </si>
  <si>
    <t>Zemní práce při extr.mont.pracích</t>
  </si>
  <si>
    <t>79</t>
  </si>
  <si>
    <t>460070753</t>
  </si>
  <si>
    <t>Hloubení nezapažených jam pro ostatní konstrukce ručně v hornině tř 3</t>
  </si>
  <si>
    <t>-336162275</t>
  </si>
  <si>
    <t>dle A2 - sondy</t>
  </si>
  <si>
    <t>2*4</t>
  </si>
  <si>
    <t>80</t>
  </si>
  <si>
    <t>460520133</t>
  </si>
  <si>
    <t>Osazení tvárnic kabelových betonových do rýhy s obsypem bez výkopových prací 4-otvorových</t>
  </si>
  <si>
    <t>2057897101</t>
  </si>
  <si>
    <t>dle A2</t>
  </si>
  <si>
    <t>12,5</t>
  </si>
  <si>
    <t>81</t>
  </si>
  <si>
    <t>592133920</t>
  </si>
  <si>
    <t>žlab kabelový TK 1, T 2N, TK 2 a T 2NK AZD 29-100 100x31x26 cm</t>
  </si>
  <si>
    <t>128</t>
  </si>
  <si>
    <t>1797651954</t>
  </si>
  <si>
    <t>82</t>
  </si>
  <si>
    <t>592133450</t>
  </si>
  <si>
    <t>poklop kabelového žlabu TK 2 AZD 28-50 50x23x4 cm</t>
  </si>
  <si>
    <t>1669100798</t>
  </si>
  <si>
    <t>2*12,5</t>
  </si>
  <si>
    <t>83</t>
  </si>
  <si>
    <t>R21022</t>
  </si>
  <si>
    <t>osazení plast.revizní šachty ∅0,6m pro sdělovací vedení</t>
  </si>
  <si>
    <t>2103743733</t>
  </si>
  <si>
    <t>fr032</t>
  </si>
  <si>
    <t>fr1632</t>
  </si>
  <si>
    <t>8,55</t>
  </si>
  <si>
    <t>fr3263</t>
  </si>
  <si>
    <t>52,155</t>
  </si>
  <si>
    <t>jáma</t>
  </si>
  <si>
    <t>jáma vsaku</t>
  </si>
  <si>
    <t>39,6</t>
  </si>
  <si>
    <t>lože</t>
  </si>
  <si>
    <t>1,764</t>
  </si>
  <si>
    <t>obsyp</t>
  </si>
  <si>
    <t>5,292</t>
  </si>
  <si>
    <t>002 - SO 301 DEŠŤOVÁ KANALIZACE</t>
  </si>
  <si>
    <t>pažení_celk</t>
  </si>
  <si>
    <t>pažení celkem</t>
  </si>
  <si>
    <t>117,6</t>
  </si>
  <si>
    <t>paženír</t>
  </si>
  <si>
    <t>16,8</t>
  </si>
  <si>
    <t>potrubí</t>
  </si>
  <si>
    <t>11,2</t>
  </si>
  <si>
    <t>výkop rýh</t>
  </si>
  <si>
    <t>8,82</t>
  </si>
  <si>
    <t>116,007</t>
  </si>
  <si>
    <t>zásyp</t>
  </si>
  <si>
    <t>41,364</t>
  </si>
  <si>
    <t xml:space="preserve">    3 - Svislé a kompletní konstrukce</t>
  </si>
  <si>
    <t xml:space="preserve">    8 - Trubní vedení</t>
  </si>
  <si>
    <t>131201201</t>
  </si>
  <si>
    <t>Hloubení jam zapažených v hornině tř. 3 objemu do 100 m3</t>
  </si>
  <si>
    <t>1876079059</t>
  </si>
  <si>
    <t>dle D1.1.b.1</t>
  </si>
  <si>
    <t>4,4*1*9</t>
  </si>
  <si>
    <t>131201209</t>
  </si>
  <si>
    <t>Příplatek za lepivost u hloubení jam zapažených v hornině tř. 3</t>
  </si>
  <si>
    <t>-75386505</t>
  </si>
  <si>
    <t>132201201</t>
  </si>
  <si>
    <t>Hloubení rýh š do 2000 mm v hornině tř. 3 objemu do 100 m3</t>
  </si>
  <si>
    <t>2038294812</t>
  </si>
  <si>
    <t>dle D1.1.b.2; D1.1.b.5</t>
  </si>
  <si>
    <t>(paženír/2)*1,05</t>
  </si>
  <si>
    <t>132201209</t>
  </si>
  <si>
    <t>Příplatek za lepivost k hloubení rýh š do 2000 mm v hornině tř. 3</t>
  </si>
  <si>
    <t>-1344821521</t>
  </si>
  <si>
    <t>151101102</t>
  </si>
  <si>
    <t>Zřízení příložného pažení a rozepření stěn rýh hl do 4 m</t>
  </si>
  <si>
    <t>-1332119971</t>
  </si>
  <si>
    <t>dle D1.1.b.1; dle D1.1.b.4</t>
  </si>
  <si>
    <t>potrubí dešť</t>
  </si>
  <si>
    <t>2*(1,5*5,6)</t>
  </si>
  <si>
    <t>2*4,4*(1+9)</t>
  </si>
  <si>
    <t>vpusti</t>
  </si>
  <si>
    <t>4*1,6*2</t>
  </si>
  <si>
    <t>151101112</t>
  </si>
  <si>
    <t>Odstranění příložného pažení a rozepření stěn rýh hl do 4 m</t>
  </si>
  <si>
    <t>1591939791</t>
  </si>
  <si>
    <t>161101102</t>
  </si>
  <si>
    <t>Svislé přemístění výkopku z horniny tř. 1 až 4 hl výkopu do 4 m</t>
  </si>
  <si>
    <t>-8176089</t>
  </si>
  <si>
    <t>-1783508381</t>
  </si>
  <si>
    <t>rýhy+jáma</t>
  </si>
  <si>
    <t>-1197423886</t>
  </si>
  <si>
    <t>15*(rýhy+jáma)</t>
  </si>
  <si>
    <t>-828070793</t>
  </si>
  <si>
    <t>769776107</t>
  </si>
  <si>
    <t>75714189</t>
  </si>
  <si>
    <t>1,7*(rýhy+jáma)</t>
  </si>
  <si>
    <t>583441720</t>
  </si>
  <si>
    <t>štěrkodrť frakce 0-32 třída C</t>
  </si>
  <si>
    <t>384605875</t>
  </si>
  <si>
    <t>9*1*0,5*2</t>
  </si>
  <si>
    <t>583439320</t>
  </si>
  <si>
    <t>kamenivo drcené hrubé (Hrabůvka) frakce 16-32</t>
  </si>
  <si>
    <t>-62979822</t>
  </si>
  <si>
    <t>9*1*0,5*1,9</t>
  </si>
  <si>
    <t>583439630R</t>
  </si>
  <si>
    <t>kamenivo drcené hrubé prané frakce 32-63 praná</t>
  </si>
  <si>
    <t>-718143447</t>
  </si>
  <si>
    <t>9*1*3,05*1,9</t>
  </si>
  <si>
    <t>-420035719</t>
  </si>
  <si>
    <t>rýhy-lože-obsyp</t>
  </si>
  <si>
    <t>175151101</t>
  </si>
  <si>
    <t>Obsypání potrubí strojně sypaninou bez prohození, uloženou do 3 m</t>
  </si>
  <si>
    <t>-1381357314</t>
  </si>
  <si>
    <t>dle D1.1.b.2</t>
  </si>
  <si>
    <t>0,45*1,05*potrubí</t>
  </si>
  <si>
    <t>-1565155204</t>
  </si>
  <si>
    <t>zásyp*1,9-fr032-fr1632-fr3263</t>
  </si>
  <si>
    <t>583373310R</t>
  </si>
  <si>
    <t>štěrkopísek frakce 0-22</t>
  </si>
  <si>
    <t>306289894</t>
  </si>
  <si>
    <t>obsyp*2</t>
  </si>
  <si>
    <t>212755216</t>
  </si>
  <si>
    <t>Trativody z drenážních trubek plastových flexibilních D 160 mm bez lože</t>
  </si>
  <si>
    <t>-1933207268</t>
  </si>
  <si>
    <t>2*8+1</t>
  </si>
  <si>
    <t>418054284</t>
  </si>
  <si>
    <t>Přepočteno koeficientem 1,5 (pro prořez a přesahy 50%)</t>
  </si>
  <si>
    <t>textilie*1,5</t>
  </si>
  <si>
    <t>213141132</t>
  </si>
  <si>
    <t>Zřízení vrstvy z geotextilie ve sklonu do 1:1 š do 6 m</t>
  </si>
  <si>
    <t>891425622</t>
  </si>
  <si>
    <t>2*4,05*(1+9)+1*9*3</t>
  </si>
  <si>
    <t>3,14*0,15*drenáž</t>
  </si>
  <si>
    <t>Svislé a kompletní konstrukce</t>
  </si>
  <si>
    <t>359901211</t>
  </si>
  <si>
    <t>Monitoring stoky jakékoli výšky na nové kanalizaci</t>
  </si>
  <si>
    <t>-333519872</t>
  </si>
  <si>
    <t>dle D1.1.b.4</t>
  </si>
  <si>
    <t>1276334537</t>
  </si>
  <si>
    <t>0,15*1,05*potrubí</t>
  </si>
  <si>
    <t>Trubní vedení</t>
  </si>
  <si>
    <t>871313121</t>
  </si>
  <si>
    <t>Montáž kanalizačního potrubí z PVC těsněné gumovým kroužkem otevřený výkop sklon do 20 % DN 160</t>
  </si>
  <si>
    <t>98968126</t>
  </si>
  <si>
    <t>5,6</t>
  </si>
  <si>
    <t>vsak</t>
  </si>
  <si>
    <t>2*(0,5+2,3)</t>
  </si>
  <si>
    <t>R801</t>
  </si>
  <si>
    <t>dodání a osazení kompletní sorpční vpusti vč.obetonování 1m3 C30/37</t>
  </si>
  <si>
    <t>-1981103435</t>
  </si>
  <si>
    <t>dle C2; D1.1.b.3</t>
  </si>
  <si>
    <t>286114600</t>
  </si>
  <si>
    <t>trubka kanalizace plastová KGEM-160x1000 mm SN8</t>
  </si>
  <si>
    <t>-542104518</t>
  </si>
  <si>
    <t>Přepočteno koeficientem 1,05 (prořez 5%)</t>
  </si>
  <si>
    <t>11,2*1,05 'Přepočtené koeficientem množství</t>
  </si>
  <si>
    <t>892312121</t>
  </si>
  <si>
    <t>Tlaková zkouška vzduchem potrubí DN 150 těsnícím vakem ucpávkovým</t>
  </si>
  <si>
    <t>úsek</t>
  </si>
  <si>
    <t>323531431</t>
  </si>
  <si>
    <t>dle D1.1.b.5</t>
  </si>
  <si>
    <t>938906143R</t>
  </si>
  <si>
    <t>Pročištění potrubí DN 130-160</t>
  </si>
  <si>
    <t>-448240595</t>
  </si>
  <si>
    <t>čištění před kamerovou revizí</t>
  </si>
  <si>
    <t>998276201R</t>
  </si>
  <si>
    <t>Přesun hmot, trub.vedení plast. obsypaná kamenivem</t>
  </si>
  <si>
    <t>915924426</t>
  </si>
  <si>
    <t>dvr75</t>
  </si>
  <si>
    <t>90,7</t>
  </si>
  <si>
    <t>folie</t>
  </si>
  <si>
    <t>kabel_1</t>
  </si>
  <si>
    <t>kabel</t>
  </si>
  <si>
    <t>85,7</t>
  </si>
  <si>
    <t>rýha2</t>
  </si>
  <si>
    <t>svody</t>
  </si>
  <si>
    <t>zemnič</t>
  </si>
  <si>
    <t>003 - SO 401 VEŘEJNÉ OSVĚTLENÍ</t>
  </si>
  <si>
    <t>PSV - Práce a dodávky PSV</t>
  </si>
  <si>
    <t xml:space="preserve">    741 - Elektroinstalace - silnoproud</t>
  </si>
  <si>
    <t xml:space="preserve">    784 - Dokončovací práce - malby a tapety</t>
  </si>
  <si>
    <t xml:space="preserve">    21-M - Elektromontáže</t>
  </si>
  <si>
    <t>PSV</t>
  </si>
  <si>
    <t>Práce a dodávky PSV</t>
  </si>
  <si>
    <t>741</t>
  </si>
  <si>
    <t>Elektroinstalace - silnoproud</t>
  </si>
  <si>
    <t>741128021</t>
  </si>
  <si>
    <t>Příplatek k montáži kabelů za zatažení vodiče a kabelu do 0,75 kg</t>
  </si>
  <si>
    <t>474379059</t>
  </si>
  <si>
    <t>kabel_1+svody</t>
  </si>
  <si>
    <t>741130025</t>
  </si>
  <si>
    <t>Ukončení vodič izolovaný do 16 mm2 na svorkovnici</t>
  </si>
  <si>
    <t>-370766154</t>
  </si>
  <si>
    <t>dle C4.2.d</t>
  </si>
  <si>
    <t>741420021</t>
  </si>
  <si>
    <t>Montáž svorka hromosvodná se 2 šrouby</t>
  </si>
  <si>
    <t>-649731648</t>
  </si>
  <si>
    <t>2+3</t>
  </si>
  <si>
    <t>354420130</t>
  </si>
  <si>
    <t>svorka uzemnění  SS Cu spojovací</t>
  </si>
  <si>
    <t>284291341</t>
  </si>
  <si>
    <t>354420160</t>
  </si>
  <si>
    <t>svorka uzemnění  SP Cu  připojovací</t>
  </si>
  <si>
    <t>470392893</t>
  </si>
  <si>
    <t>741810002</t>
  </si>
  <si>
    <t>Celková prohlídka elektrického rozvodu a zařízení do 500 000,- Kč</t>
  </si>
  <si>
    <t>433144838</t>
  </si>
  <si>
    <t>741820102</t>
  </si>
  <si>
    <t>Měření intenzity osvětlení</t>
  </si>
  <si>
    <t>soubor</t>
  </si>
  <si>
    <t>-1779280395</t>
  </si>
  <si>
    <t>784</t>
  </si>
  <si>
    <t>Dokončovací práce - malby a tapety</t>
  </si>
  <si>
    <t>784672011R</t>
  </si>
  <si>
    <t xml:space="preserve">Písmomalířské práce výšky písmen nebo číslic do 100 mm  </t>
  </si>
  <si>
    <t>1456111132</t>
  </si>
  <si>
    <t>21-M</t>
  </si>
  <si>
    <t>Elektromontáže</t>
  </si>
  <si>
    <t>210021063</t>
  </si>
  <si>
    <t>Osazení výstražné fólie z PVC</t>
  </si>
  <si>
    <t>56750885</t>
  </si>
  <si>
    <t>354360230RR</t>
  </si>
  <si>
    <t>spojka kabelová smršťovaná přímé do 1kV 91ah-22s 4 x 16 - 50mm - dodání a montáž</t>
  </si>
  <si>
    <t>256</t>
  </si>
  <si>
    <t>-1411859332</t>
  </si>
  <si>
    <t>693113110R</t>
  </si>
  <si>
    <t>výstražná fólie z polyethylenu šíře 33 cm s potiskem</t>
  </si>
  <si>
    <t>285144595</t>
  </si>
  <si>
    <t>Přepočteno koeficientem 1,1 (prořez 10%)</t>
  </si>
  <si>
    <t>90,7*1,1 'Přepočtené koeficientem množství</t>
  </si>
  <si>
    <t>210202013RR</t>
  </si>
  <si>
    <t>Montáž svítidlo na výložník</t>
  </si>
  <si>
    <t>2025810548</t>
  </si>
  <si>
    <t>M003</t>
  </si>
  <si>
    <t>dodání svítidla výložníkového LED 28W, 3306 lm</t>
  </si>
  <si>
    <t>1242700418</t>
  </si>
  <si>
    <t>M006</t>
  </si>
  <si>
    <t>demontáž stáv.rozvodu vč.odvozu a likvidace</t>
  </si>
  <si>
    <t>393149570</t>
  </si>
  <si>
    <t>2*(9+6+6+17)</t>
  </si>
  <si>
    <t>210204011</t>
  </si>
  <si>
    <t>Montáž stožárů osvětlení ocelových samostatně stojících délky do 12 m</t>
  </si>
  <si>
    <t>1347735709</t>
  </si>
  <si>
    <t>M001</t>
  </si>
  <si>
    <t xml:space="preserve">stožár osvětlovací BM8 žárově zinkovaný  </t>
  </si>
  <si>
    <t>-1869360086</t>
  </si>
  <si>
    <t>210204103</t>
  </si>
  <si>
    <t>Montáž výložníků osvětlení jednoramenných sloupových hmotnosti do 35 kg</t>
  </si>
  <si>
    <t>-676987253</t>
  </si>
  <si>
    <t>210204203</t>
  </si>
  <si>
    <t>Montáž elektrovýzbroje stožárů osvětlení 3 okruhy</t>
  </si>
  <si>
    <t>1882289982</t>
  </si>
  <si>
    <t>M004</t>
  </si>
  <si>
    <t>Dodávka výzbroje stožáru osvětlení se třemi obvody, chráněné pojistkami</t>
  </si>
  <si>
    <t>sada</t>
  </si>
  <si>
    <t>-1594195905</t>
  </si>
  <si>
    <t>210220002</t>
  </si>
  <si>
    <t>Montáž uzemňovacích vedení vodičů FeZn pomocí svorek na povrchu drátem nebo lanem do 10 mm</t>
  </si>
  <si>
    <t>75247388</t>
  </si>
  <si>
    <t>354410730</t>
  </si>
  <si>
    <t>drát průměr 10 mm FeZn</t>
  </si>
  <si>
    <t>-284302741</t>
  </si>
  <si>
    <t>0,62*zemnič</t>
  </si>
  <si>
    <t>56,234*1,05 'Přepočtené koeficientem množství</t>
  </si>
  <si>
    <t>210280211</t>
  </si>
  <si>
    <t>Měření zemních odporů zemniče prvního nebo samostatného</t>
  </si>
  <si>
    <t>-592802489</t>
  </si>
  <si>
    <t>210280215</t>
  </si>
  <si>
    <t>Připlatek k měření zemních odporů prvního zemniče za každý další zemnič v síti</t>
  </si>
  <si>
    <t>543271093</t>
  </si>
  <si>
    <t>210280351</t>
  </si>
  <si>
    <t>Zkoušky kabelů silových do 1 kV, počtu a průřezu žil do 4x25 mm2</t>
  </si>
  <si>
    <t>922868929</t>
  </si>
  <si>
    <t>210290891</t>
  </si>
  <si>
    <t>Doplnění orientačních štítků na kabel (při revizi)</t>
  </si>
  <si>
    <t>-733770894</t>
  </si>
  <si>
    <t>M005</t>
  </si>
  <si>
    <t>kabelový štítek</t>
  </si>
  <si>
    <t>-7223611</t>
  </si>
  <si>
    <t>210810005</t>
  </si>
  <si>
    <t>Montáž měděných kabelů CYKY, CYKYD, CYKYDY, NYM, NYY, YSLY 750 V 3x1,5 mm2 uložených volně</t>
  </si>
  <si>
    <t>-1795429584</t>
  </si>
  <si>
    <t>dle C4.2.d; C4.2.c</t>
  </si>
  <si>
    <t>2*(8+2,5+2+1)</t>
  </si>
  <si>
    <t>341110300</t>
  </si>
  <si>
    <t>kabel silový s Cu jádrem CYKY 3x1,5 mm2</t>
  </si>
  <si>
    <t>-126536528</t>
  </si>
  <si>
    <t>27*1,1 'Přepočtené koeficientem množství</t>
  </si>
  <si>
    <t>M002</t>
  </si>
  <si>
    <t>Dodávka jednoram. výložníku dl. 2,5m</t>
  </si>
  <si>
    <t>18554624</t>
  </si>
  <si>
    <t>210810014</t>
  </si>
  <si>
    <t>Montáž měděných kabelů CYKY, CYKYD, CYKYDY, NYM, NYY, YSLY 750 V 4x16mm2 uložených volně</t>
  </si>
  <si>
    <t>1376529706</t>
  </si>
  <si>
    <t>9+24,3+17+9+7+3,1+3,4+3,8+9,1+5</t>
  </si>
  <si>
    <t>341110800</t>
  </si>
  <si>
    <t>kabel silový s Cu jádrem CYKY 4x16 mm2</t>
  </si>
  <si>
    <t>1705913462</t>
  </si>
  <si>
    <t>90,7*1,05 'Přepočtené koeficientem množství</t>
  </si>
  <si>
    <t>460010024</t>
  </si>
  <si>
    <t>Vytyčení trasy vedení kabelového podzemního v zastavěném prostoru</t>
  </si>
  <si>
    <t>km</t>
  </si>
  <si>
    <t>411278157</t>
  </si>
  <si>
    <t>kabel_1*0,001</t>
  </si>
  <si>
    <t>460050303</t>
  </si>
  <si>
    <t>Hloubení nezapažených jam pro stožáry jednoduché s patkou na rovině ručně v hornině tř 3</t>
  </si>
  <si>
    <t>344000666</t>
  </si>
  <si>
    <t>460080035</t>
  </si>
  <si>
    <t>Základové konstrukce ze ŽB tř. C 25/30</t>
  </si>
  <si>
    <t>1121162467</t>
  </si>
  <si>
    <t>dle C4.2.c</t>
  </si>
  <si>
    <t>0,7*0,7*0,3*2</t>
  </si>
  <si>
    <t>0,5*0,5*0,3*2</t>
  </si>
  <si>
    <t>460080202</t>
  </si>
  <si>
    <t>Zřízení zabudovaného bednění základových konstrukcí</t>
  </si>
  <si>
    <t>1190623505</t>
  </si>
  <si>
    <t>0,4*3,14*1,5*2</t>
  </si>
  <si>
    <t>286111230</t>
  </si>
  <si>
    <t>trubka kanalizační hladká hrdlovaná D 400 x 9,8 x 5000 mm</t>
  </si>
  <si>
    <t>-1791387673</t>
  </si>
  <si>
    <t>460150163</t>
  </si>
  <si>
    <t>Hloubení kabelových zapažených i nezapažených rýh ručně š 35 cm, hl 80 cm, v hornině tř 3</t>
  </si>
  <si>
    <t>-1724069020</t>
  </si>
  <si>
    <t>dle C4.2.b</t>
  </si>
  <si>
    <t>kabel_1-5</t>
  </si>
  <si>
    <t>460421101</t>
  </si>
  <si>
    <t>Lože kabelů z písku nebo štěrkopísku tl 10 cm nad kabel, bez zakrytí, šířky lože do 65 cm</t>
  </si>
  <si>
    <t>-31979920</t>
  </si>
  <si>
    <t>dle C4.2.b; C4.2.d</t>
  </si>
  <si>
    <t>460470011</t>
  </si>
  <si>
    <t>Provizorní zajištění kabelů ve výkopech při jejich křížení</t>
  </si>
  <si>
    <t>-1361521705</t>
  </si>
  <si>
    <t>460520173</t>
  </si>
  <si>
    <t>Montáž trubek ochranných plastových ohebných do 90 mm uložených do rýhy</t>
  </si>
  <si>
    <t>813204618</t>
  </si>
  <si>
    <t>1643729226</t>
  </si>
  <si>
    <t>lože*0,2*0,35*2</t>
  </si>
  <si>
    <t>345713530R</t>
  </si>
  <si>
    <t>trubka elektroinstalační ohebná d75mm</t>
  </si>
  <si>
    <t>-1418741358</t>
  </si>
  <si>
    <t>460560163</t>
  </si>
  <si>
    <t>Zásyp rýh ručně šířky 35 cm, hloubky 80 cm, z horniny třídy 3</t>
  </si>
  <si>
    <t>1263871252</t>
  </si>
  <si>
    <t>460620013</t>
  </si>
  <si>
    <t>Provizorní úprava terénu se zhutněním, v hornině tř 3</t>
  </si>
  <si>
    <t>919323238</t>
  </si>
  <si>
    <t>004 - 5-LETÁ UDRŽOVACÍ PÉČE</t>
  </si>
  <si>
    <t xml:space="preserve">    RP1 - 1 rok</t>
  </si>
  <si>
    <t xml:space="preserve">    RP2 - 2 rok</t>
  </si>
  <si>
    <t xml:space="preserve">    RP3 - 3 rok</t>
  </si>
  <si>
    <t xml:space="preserve">    RP4 - 4 rok</t>
  </si>
  <si>
    <t xml:space="preserve">    RP5 - 5 rok</t>
  </si>
  <si>
    <t>RP1</t>
  </si>
  <si>
    <t>1 rok</t>
  </si>
  <si>
    <t>184215133</t>
  </si>
  <si>
    <t>Ukotvení kmene dřevin třemi kůly D do 0,1 m délky do 3 m</t>
  </si>
  <si>
    <t>259460351</t>
  </si>
  <si>
    <t>184801121</t>
  </si>
  <si>
    <t>Ošetřování vysazených dřevin soliterních v rovině a svahu do 1:5</t>
  </si>
  <si>
    <t>777530878</t>
  </si>
  <si>
    <t>184911111</t>
  </si>
  <si>
    <t>Znovuuvázání dřeviny ke kůlům</t>
  </si>
  <si>
    <t>-1925689913</t>
  </si>
  <si>
    <t>184911421</t>
  </si>
  <si>
    <t>Mulčování rostlin kůrou tl do 0,1 m v rovině a svahu do 1:5</t>
  </si>
  <si>
    <t>-248398520</t>
  </si>
  <si>
    <t>pi*0,75*0,75*0,1*6</t>
  </si>
  <si>
    <t>10391100</t>
  </si>
  <si>
    <t>kůra mulčovací VL</t>
  </si>
  <si>
    <t>1487317640</t>
  </si>
  <si>
    <t>0,15*pi*0,75*0,75*0,1*6</t>
  </si>
  <si>
    <t>203668111</t>
  </si>
  <si>
    <t>7*0,03*2+3*0,01*4</t>
  </si>
  <si>
    <t>185804513</t>
  </si>
  <si>
    <t>Odplevelení dřevin soliterních v rovině a svahu do 1:5</t>
  </si>
  <si>
    <t>1896495384</t>
  </si>
  <si>
    <t>6*pi*0,75*0,75</t>
  </si>
  <si>
    <t>-544177373</t>
  </si>
  <si>
    <t>R801obkm</t>
  </si>
  <si>
    <t>odstranění obrostu kmene</t>
  </si>
  <si>
    <t>587556638</t>
  </si>
  <si>
    <t>184807103</t>
  </si>
  <si>
    <t>Okopání sazenic zemina 3</t>
  </si>
  <si>
    <t>-143811921</t>
  </si>
  <si>
    <t>3*4</t>
  </si>
  <si>
    <t>R801odpp</t>
  </si>
  <si>
    <t>odpíchnutí okrajů keřů</t>
  </si>
  <si>
    <t>-1595122811</t>
  </si>
  <si>
    <t>3*4*pi*1,5</t>
  </si>
  <si>
    <t>RP2</t>
  </si>
  <si>
    <t>2 rok</t>
  </si>
  <si>
    <t>-73433426</t>
  </si>
  <si>
    <t>430200354</t>
  </si>
  <si>
    <t>184852322</t>
  </si>
  <si>
    <t>Řez stromu výchovný alejových stromů výšky přes 4 do 6 m</t>
  </si>
  <si>
    <t>716613668</t>
  </si>
  <si>
    <t>-1847834424</t>
  </si>
  <si>
    <t>-36031727</t>
  </si>
  <si>
    <t>1822923322</t>
  </si>
  <si>
    <t>-1393877279</t>
  </si>
  <si>
    <t>1491860431</t>
  </si>
  <si>
    <t>238152503</t>
  </si>
  <si>
    <t>-1012707071</t>
  </si>
  <si>
    <t>-1592304250</t>
  </si>
  <si>
    <t>-76181753</t>
  </si>
  <si>
    <t>RP3</t>
  </si>
  <si>
    <t>3 rok</t>
  </si>
  <si>
    <t>773041471</t>
  </si>
  <si>
    <t>-748514019</t>
  </si>
  <si>
    <t>663012777</t>
  </si>
  <si>
    <t>30278508</t>
  </si>
  <si>
    <t>1631684570</t>
  </si>
  <si>
    <t>-668636491</t>
  </si>
  <si>
    <t>5*0,03*2+3*0,01*4</t>
  </si>
  <si>
    <t>19985585</t>
  </si>
  <si>
    <t>2003265468</t>
  </si>
  <si>
    <t>1378246766</t>
  </si>
  <si>
    <t>R801odstjt</t>
  </si>
  <si>
    <t>odstranění jutového obalu</t>
  </si>
  <si>
    <t>-1968410309</t>
  </si>
  <si>
    <t>-607872621</t>
  </si>
  <si>
    <t>-1235377521</t>
  </si>
  <si>
    <t>RP4</t>
  </si>
  <si>
    <t>4 rok</t>
  </si>
  <si>
    <t>821548654</t>
  </si>
  <si>
    <t>1559728309</t>
  </si>
  <si>
    <t>902352656</t>
  </si>
  <si>
    <t>-399279186</t>
  </si>
  <si>
    <t>-984381327</t>
  </si>
  <si>
    <t>1606482719</t>
  </si>
  <si>
    <t>1797642970</t>
  </si>
  <si>
    <t>1310875363</t>
  </si>
  <si>
    <t>-547221103</t>
  </si>
  <si>
    <t>-1911260578</t>
  </si>
  <si>
    <t>22720241</t>
  </si>
  <si>
    <t>-1055155864</t>
  </si>
  <si>
    <t>RP5</t>
  </si>
  <si>
    <t>5 rok</t>
  </si>
  <si>
    <t>1347102898</t>
  </si>
  <si>
    <t>1443748288</t>
  </si>
  <si>
    <t>-1942181649</t>
  </si>
  <si>
    <t>-1688346859</t>
  </si>
  <si>
    <t>-2130068992</t>
  </si>
  <si>
    <t>-1039187053</t>
  </si>
  <si>
    <t>454789542</t>
  </si>
  <si>
    <t>-1768908076</t>
  </si>
  <si>
    <t>1071695553</t>
  </si>
  <si>
    <t>R801odstk</t>
  </si>
  <si>
    <t xml:space="preserve">odstranění kotvení </t>
  </si>
  <si>
    <t>-312281551</t>
  </si>
  <si>
    <t>-1201636957</t>
  </si>
  <si>
    <t>276326326</t>
  </si>
  <si>
    <t>SEZNAM FIGUR</t>
  </si>
  <si>
    <t>Výměra</t>
  </si>
  <si>
    <t xml:space="preserve"> 000</t>
  </si>
  <si>
    <t>Použití figury:</t>
  </si>
  <si>
    <t xml:space="preserve"> 001</t>
  </si>
  <si>
    <t xml:space="preserve"> 002</t>
  </si>
  <si>
    <t xml:space="preserve"> 003</t>
  </si>
  <si>
    <t>kabel_2</t>
  </si>
  <si>
    <t>33,3+17+15+3,1+3,8+3,8</t>
  </si>
  <si>
    <t xml:space="preserve"> 004</t>
  </si>
  <si>
    <t>50*10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</si>
</sst>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3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opLeftCell="A5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51" t="s">
        <v>5</v>
      </c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5" t="s">
        <v>14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R5" s="20"/>
      <c r="BE5" s="23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7" t="s">
        <v>17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R6" s="20"/>
      <c r="BE6" s="23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3"/>
      <c r="BS8" s="17" t="s">
        <v>6</v>
      </c>
    </row>
    <row r="9" spans="1:74" s="1" customFormat="1" ht="14.45" customHeight="1">
      <c r="B9" s="20"/>
      <c r="AR9" s="20"/>
      <c r="BE9" s="23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3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33"/>
      <c r="BS11" s="17" t="s">
        <v>6</v>
      </c>
    </row>
    <row r="12" spans="1:74" s="1" customFormat="1" ht="6.95" customHeight="1">
      <c r="B12" s="20"/>
      <c r="AR12" s="20"/>
      <c r="BE12" s="233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33"/>
      <c r="BS13" s="17" t="s">
        <v>6</v>
      </c>
    </row>
    <row r="14" spans="1:74" ht="12.75">
      <c r="B14" s="20"/>
      <c r="E14" s="238" t="s">
        <v>29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7" t="s">
        <v>27</v>
      </c>
      <c r="AN14" s="29" t="s">
        <v>29</v>
      </c>
      <c r="AR14" s="20"/>
      <c r="BE14" s="233"/>
      <c r="BS14" s="17" t="s">
        <v>6</v>
      </c>
    </row>
    <row r="15" spans="1:74" s="1" customFormat="1" ht="6.95" customHeight="1">
      <c r="B15" s="20"/>
      <c r="AR15" s="20"/>
      <c r="BE15" s="233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33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33"/>
      <c r="BS17" s="17" t="s">
        <v>32</v>
      </c>
    </row>
    <row r="18" spans="1:71" s="1" customFormat="1" ht="6.95" customHeight="1">
      <c r="B18" s="20"/>
      <c r="AR18" s="20"/>
      <c r="BE18" s="233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33"/>
      <c r="BS19" s="17" t="s">
        <v>6</v>
      </c>
    </row>
    <row r="20" spans="1:71" s="1" customFormat="1" ht="18.399999999999999" customHeight="1">
      <c r="B20" s="20"/>
      <c r="E20" s="25" t="s">
        <v>31</v>
      </c>
      <c r="AK20" s="27" t="s">
        <v>27</v>
      </c>
      <c r="AN20" s="25" t="s">
        <v>1</v>
      </c>
      <c r="AR20" s="20"/>
      <c r="BE20" s="233"/>
      <c r="BS20" s="17" t="s">
        <v>32</v>
      </c>
    </row>
    <row r="21" spans="1:71" s="1" customFormat="1" ht="6.95" customHeight="1">
      <c r="B21" s="20"/>
      <c r="AR21" s="20"/>
      <c r="BE21" s="233"/>
    </row>
    <row r="22" spans="1:71" s="1" customFormat="1" ht="12" customHeight="1">
      <c r="B22" s="20"/>
      <c r="D22" s="27" t="s">
        <v>34</v>
      </c>
      <c r="AR22" s="20"/>
      <c r="BE22" s="233"/>
    </row>
    <row r="23" spans="1:71" s="1" customFormat="1" ht="16.5" customHeight="1">
      <c r="B23" s="20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R23" s="20"/>
      <c r="BE23" s="233"/>
    </row>
    <row r="24" spans="1:71" s="1" customFormat="1" ht="6.95" customHeight="1">
      <c r="B24" s="20"/>
      <c r="AR24" s="20"/>
      <c r="BE24" s="23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3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1">
        <f>ROUND(AG94,2)</f>
        <v>0</v>
      </c>
      <c r="AL26" s="242"/>
      <c r="AM26" s="242"/>
      <c r="AN26" s="242"/>
      <c r="AO26" s="242"/>
      <c r="AP26" s="32"/>
      <c r="AQ26" s="32"/>
      <c r="AR26" s="33"/>
      <c r="BE26" s="23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3" t="s">
        <v>36</v>
      </c>
      <c r="M28" s="243"/>
      <c r="N28" s="243"/>
      <c r="O28" s="243"/>
      <c r="P28" s="243"/>
      <c r="Q28" s="32"/>
      <c r="R28" s="32"/>
      <c r="S28" s="32"/>
      <c r="T28" s="32"/>
      <c r="U28" s="32"/>
      <c r="V28" s="32"/>
      <c r="W28" s="243" t="s">
        <v>37</v>
      </c>
      <c r="X28" s="243"/>
      <c r="Y28" s="243"/>
      <c r="Z28" s="243"/>
      <c r="AA28" s="243"/>
      <c r="AB28" s="243"/>
      <c r="AC28" s="243"/>
      <c r="AD28" s="243"/>
      <c r="AE28" s="243"/>
      <c r="AF28" s="32"/>
      <c r="AG28" s="32"/>
      <c r="AH28" s="32"/>
      <c r="AI28" s="32"/>
      <c r="AJ28" s="32"/>
      <c r="AK28" s="243" t="s">
        <v>38</v>
      </c>
      <c r="AL28" s="243"/>
      <c r="AM28" s="243"/>
      <c r="AN28" s="243"/>
      <c r="AO28" s="243"/>
      <c r="AP28" s="32"/>
      <c r="AQ28" s="32"/>
      <c r="AR28" s="33"/>
      <c r="BE28" s="233"/>
    </row>
    <row r="29" spans="1:71" s="3" customFormat="1" ht="14.45" customHeight="1">
      <c r="B29" s="37"/>
      <c r="D29" s="27" t="s">
        <v>39</v>
      </c>
      <c r="F29" s="27" t="s">
        <v>40</v>
      </c>
      <c r="L29" s="246">
        <v>0.21</v>
      </c>
      <c r="M29" s="245"/>
      <c r="N29" s="245"/>
      <c r="O29" s="245"/>
      <c r="P29" s="245"/>
      <c r="W29" s="244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K29" s="244">
        <f>ROUND(AV94, 2)</f>
        <v>0</v>
      </c>
      <c r="AL29" s="245"/>
      <c r="AM29" s="245"/>
      <c r="AN29" s="245"/>
      <c r="AO29" s="245"/>
      <c r="AR29" s="37"/>
      <c r="BE29" s="234"/>
    </row>
    <row r="30" spans="1:71" s="3" customFormat="1" ht="14.45" customHeight="1">
      <c r="B30" s="37"/>
      <c r="F30" s="27" t="s">
        <v>41</v>
      </c>
      <c r="L30" s="246">
        <v>0.15</v>
      </c>
      <c r="M30" s="245"/>
      <c r="N30" s="245"/>
      <c r="O30" s="245"/>
      <c r="P30" s="245"/>
      <c r="W30" s="244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K30" s="244">
        <f>ROUND(AW94, 2)</f>
        <v>0</v>
      </c>
      <c r="AL30" s="245"/>
      <c r="AM30" s="245"/>
      <c r="AN30" s="245"/>
      <c r="AO30" s="245"/>
      <c r="AR30" s="37"/>
      <c r="BE30" s="234"/>
    </row>
    <row r="31" spans="1:71" s="3" customFormat="1" ht="14.45" hidden="1" customHeight="1">
      <c r="B31" s="37"/>
      <c r="F31" s="27" t="s">
        <v>42</v>
      </c>
      <c r="L31" s="246">
        <v>0.21</v>
      </c>
      <c r="M31" s="245"/>
      <c r="N31" s="245"/>
      <c r="O31" s="245"/>
      <c r="P31" s="245"/>
      <c r="W31" s="244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K31" s="244">
        <v>0</v>
      </c>
      <c r="AL31" s="245"/>
      <c r="AM31" s="245"/>
      <c r="AN31" s="245"/>
      <c r="AO31" s="245"/>
      <c r="AR31" s="37"/>
      <c r="BE31" s="234"/>
    </row>
    <row r="32" spans="1:71" s="3" customFormat="1" ht="14.45" hidden="1" customHeight="1">
      <c r="B32" s="37"/>
      <c r="F32" s="27" t="s">
        <v>43</v>
      </c>
      <c r="L32" s="246">
        <v>0.15</v>
      </c>
      <c r="M32" s="245"/>
      <c r="N32" s="245"/>
      <c r="O32" s="245"/>
      <c r="P32" s="245"/>
      <c r="W32" s="244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K32" s="244">
        <v>0</v>
      </c>
      <c r="AL32" s="245"/>
      <c r="AM32" s="245"/>
      <c r="AN32" s="245"/>
      <c r="AO32" s="245"/>
      <c r="AR32" s="37"/>
      <c r="BE32" s="234"/>
    </row>
    <row r="33" spans="1:57" s="3" customFormat="1" ht="14.45" hidden="1" customHeight="1">
      <c r="B33" s="37"/>
      <c r="F33" s="27" t="s">
        <v>44</v>
      </c>
      <c r="L33" s="246">
        <v>0</v>
      </c>
      <c r="M33" s="245"/>
      <c r="N33" s="245"/>
      <c r="O33" s="245"/>
      <c r="P33" s="245"/>
      <c r="W33" s="244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K33" s="244">
        <v>0</v>
      </c>
      <c r="AL33" s="245"/>
      <c r="AM33" s="245"/>
      <c r="AN33" s="245"/>
      <c r="AO33" s="245"/>
      <c r="AR33" s="37"/>
      <c r="BE33" s="23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3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50" t="s">
        <v>47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7">
        <f>SUM(AK26:AK33)</f>
        <v>0</v>
      </c>
      <c r="AL35" s="248"/>
      <c r="AM35" s="248"/>
      <c r="AN35" s="248"/>
      <c r="AO35" s="24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50</v>
      </c>
      <c r="AI60" s="35"/>
      <c r="AJ60" s="35"/>
      <c r="AK60" s="35"/>
      <c r="AL60" s="35"/>
      <c r="AM60" s="45" t="s">
        <v>51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50</v>
      </c>
      <c r="AI75" s="35"/>
      <c r="AJ75" s="35"/>
      <c r="AK75" s="35"/>
      <c r="AL75" s="35"/>
      <c r="AM75" s="45" t="s">
        <v>51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20180419</v>
      </c>
      <c r="AR84" s="51"/>
    </row>
    <row r="85" spans="1:91" s="5" customFormat="1" ht="36.950000000000003" customHeight="1">
      <c r="B85" s="52"/>
      <c r="C85" s="53" t="s">
        <v>16</v>
      </c>
      <c r="L85" s="213" t="str">
        <f>K6</f>
        <v>Vybudování parkovacích stání na ul. Volgogradská 23-25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Ostrava, ul. Volgogradská 23-25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5" t="str">
        <f>IF(AN8= "","",AN8)</f>
        <v>18. 4. 2018</v>
      </c>
      <c r="AN87" s="215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Městský obvod Ostrava – Jih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16" t="str">
        <f>IF(E17="","",E17)</f>
        <v>Roman Fildán</v>
      </c>
      <c r="AN89" s="217"/>
      <c r="AO89" s="217"/>
      <c r="AP89" s="217"/>
      <c r="AQ89" s="32"/>
      <c r="AR89" s="33"/>
      <c r="AS89" s="218" t="s">
        <v>55</v>
      </c>
      <c r="AT89" s="21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6" t="str">
        <f>IF(E20="","",E20)</f>
        <v>Roman Fildán</v>
      </c>
      <c r="AN90" s="217"/>
      <c r="AO90" s="217"/>
      <c r="AP90" s="217"/>
      <c r="AQ90" s="32"/>
      <c r="AR90" s="33"/>
      <c r="AS90" s="220"/>
      <c r="AT90" s="22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0"/>
      <c r="AT91" s="22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2" t="s">
        <v>56</v>
      </c>
      <c r="D92" s="223"/>
      <c r="E92" s="223"/>
      <c r="F92" s="223"/>
      <c r="G92" s="223"/>
      <c r="H92" s="60"/>
      <c r="I92" s="225" t="s">
        <v>57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4" t="s">
        <v>58</v>
      </c>
      <c r="AH92" s="223"/>
      <c r="AI92" s="223"/>
      <c r="AJ92" s="223"/>
      <c r="AK92" s="223"/>
      <c r="AL92" s="223"/>
      <c r="AM92" s="223"/>
      <c r="AN92" s="225" t="s">
        <v>59</v>
      </c>
      <c r="AO92" s="223"/>
      <c r="AP92" s="226"/>
      <c r="AQ92" s="61" t="s">
        <v>60</v>
      </c>
      <c r="AR92" s="33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ROUND(SUM(AG95:AG99),2)</f>
        <v>0</v>
      </c>
      <c r="AH94" s="230"/>
      <c r="AI94" s="230"/>
      <c r="AJ94" s="230"/>
      <c r="AK94" s="230"/>
      <c r="AL94" s="230"/>
      <c r="AM94" s="230"/>
      <c r="AN94" s="231">
        <f t="shared" ref="AN94:AN99" si="0">SUM(AG94,AT94)</f>
        <v>0</v>
      </c>
      <c r="AO94" s="231"/>
      <c r="AP94" s="231"/>
      <c r="AQ94" s="72" t="s">
        <v>1</v>
      </c>
      <c r="AR94" s="68"/>
      <c r="AS94" s="73">
        <f>ROUND(SUM(AS95:AS99),2)</f>
        <v>0</v>
      </c>
      <c r="AT94" s="74">
        <f t="shared" ref="AT94:AT99" si="1">ROUND(SUM(AV94:AW94),2)</f>
        <v>0</v>
      </c>
      <c r="AU94" s="75">
        <f>ROUND(SUM(AU95:AU99),5)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ROUND(SUM(AZ95:AZ99),2)</f>
        <v>0</v>
      </c>
      <c r="BA94" s="74">
        <f>ROUND(SUM(BA95:BA99),2)</f>
        <v>0</v>
      </c>
      <c r="BB94" s="74">
        <f>ROUND(SUM(BB95:BB99),2)</f>
        <v>0</v>
      </c>
      <c r="BC94" s="74">
        <f>ROUND(SUM(BC95:BC99),2)</f>
        <v>0</v>
      </c>
      <c r="BD94" s="76">
        <f>ROUND(SUM(BD95:BD99),2)</f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16.5" customHeight="1">
      <c r="A95" s="79" t="s">
        <v>79</v>
      </c>
      <c r="B95" s="80"/>
      <c r="C95" s="81"/>
      <c r="D95" s="227" t="s">
        <v>80</v>
      </c>
      <c r="E95" s="227"/>
      <c r="F95" s="227"/>
      <c r="G95" s="227"/>
      <c r="H95" s="227"/>
      <c r="I95" s="82"/>
      <c r="J95" s="227" t="s">
        <v>81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8">
        <f>'000 - vedlejší rozpočtové...'!J30</f>
        <v>0</v>
      </c>
      <c r="AH95" s="229"/>
      <c r="AI95" s="229"/>
      <c r="AJ95" s="229"/>
      <c r="AK95" s="229"/>
      <c r="AL95" s="229"/>
      <c r="AM95" s="229"/>
      <c r="AN95" s="228">
        <f t="shared" si="0"/>
        <v>0</v>
      </c>
      <c r="AO95" s="229"/>
      <c r="AP95" s="229"/>
      <c r="AQ95" s="83" t="s">
        <v>82</v>
      </c>
      <c r="AR95" s="80"/>
      <c r="AS95" s="84">
        <v>0</v>
      </c>
      <c r="AT95" s="85">
        <f t="shared" si="1"/>
        <v>0</v>
      </c>
      <c r="AU95" s="86">
        <f>'000 - vedlejší rozpočtové...'!P118</f>
        <v>0</v>
      </c>
      <c r="AV95" s="85">
        <f>'000 - vedlejší rozpočtové...'!J33</f>
        <v>0</v>
      </c>
      <c r="AW95" s="85">
        <f>'000 - vedlejší rozpočtové...'!J34</f>
        <v>0</v>
      </c>
      <c r="AX95" s="85">
        <f>'000 - vedlejší rozpočtové...'!J35</f>
        <v>0</v>
      </c>
      <c r="AY95" s="85">
        <f>'000 - vedlejší rozpočtové...'!J36</f>
        <v>0</v>
      </c>
      <c r="AZ95" s="85">
        <f>'000 - vedlejší rozpočtové...'!F33</f>
        <v>0</v>
      </c>
      <c r="BA95" s="85">
        <f>'000 - vedlejší rozpočtové...'!F34</f>
        <v>0</v>
      </c>
      <c r="BB95" s="85">
        <f>'000 - vedlejší rozpočtové...'!F35</f>
        <v>0</v>
      </c>
      <c r="BC95" s="85">
        <f>'000 - vedlejší rozpočtové...'!F36</f>
        <v>0</v>
      </c>
      <c r="BD95" s="87">
        <f>'000 - vedlejší rozpočtové...'!F37</f>
        <v>0</v>
      </c>
      <c r="BT95" s="88" t="s">
        <v>83</v>
      </c>
      <c r="BV95" s="88" t="s">
        <v>77</v>
      </c>
      <c r="BW95" s="88" t="s">
        <v>84</v>
      </c>
      <c r="BX95" s="88" t="s">
        <v>4</v>
      </c>
      <c r="CL95" s="88" t="s">
        <v>1</v>
      </c>
      <c r="CM95" s="88" t="s">
        <v>85</v>
      </c>
    </row>
    <row r="96" spans="1:91" s="7" customFormat="1" ht="16.5" customHeight="1">
      <c r="A96" s="79" t="s">
        <v>79</v>
      </c>
      <c r="B96" s="80"/>
      <c r="C96" s="81"/>
      <c r="D96" s="227" t="s">
        <v>86</v>
      </c>
      <c r="E96" s="227"/>
      <c r="F96" s="227"/>
      <c r="G96" s="227"/>
      <c r="H96" s="227"/>
      <c r="I96" s="82"/>
      <c r="J96" s="227" t="s">
        <v>87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8">
        <f>'001 - SO 101 PARKOVIŠTĚ '!J30</f>
        <v>0</v>
      </c>
      <c r="AH96" s="229"/>
      <c r="AI96" s="229"/>
      <c r="AJ96" s="229"/>
      <c r="AK96" s="229"/>
      <c r="AL96" s="229"/>
      <c r="AM96" s="229"/>
      <c r="AN96" s="228">
        <f t="shared" si="0"/>
        <v>0</v>
      </c>
      <c r="AO96" s="229"/>
      <c r="AP96" s="229"/>
      <c r="AQ96" s="83" t="s">
        <v>82</v>
      </c>
      <c r="AR96" s="80"/>
      <c r="AS96" s="84">
        <v>0</v>
      </c>
      <c r="AT96" s="85">
        <f t="shared" si="1"/>
        <v>0</v>
      </c>
      <c r="AU96" s="86">
        <f>'001 - SO 101 PARKOVIŠTĚ '!P126</f>
        <v>0</v>
      </c>
      <c r="AV96" s="85">
        <f>'001 - SO 101 PARKOVIŠTĚ '!J33</f>
        <v>0</v>
      </c>
      <c r="AW96" s="85">
        <f>'001 - SO 101 PARKOVIŠTĚ '!J34</f>
        <v>0</v>
      </c>
      <c r="AX96" s="85">
        <f>'001 - SO 101 PARKOVIŠTĚ '!J35</f>
        <v>0</v>
      </c>
      <c r="AY96" s="85">
        <f>'001 - SO 101 PARKOVIŠTĚ '!J36</f>
        <v>0</v>
      </c>
      <c r="AZ96" s="85">
        <f>'001 - SO 101 PARKOVIŠTĚ '!F33</f>
        <v>0</v>
      </c>
      <c r="BA96" s="85">
        <f>'001 - SO 101 PARKOVIŠTĚ '!F34</f>
        <v>0</v>
      </c>
      <c r="BB96" s="85">
        <f>'001 - SO 101 PARKOVIŠTĚ '!F35</f>
        <v>0</v>
      </c>
      <c r="BC96" s="85">
        <f>'001 - SO 101 PARKOVIŠTĚ '!F36</f>
        <v>0</v>
      </c>
      <c r="BD96" s="87">
        <f>'001 - SO 101 PARKOVIŠTĚ '!F37</f>
        <v>0</v>
      </c>
      <c r="BT96" s="88" t="s">
        <v>83</v>
      </c>
      <c r="BV96" s="88" t="s">
        <v>77</v>
      </c>
      <c r="BW96" s="88" t="s">
        <v>88</v>
      </c>
      <c r="BX96" s="88" t="s">
        <v>4</v>
      </c>
      <c r="CL96" s="88" t="s">
        <v>1</v>
      </c>
      <c r="CM96" s="88" t="s">
        <v>85</v>
      </c>
    </row>
    <row r="97" spans="1:91" s="7" customFormat="1" ht="16.5" customHeight="1">
      <c r="A97" s="79" t="s">
        <v>79</v>
      </c>
      <c r="B97" s="80"/>
      <c r="C97" s="81"/>
      <c r="D97" s="227" t="s">
        <v>89</v>
      </c>
      <c r="E97" s="227"/>
      <c r="F97" s="227"/>
      <c r="G97" s="227"/>
      <c r="H97" s="227"/>
      <c r="I97" s="82"/>
      <c r="J97" s="227" t="s">
        <v>90</v>
      </c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8">
        <f>'002 - SO 301 DEŠŤOVÁ KANA...'!J30</f>
        <v>0</v>
      </c>
      <c r="AH97" s="229"/>
      <c r="AI97" s="229"/>
      <c r="AJ97" s="229"/>
      <c r="AK97" s="229"/>
      <c r="AL97" s="229"/>
      <c r="AM97" s="229"/>
      <c r="AN97" s="228">
        <f t="shared" si="0"/>
        <v>0</v>
      </c>
      <c r="AO97" s="229"/>
      <c r="AP97" s="229"/>
      <c r="AQ97" s="83" t="s">
        <v>82</v>
      </c>
      <c r="AR97" s="80"/>
      <c r="AS97" s="84">
        <v>0</v>
      </c>
      <c r="AT97" s="85">
        <f t="shared" si="1"/>
        <v>0</v>
      </c>
      <c r="AU97" s="86">
        <f>'002 - SO 301 DEŠŤOVÁ KANA...'!P124</f>
        <v>0</v>
      </c>
      <c r="AV97" s="85">
        <f>'002 - SO 301 DEŠŤOVÁ KANA...'!J33</f>
        <v>0</v>
      </c>
      <c r="AW97" s="85">
        <f>'002 - SO 301 DEŠŤOVÁ KANA...'!J34</f>
        <v>0</v>
      </c>
      <c r="AX97" s="85">
        <f>'002 - SO 301 DEŠŤOVÁ KANA...'!J35</f>
        <v>0</v>
      </c>
      <c r="AY97" s="85">
        <f>'002 - SO 301 DEŠŤOVÁ KANA...'!J36</f>
        <v>0</v>
      </c>
      <c r="AZ97" s="85">
        <f>'002 - SO 301 DEŠŤOVÁ KANA...'!F33</f>
        <v>0</v>
      </c>
      <c r="BA97" s="85">
        <f>'002 - SO 301 DEŠŤOVÁ KANA...'!F34</f>
        <v>0</v>
      </c>
      <c r="BB97" s="85">
        <f>'002 - SO 301 DEŠŤOVÁ KANA...'!F35</f>
        <v>0</v>
      </c>
      <c r="BC97" s="85">
        <f>'002 - SO 301 DEŠŤOVÁ KANA...'!F36</f>
        <v>0</v>
      </c>
      <c r="BD97" s="87">
        <f>'002 - SO 301 DEŠŤOVÁ KANA...'!F37</f>
        <v>0</v>
      </c>
      <c r="BT97" s="88" t="s">
        <v>83</v>
      </c>
      <c r="BV97" s="88" t="s">
        <v>77</v>
      </c>
      <c r="BW97" s="88" t="s">
        <v>91</v>
      </c>
      <c r="BX97" s="88" t="s">
        <v>4</v>
      </c>
      <c r="CL97" s="88" t="s">
        <v>1</v>
      </c>
      <c r="CM97" s="88" t="s">
        <v>85</v>
      </c>
    </row>
    <row r="98" spans="1:91" s="7" customFormat="1" ht="16.5" customHeight="1">
      <c r="A98" s="79" t="s">
        <v>79</v>
      </c>
      <c r="B98" s="80"/>
      <c r="C98" s="81"/>
      <c r="D98" s="227" t="s">
        <v>92</v>
      </c>
      <c r="E98" s="227"/>
      <c r="F98" s="227"/>
      <c r="G98" s="227"/>
      <c r="H98" s="227"/>
      <c r="I98" s="82"/>
      <c r="J98" s="227" t="s">
        <v>93</v>
      </c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7"/>
      <c r="AG98" s="228">
        <f>'003 - SO 401 VEŘEJNÉ OSVĚ...'!J30</f>
        <v>0</v>
      </c>
      <c r="AH98" s="229"/>
      <c r="AI98" s="229"/>
      <c r="AJ98" s="229"/>
      <c r="AK98" s="229"/>
      <c r="AL98" s="229"/>
      <c r="AM98" s="229"/>
      <c r="AN98" s="228">
        <f t="shared" si="0"/>
        <v>0</v>
      </c>
      <c r="AO98" s="229"/>
      <c r="AP98" s="229"/>
      <c r="AQ98" s="83" t="s">
        <v>82</v>
      </c>
      <c r="AR98" s="80"/>
      <c r="AS98" s="84">
        <v>0</v>
      </c>
      <c r="AT98" s="85">
        <f t="shared" si="1"/>
        <v>0</v>
      </c>
      <c r="AU98" s="86">
        <f>'003 - SO 401 VEŘEJNÉ OSVĚ...'!P122</f>
        <v>0</v>
      </c>
      <c r="AV98" s="85">
        <f>'003 - SO 401 VEŘEJNÉ OSVĚ...'!J33</f>
        <v>0</v>
      </c>
      <c r="AW98" s="85">
        <f>'003 - SO 401 VEŘEJNÉ OSVĚ...'!J34</f>
        <v>0</v>
      </c>
      <c r="AX98" s="85">
        <f>'003 - SO 401 VEŘEJNÉ OSVĚ...'!J35</f>
        <v>0</v>
      </c>
      <c r="AY98" s="85">
        <f>'003 - SO 401 VEŘEJNÉ OSVĚ...'!J36</f>
        <v>0</v>
      </c>
      <c r="AZ98" s="85">
        <f>'003 - SO 401 VEŘEJNÉ OSVĚ...'!F33</f>
        <v>0</v>
      </c>
      <c r="BA98" s="85">
        <f>'003 - SO 401 VEŘEJNÉ OSVĚ...'!F34</f>
        <v>0</v>
      </c>
      <c r="BB98" s="85">
        <f>'003 - SO 401 VEŘEJNÉ OSVĚ...'!F35</f>
        <v>0</v>
      </c>
      <c r="BC98" s="85">
        <f>'003 - SO 401 VEŘEJNÉ OSVĚ...'!F36</f>
        <v>0</v>
      </c>
      <c r="BD98" s="87">
        <f>'003 - SO 401 VEŘEJNÉ OSVĚ...'!F37</f>
        <v>0</v>
      </c>
      <c r="BT98" s="88" t="s">
        <v>83</v>
      </c>
      <c r="BV98" s="88" t="s">
        <v>77</v>
      </c>
      <c r="BW98" s="88" t="s">
        <v>94</v>
      </c>
      <c r="BX98" s="88" t="s">
        <v>4</v>
      </c>
      <c r="CL98" s="88" t="s">
        <v>1</v>
      </c>
      <c r="CM98" s="88" t="s">
        <v>85</v>
      </c>
    </row>
    <row r="99" spans="1:91" s="7" customFormat="1" ht="16.5" customHeight="1">
      <c r="A99" s="79" t="s">
        <v>79</v>
      </c>
      <c r="B99" s="80"/>
      <c r="C99" s="81"/>
      <c r="D99" s="227" t="s">
        <v>95</v>
      </c>
      <c r="E99" s="227"/>
      <c r="F99" s="227"/>
      <c r="G99" s="227"/>
      <c r="H99" s="227"/>
      <c r="I99" s="82"/>
      <c r="J99" s="227" t="s">
        <v>96</v>
      </c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27"/>
      <c r="Y99" s="227"/>
      <c r="Z99" s="227"/>
      <c r="AA99" s="227"/>
      <c r="AB99" s="227"/>
      <c r="AC99" s="227"/>
      <c r="AD99" s="227"/>
      <c r="AE99" s="227"/>
      <c r="AF99" s="227"/>
      <c r="AG99" s="228">
        <f>'004 - 5-LETÁ UDRŽOVACÍ PÉČE'!J30</f>
        <v>0</v>
      </c>
      <c r="AH99" s="229"/>
      <c r="AI99" s="229"/>
      <c r="AJ99" s="229"/>
      <c r="AK99" s="229"/>
      <c r="AL99" s="229"/>
      <c r="AM99" s="229"/>
      <c r="AN99" s="228">
        <f t="shared" si="0"/>
        <v>0</v>
      </c>
      <c r="AO99" s="229"/>
      <c r="AP99" s="229"/>
      <c r="AQ99" s="83" t="s">
        <v>82</v>
      </c>
      <c r="AR99" s="80"/>
      <c r="AS99" s="89">
        <v>0</v>
      </c>
      <c r="AT99" s="90">
        <f t="shared" si="1"/>
        <v>0</v>
      </c>
      <c r="AU99" s="91">
        <f>'004 - 5-LETÁ UDRŽOVACÍ PÉČE'!P122</f>
        <v>0</v>
      </c>
      <c r="AV99" s="90">
        <f>'004 - 5-LETÁ UDRŽOVACÍ PÉČE'!J33</f>
        <v>0</v>
      </c>
      <c r="AW99" s="90">
        <f>'004 - 5-LETÁ UDRŽOVACÍ PÉČE'!J34</f>
        <v>0</v>
      </c>
      <c r="AX99" s="90">
        <f>'004 - 5-LETÁ UDRŽOVACÍ PÉČE'!J35</f>
        <v>0</v>
      </c>
      <c r="AY99" s="90">
        <f>'004 - 5-LETÁ UDRŽOVACÍ PÉČE'!J36</f>
        <v>0</v>
      </c>
      <c r="AZ99" s="90">
        <f>'004 - 5-LETÁ UDRŽOVACÍ PÉČE'!F33</f>
        <v>0</v>
      </c>
      <c r="BA99" s="90">
        <f>'004 - 5-LETÁ UDRŽOVACÍ PÉČE'!F34</f>
        <v>0</v>
      </c>
      <c r="BB99" s="90">
        <f>'004 - 5-LETÁ UDRŽOVACÍ PÉČE'!F35</f>
        <v>0</v>
      </c>
      <c r="BC99" s="90">
        <f>'004 - 5-LETÁ UDRŽOVACÍ PÉČE'!F36</f>
        <v>0</v>
      </c>
      <c r="BD99" s="92">
        <f>'004 - 5-LETÁ UDRŽOVACÍ PÉČE'!F37</f>
        <v>0</v>
      </c>
      <c r="BT99" s="88" t="s">
        <v>83</v>
      </c>
      <c r="BV99" s="88" t="s">
        <v>77</v>
      </c>
      <c r="BW99" s="88" t="s">
        <v>97</v>
      </c>
      <c r="BX99" s="88" t="s">
        <v>4</v>
      </c>
      <c r="CL99" s="88" t="s">
        <v>1</v>
      </c>
      <c r="CM99" s="88" t="s">
        <v>85</v>
      </c>
    </row>
    <row r="100" spans="1:91" s="2" customFormat="1" ht="30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  <row r="101" spans="1:9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00 - vedlejší rozpočtové...'!C2" display="/"/>
    <hyperlink ref="A96" location="'001 - SO 101 PARKOVIŠTĚ '!C2" display="/"/>
    <hyperlink ref="A97" location="'002 - SO 301 DEŠŤOVÁ KANA...'!C2" display="/"/>
    <hyperlink ref="A98" location="'003 - SO 401 VEŘEJNÉ OSVĚ...'!C2" display="/"/>
    <hyperlink ref="A99" location="'004 - 5-LETÁ UDRŽOVACÍ PÉČ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1" t="s">
        <v>5</v>
      </c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7" t="s">
        <v>84</v>
      </c>
      <c r="AZ2" s="93" t="s">
        <v>98</v>
      </c>
      <c r="BA2" s="93" t="s">
        <v>98</v>
      </c>
      <c r="BB2" s="93" t="s">
        <v>99</v>
      </c>
      <c r="BC2" s="93" t="s">
        <v>100</v>
      </c>
      <c r="BD2" s="93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56" s="1" customFormat="1" ht="24.95" customHeight="1">
      <c r="B4" s="20"/>
      <c r="D4" s="21" t="s">
        <v>101</v>
      </c>
      <c r="L4" s="20"/>
      <c r="M4" s="94" t="s">
        <v>10</v>
      </c>
      <c r="AT4" s="17" t="s">
        <v>3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27" t="s">
        <v>16</v>
      </c>
      <c r="L6" s="20"/>
    </row>
    <row r="7" spans="1:56" s="1" customFormat="1" ht="16.5" customHeight="1">
      <c r="B7" s="20"/>
      <c r="E7" s="252" t="str">
        <f>'Rekapitulace stavby'!K6</f>
        <v>Vybudování parkovacích stání na ul. Volgogradská 23-25</v>
      </c>
      <c r="F7" s="253"/>
      <c r="G7" s="253"/>
      <c r="H7" s="253"/>
      <c r="L7" s="20"/>
    </row>
    <row r="8" spans="1:56" s="2" customFormat="1" ht="12" customHeight="1">
      <c r="A8" s="32"/>
      <c r="B8" s="33"/>
      <c r="C8" s="32"/>
      <c r="D8" s="27" t="s">
        <v>102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5" customHeight="1">
      <c r="A9" s="32"/>
      <c r="B9" s="33"/>
      <c r="C9" s="32"/>
      <c r="D9" s="32"/>
      <c r="E9" s="213" t="s">
        <v>103</v>
      </c>
      <c r="F9" s="254"/>
      <c r="G9" s="254"/>
      <c r="H9" s="25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18. 4. 2018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5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31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40" t="s">
        <v>1</v>
      </c>
      <c r="F27" s="240"/>
      <c r="G27" s="240"/>
      <c r="H27" s="24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8" t="s">
        <v>35</v>
      </c>
      <c r="E30" s="32"/>
      <c r="F30" s="32"/>
      <c r="G30" s="32"/>
      <c r="H30" s="32"/>
      <c r="I30" s="32"/>
      <c r="J30" s="71">
        <f>ROUND(J118,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9" t="s">
        <v>39</v>
      </c>
      <c r="E33" s="27" t="s">
        <v>40</v>
      </c>
      <c r="F33" s="100">
        <f>ROUND((SUM(BE118:BE148)),  2)</f>
        <v>0</v>
      </c>
      <c r="G33" s="32"/>
      <c r="H33" s="32"/>
      <c r="I33" s="101">
        <v>0.21</v>
      </c>
      <c r="J33" s="100">
        <f>ROUND(((SUM(BE118:BE148))*I33),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41</v>
      </c>
      <c r="F34" s="100">
        <f>ROUND((SUM(BF118:BF148)),  2)</f>
        <v>0</v>
      </c>
      <c r="G34" s="32"/>
      <c r="H34" s="32"/>
      <c r="I34" s="101">
        <v>0.15</v>
      </c>
      <c r="J34" s="100">
        <f>ROUND(((SUM(BF118:BF148))*I34),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42</v>
      </c>
      <c r="F35" s="100">
        <f>ROUND((SUM(BG118:BG148)),  2)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43</v>
      </c>
      <c r="F36" s="100">
        <f>ROUND((SUM(BH118:BH148)),  2)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100">
        <f>ROUND((SUM(BI118:BI148)),  2)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2"/>
      <c r="D39" s="103" t="s">
        <v>45</v>
      </c>
      <c r="E39" s="60"/>
      <c r="F39" s="60"/>
      <c r="G39" s="104" t="s">
        <v>46</v>
      </c>
      <c r="H39" s="105" t="s">
        <v>47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08" t="s">
        <v>51</v>
      </c>
      <c r="G61" s="45" t="s">
        <v>50</v>
      </c>
      <c r="H61" s="35"/>
      <c r="I61" s="35"/>
      <c r="J61" s="109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08" t="s">
        <v>51</v>
      </c>
      <c r="G76" s="45" t="s">
        <v>50</v>
      </c>
      <c r="H76" s="35"/>
      <c r="I76" s="35"/>
      <c r="J76" s="109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104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Vybudování parkovacích stání na ul. Volgogradská 23-25</v>
      </c>
      <c r="F85" s="253"/>
      <c r="G85" s="253"/>
      <c r="H85" s="25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102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3" t="str">
        <f>E9</f>
        <v>000 - vedlejší rozpočtové náklady</v>
      </c>
      <c r="F87" s="254"/>
      <c r="G87" s="254"/>
      <c r="H87" s="25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Ostrava, ul. Volgogradská 23-25 </v>
      </c>
      <c r="G89" s="32"/>
      <c r="H89" s="32"/>
      <c r="I89" s="27" t="s">
        <v>22</v>
      </c>
      <c r="J89" s="55" t="str">
        <f>IF(J12="","",J12)</f>
        <v>18. 4. 2018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>Městský obvod Ostrava – Jih</v>
      </c>
      <c r="G91" s="32"/>
      <c r="H91" s="32"/>
      <c r="I91" s="27" t="s">
        <v>30</v>
      </c>
      <c r="J91" s="30" t="str">
        <f>E21</f>
        <v>Roman Fildán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Roman Fildán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105</v>
      </c>
      <c r="D94" s="102"/>
      <c r="E94" s="102"/>
      <c r="F94" s="102"/>
      <c r="G94" s="102"/>
      <c r="H94" s="102"/>
      <c r="I94" s="102"/>
      <c r="J94" s="111" t="s">
        <v>106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107</v>
      </c>
      <c r="D96" s="32"/>
      <c r="E96" s="32"/>
      <c r="F96" s="32"/>
      <c r="G96" s="32"/>
      <c r="H96" s="32"/>
      <c r="I96" s="32"/>
      <c r="J96" s="71">
        <f>J118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108</v>
      </c>
    </row>
    <row r="97" spans="1:31" s="9" customFormat="1" ht="24.95" customHeight="1">
      <c r="B97" s="113"/>
      <c r="D97" s="114" t="s">
        <v>109</v>
      </c>
      <c r="E97" s="115"/>
      <c r="F97" s="115"/>
      <c r="G97" s="115"/>
      <c r="H97" s="115"/>
      <c r="I97" s="115"/>
      <c r="J97" s="116">
        <f>J119</f>
        <v>0</v>
      </c>
      <c r="L97" s="113"/>
    </row>
    <row r="98" spans="1:31" s="10" customFormat="1" ht="19.899999999999999" customHeight="1">
      <c r="B98" s="117"/>
      <c r="D98" s="118" t="s">
        <v>110</v>
      </c>
      <c r="E98" s="119"/>
      <c r="F98" s="119"/>
      <c r="G98" s="119"/>
      <c r="H98" s="119"/>
      <c r="I98" s="119"/>
      <c r="J98" s="120">
        <f>J120</f>
        <v>0</v>
      </c>
      <c r="L98" s="117"/>
    </row>
    <row r="99" spans="1:31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111</v>
      </c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52" t="str">
        <f>E7</f>
        <v>Vybudování parkovacích stání na ul. Volgogradská 23-25</v>
      </c>
      <c r="F108" s="253"/>
      <c r="G108" s="253"/>
      <c r="H108" s="253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102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13" t="str">
        <f>E9</f>
        <v>000 - vedlejší rozpočtové náklady</v>
      </c>
      <c r="F110" s="254"/>
      <c r="G110" s="254"/>
      <c r="H110" s="254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20</v>
      </c>
      <c r="D112" s="32"/>
      <c r="E112" s="32"/>
      <c r="F112" s="25" t="str">
        <f>F12</f>
        <v xml:space="preserve">Ostrava, ul. Volgogradská 23-25 </v>
      </c>
      <c r="G112" s="32"/>
      <c r="H112" s="32"/>
      <c r="I112" s="27" t="s">
        <v>22</v>
      </c>
      <c r="J112" s="55" t="str">
        <f>IF(J12="","",J12)</f>
        <v>18. 4. 2018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24</v>
      </c>
      <c r="D114" s="32"/>
      <c r="E114" s="32"/>
      <c r="F114" s="25" t="str">
        <f>E15</f>
        <v>Městský obvod Ostrava – Jih</v>
      </c>
      <c r="G114" s="32"/>
      <c r="H114" s="32"/>
      <c r="I114" s="27" t="s">
        <v>30</v>
      </c>
      <c r="J114" s="30" t="str">
        <f>E21</f>
        <v>Roman Fildán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28</v>
      </c>
      <c r="D115" s="32"/>
      <c r="E115" s="32"/>
      <c r="F115" s="25" t="str">
        <f>IF(E18="","",E18)</f>
        <v>Vyplň údaj</v>
      </c>
      <c r="G115" s="32"/>
      <c r="H115" s="32"/>
      <c r="I115" s="27" t="s">
        <v>33</v>
      </c>
      <c r="J115" s="30" t="str">
        <f>E24</f>
        <v>Roman Fildán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21"/>
      <c r="B117" s="122"/>
      <c r="C117" s="123" t="s">
        <v>112</v>
      </c>
      <c r="D117" s="124" t="s">
        <v>60</v>
      </c>
      <c r="E117" s="124" t="s">
        <v>56</v>
      </c>
      <c r="F117" s="124" t="s">
        <v>57</v>
      </c>
      <c r="G117" s="124" t="s">
        <v>113</v>
      </c>
      <c r="H117" s="124" t="s">
        <v>114</v>
      </c>
      <c r="I117" s="124" t="s">
        <v>115</v>
      </c>
      <c r="J117" s="125" t="s">
        <v>106</v>
      </c>
      <c r="K117" s="126" t="s">
        <v>116</v>
      </c>
      <c r="L117" s="127"/>
      <c r="M117" s="62" t="s">
        <v>1</v>
      </c>
      <c r="N117" s="63" t="s">
        <v>39</v>
      </c>
      <c r="O117" s="63" t="s">
        <v>117</v>
      </c>
      <c r="P117" s="63" t="s">
        <v>118</v>
      </c>
      <c r="Q117" s="63" t="s">
        <v>119</v>
      </c>
      <c r="R117" s="63" t="s">
        <v>120</v>
      </c>
      <c r="S117" s="63" t="s">
        <v>121</v>
      </c>
      <c r="T117" s="64" t="s">
        <v>122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2"/>
      <c r="B118" s="33"/>
      <c r="C118" s="69" t="s">
        <v>123</v>
      </c>
      <c r="D118" s="32"/>
      <c r="E118" s="32"/>
      <c r="F118" s="32"/>
      <c r="G118" s="32"/>
      <c r="H118" s="32"/>
      <c r="I118" s="32"/>
      <c r="J118" s="128">
        <f>BK118</f>
        <v>0</v>
      </c>
      <c r="K118" s="32"/>
      <c r="L118" s="33"/>
      <c r="M118" s="65"/>
      <c r="N118" s="56"/>
      <c r="O118" s="66"/>
      <c r="P118" s="129">
        <f>P119</f>
        <v>0</v>
      </c>
      <c r="Q118" s="66"/>
      <c r="R118" s="129">
        <f>R119</f>
        <v>1.695E-2</v>
      </c>
      <c r="S118" s="66"/>
      <c r="T118" s="130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74</v>
      </c>
      <c r="AU118" s="17" t="s">
        <v>108</v>
      </c>
      <c r="BK118" s="131">
        <f>BK119</f>
        <v>0</v>
      </c>
    </row>
    <row r="119" spans="1:65" s="12" customFormat="1" ht="25.9" customHeight="1">
      <c r="B119" s="132"/>
      <c r="D119" s="133" t="s">
        <v>74</v>
      </c>
      <c r="E119" s="134" t="s">
        <v>124</v>
      </c>
      <c r="F119" s="134" t="s">
        <v>125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1.695E-2</v>
      </c>
      <c r="S119" s="138"/>
      <c r="T119" s="140">
        <f>T120</f>
        <v>0</v>
      </c>
      <c r="AR119" s="133" t="s">
        <v>126</v>
      </c>
      <c r="AT119" s="141" t="s">
        <v>74</v>
      </c>
      <c r="AU119" s="141" t="s">
        <v>75</v>
      </c>
      <c r="AY119" s="133" t="s">
        <v>127</v>
      </c>
      <c r="BK119" s="142">
        <f>BK120</f>
        <v>0</v>
      </c>
    </row>
    <row r="120" spans="1:65" s="12" customFormat="1" ht="22.9" customHeight="1">
      <c r="B120" s="132"/>
      <c r="D120" s="133" t="s">
        <v>74</v>
      </c>
      <c r="E120" s="143" t="s">
        <v>83</v>
      </c>
      <c r="F120" s="143" t="s">
        <v>128</v>
      </c>
      <c r="I120" s="135"/>
      <c r="J120" s="144">
        <f>BK120</f>
        <v>0</v>
      </c>
      <c r="L120" s="132"/>
      <c r="M120" s="137"/>
      <c r="N120" s="138"/>
      <c r="O120" s="138"/>
      <c r="P120" s="139">
        <f>SUM(P121:P148)</f>
        <v>0</v>
      </c>
      <c r="Q120" s="138"/>
      <c r="R120" s="139">
        <f>SUM(R121:R148)</f>
        <v>1.695E-2</v>
      </c>
      <c r="S120" s="138"/>
      <c r="T120" s="140">
        <f>SUM(T121:T148)</f>
        <v>0</v>
      </c>
      <c r="AR120" s="133" t="s">
        <v>126</v>
      </c>
      <c r="AT120" s="141" t="s">
        <v>74</v>
      </c>
      <c r="AU120" s="141" t="s">
        <v>83</v>
      </c>
      <c r="AY120" s="133" t="s">
        <v>127</v>
      </c>
      <c r="BK120" s="142">
        <f>SUM(BK121:BK148)</f>
        <v>0</v>
      </c>
    </row>
    <row r="121" spans="1:65" s="2" customFormat="1" ht="16.5" customHeight="1">
      <c r="A121" s="32"/>
      <c r="B121" s="145"/>
      <c r="C121" s="146" t="s">
        <v>83</v>
      </c>
      <c r="D121" s="146" t="s">
        <v>129</v>
      </c>
      <c r="E121" s="147" t="s">
        <v>86</v>
      </c>
      <c r="F121" s="148" t="s">
        <v>130</v>
      </c>
      <c r="G121" s="149" t="s">
        <v>131</v>
      </c>
      <c r="H121" s="150">
        <v>1</v>
      </c>
      <c r="I121" s="151"/>
      <c r="J121" s="152">
        <f t="shared" ref="J121:J143" si="0">ROUND(I121*H121,2)</f>
        <v>0</v>
      </c>
      <c r="K121" s="153"/>
      <c r="L121" s="154"/>
      <c r="M121" s="155" t="s">
        <v>1</v>
      </c>
      <c r="N121" s="156" t="s">
        <v>40</v>
      </c>
      <c r="O121" s="58"/>
      <c r="P121" s="157">
        <f t="shared" ref="P121:P143" si="1">O121*H121</f>
        <v>0</v>
      </c>
      <c r="Q121" s="157">
        <v>0</v>
      </c>
      <c r="R121" s="157">
        <f t="shared" ref="R121:R143" si="2">Q121*H121</f>
        <v>0</v>
      </c>
      <c r="S121" s="157">
        <v>0</v>
      </c>
      <c r="T121" s="158">
        <f t="shared" ref="T121:T143" si="3"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59" t="s">
        <v>132</v>
      </c>
      <c r="AT121" s="159" t="s">
        <v>129</v>
      </c>
      <c r="AU121" s="159" t="s">
        <v>85</v>
      </c>
      <c r="AY121" s="17" t="s">
        <v>127</v>
      </c>
      <c r="BE121" s="160">
        <f t="shared" ref="BE121:BE143" si="4">IF(N121="základní",J121,0)</f>
        <v>0</v>
      </c>
      <c r="BF121" s="160">
        <f t="shared" ref="BF121:BF143" si="5">IF(N121="snížená",J121,0)</f>
        <v>0</v>
      </c>
      <c r="BG121" s="160">
        <f t="shared" ref="BG121:BG143" si="6">IF(N121="zákl. přenesená",J121,0)</f>
        <v>0</v>
      </c>
      <c r="BH121" s="160">
        <f t="shared" ref="BH121:BH143" si="7">IF(N121="sníž. přenesená",J121,0)</f>
        <v>0</v>
      </c>
      <c r="BI121" s="160">
        <f t="shared" ref="BI121:BI143" si="8">IF(N121="nulová",J121,0)</f>
        <v>0</v>
      </c>
      <c r="BJ121" s="17" t="s">
        <v>83</v>
      </c>
      <c r="BK121" s="160">
        <f t="shared" ref="BK121:BK143" si="9">ROUND(I121*H121,2)</f>
        <v>0</v>
      </c>
      <c r="BL121" s="17" t="s">
        <v>133</v>
      </c>
      <c r="BM121" s="159" t="s">
        <v>134</v>
      </c>
    </row>
    <row r="122" spans="1:65" s="2" customFormat="1" ht="33" customHeight="1">
      <c r="A122" s="32"/>
      <c r="B122" s="145"/>
      <c r="C122" s="146" t="s">
        <v>85</v>
      </c>
      <c r="D122" s="146" t="s">
        <v>129</v>
      </c>
      <c r="E122" s="147" t="s">
        <v>89</v>
      </c>
      <c r="F122" s="148" t="s">
        <v>135</v>
      </c>
      <c r="G122" s="149" t="s">
        <v>131</v>
      </c>
      <c r="H122" s="150">
        <v>1</v>
      </c>
      <c r="I122" s="151"/>
      <c r="J122" s="152">
        <f t="shared" si="0"/>
        <v>0</v>
      </c>
      <c r="K122" s="153"/>
      <c r="L122" s="154"/>
      <c r="M122" s="155" t="s">
        <v>1</v>
      </c>
      <c r="N122" s="156" t="s">
        <v>40</v>
      </c>
      <c r="O122" s="58"/>
      <c r="P122" s="157">
        <f t="shared" si="1"/>
        <v>0</v>
      </c>
      <c r="Q122" s="157">
        <v>0</v>
      </c>
      <c r="R122" s="157">
        <f t="shared" si="2"/>
        <v>0</v>
      </c>
      <c r="S122" s="157">
        <v>0</v>
      </c>
      <c r="T122" s="158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9" t="s">
        <v>132</v>
      </c>
      <c r="AT122" s="159" t="s">
        <v>129</v>
      </c>
      <c r="AU122" s="159" t="s">
        <v>85</v>
      </c>
      <c r="AY122" s="17" t="s">
        <v>127</v>
      </c>
      <c r="BE122" s="160">
        <f t="shared" si="4"/>
        <v>0</v>
      </c>
      <c r="BF122" s="160">
        <f t="shared" si="5"/>
        <v>0</v>
      </c>
      <c r="BG122" s="160">
        <f t="shared" si="6"/>
        <v>0</v>
      </c>
      <c r="BH122" s="160">
        <f t="shared" si="7"/>
        <v>0</v>
      </c>
      <c r="BI122" s="160">
        <f t="shared" si="8"/>
        <v>0</v>
      </c>
      <c r="BJ122" s="17" t="s">
        <v>83</v>
      </c>
      <c r="BK122" s="160">
        <f t="shared" si="9"/>
        <v>0</v>
      </c>
      <c r="BL122" s="17" t="s">
        <v>133</v>
      </c>
      <c r="BM122" s="159" t="s">
        <v>136</v>
      </c>
    </row>
    <row r="123" spans="1:65" s="2" customFormat="1" ht="24.2" customHeight="1">
      <c r="A123" s="32"/>
      <c r="B123" s="145"/>
      <c r="C123" s="146" t="s">
        <v>137</v>
      </c>
      <c r="D123" s="146" t="s">
        <v>129</v>
      </c>
      <c r="E123" s="147" t="s">
        <v>138</v>
      </c>
      <c r="F123" s="148" t="s">
        <v>139</v>
      </c>
      <c r="G123" s="149" t="s">
        <v>131</v>
      </c>
      <c r="H123" s="150">
        <v>1</v>
      </c>
      <c r="I123" s="151"/>
      <c r="J123" s="152">
        <f t="shared" si="0"/>
        <v>0</v>
      </c>
      <c r="K123" s="153"/>
      <c r="L123" s="154"/>
      <c r="M123" s="155" t="s">
        <v>1</v>
      </c>
      <c r="N123" s="156" t="s">
        <v>40</v>
      </c>
      <c r="O123" s="58"/>
      <c r="P123" s="157">
        <f t="shared" si="1"/>
        <v>0</v>
      </c>
      <c r="Q123" s="157">
        <v>0</v>
      </c>
      <c r="R123" s="157">
        <f t="shared" si="2"/>
        <v>0</v>
      </c>
      <c r="S123" s="157">
        <v>0</v>
      </c>
      <c r="T123" s="158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9" t="s">
        <v>132</v>
      </c>
      <c r="AT123" s="159" t="s">
        <v>129</v>
      </c>
      <c r="AU123" s="159" t="s">
        <v>85</v>
      </c>
      <c r="AY123" s="17" t="s">
        <v>127</v>
      </c>
      <c r="BE123" s="160">
        <f t="shared" si="4"/>
        <v>0</v>
      </c>
      <c r="BF123" s="160">
        <f t="shared" si="5"/>
        <v>0</v>
      </c>
      <c r="BG123" s="160">
        <f t="shared" si="6"/>
        <v>0</v>
      </c>
      <c r="BH123" s="160">
        <f t="shared" si="7"/>
        <v>0</v>
      </c>
      <c r="BI123" s="160">
        <f t="shared" si="8"/>
        <v>0</v>
      </c>
      <c r="BJ123" s="17" t="s">
        <v>83</v>
      </c>
      <c r="BK123" s="160">
        <f t="shared" si="9"/>
        <v>0</v>
      </c>
      <c r="BL123" s="17" t="s">
        <v>133</v>
      </c>
      <c r="BM123" s="159" t="s">
        <v>140</v>
      </c>
    </row>
    <row r="124" spans="1:65" s="2" customFormat="1" ht="16.5" customHeight="1">
      <c r="A124" s="32"/>
      <c r="B124" s="145"/>
      <c r="C124" s="146" t="s">
        <v>133</v>
      </c>
      <c r="D124" s="146" t="s">
        <v>129</v>
      </c>
      <c r="E124" s="147" t="s">
        <v>92</v>
      </c>
      <c r="F124" s="148" t="s">
        <v>141</v>
      </c>
      <c r="G124" s="149" t="s">
        <v>131</v>
      </c>
      <c r="H124" s="150">
        <v>1</v>
      </c>
      <c r="I124" s="151"/>
      <c r="J124" s="152">
        <f t="shared" si="0"/>
        <v>0</v>
      </c>
      <c r="K124" s="153"/>
      <c r="L124" s="154"/>
      <c r="M124" s="155" t="s">
        <v>1</v>
      </c>
      <c r="N124" s="156" t="s">
        <v>40</v>
      </c>
      <c r="O124" s="58"/>
      <c r="P124" s="157">
        <f t="shared" si="1"/>
        <v>0</v>
      </c>
      <c r="Q124" s="157">
        <v>0</v>
      </c>
      <c r="R124" s="157">
        <f t="shared" si="2"/>
        <v>0</v>
      </c>
      <c r="S124" s="157">
        <v>0</v>
      </c>
      <c r="T124" s="158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9" t="s">
        <v>132</v>
      </c>
      <c r="AT124" s="159" t="s">
        <v>129</v>
      </c>
      <c r="AU124" s="159" t="s">
        <v>85</v>
      </c>
      <c r="AY124" s="17" t="s">
        <v>127</v>
      </c>
      <c r="BE124" s="160">
        <f t="shared" si="4"/>
        <v>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7" t="s">
        <v>83</v>
      </c>
      <c r="BK124" s="160">
        <f t="shared" si="9"/>
        <v>0</v>
      </c>
      <c r="BL124" s="17" t="s">
        <v>133</v>
      </c>
      <c r="BM124" s="159" t="s">
        <v>142</v>
      </c>
    </row>
    <row r="125" spans="1:65" s="2" customFormat="1" ht="21.75" customHeight="1">
      <c r="A125" s="32"/>
      <c r="B125" s="145"/>
      <c r="C125" s="146" t="s">
        <v>126</v>
      </c>
      <c r="D125" s="146" t="s">
        <v>129</v>
      </c>
      <c r="E125" s="147" t="s">
        <v>95</v>
      </c>
      <c r="F125" s="148" t="s">
        <v>143</v>
      </c>
      <c r="G125" s="149" t="s">
        <v>131</v>
      </c>
      <c r="H125" s="150">
        <v>1</v>
      </c>
      <c r="I125" s="151"/>
      <c r="J125" s="152">
        <f t="shared" si="0"/>
        <v>0</v>
      </c>
      <c r="K125" s="153"/>
      <c r="L125" s="154"/>
      <c r="M125" s="155" t="s">
        <v>1</v>
      </c>
      <c r="N125" s="156" t="s">
        <v>40</v>
      </c>
      <c r="O125" s="58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9" t="s">
        <v>132</v>
      </c>
      <c r="AT125" s="159" t="s">
        <v>129</v>
      </c>
      <c r="AU125" s="159" t="s">
        <v>85</v>
      </c>
      <c r="AY125" s="17" t="s">
        <v>127</v>
      </c>
      <c r="BE125" s="160">
        <f t="shared" si="4"/>
        <v>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7" t="s">
        <v>83</v>
      </c>
      <c r="BK125" s="160">
        <f t="shared" si="9"/>
        <v>0</v>
      </c>
      <c r="BL125" s="17" t="s">
        <v>133</v>
      </c>
      <c r="BM125" s="159" t="s">
        <v>144</v>
      </c>
    </row>
    <row r="126" spans="1:65" s="2" customFormat="1" ht="16.5" customHeight="1">
      <c r="A126" s="32"/>
      <c r="B126" s="145"/>
      <c r="C126" s="146" t="s">
        <v>145</v>
      </c>
      <c r="D126" s="146" t="s">
        <v>129</v>
      </c>
      <c r="E126" s="147" t="s">
        <v>146</v>
      </c>
      <c r="F126" s="148" t="s">
        <v>147</v>
      </c>
      <c r="G126" s="149" t="s">
        <v>131</v>
      </c>
      <c r="H126" s="150">
        <v>1</v>
      </c>
      <c r="I126" s="151"/>
      <c r="J126" s="152">
        <f t="shared" si="0"/>
        <v>0</v>
      </c>
      <c r="K126" s="153"/>
      <c r="L126" s="154"/>
      <c r="M126" s="155" t="s">
        <v>1</v>
      </c>
      <c r="N126" s="156" t="s">
        <v>40</v>
      </c>
      <c r="O126" s="58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9" t="s">
        <v>132</v>
      </c>
      <c r="AT126" s="159" t="s">
        <v>129</v>
      </c>
      <c r="AU126" s="159" t="s">
        <v>85</v>
      </c>
      <c r="AY126" s="17" t="s">
        <v>127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7" t="s">
        <v>83</v>
      </c>
      <c r="BK126" s="160">
        <f t="shared" si="9"/>
        <v>0</v>
      </c>
      <c r="BL126" s="17" t="s">
        <v>133</v>
      </c>
      <c r="BM126" s="159" t="s">
        <v>148</v>
      </c>
    </row>
    <row r="127" spans="1:65" s="2" customFormat="1" ht="16.5" customHeight="1">
      <c r="A127" s="32"/>
      <c r="B127" s="145"/>
      <c r="C127" s="146" t="s">
        <v>149</v>
      </c>
      <c r="D127" s="146" t="s">
        <v>129</v>
      </c>
      <c r="E127" s="147" t="s">
        <v>150</v>
      </c>
      <c r="F127" s="148" t="s">
        <v>151</v>
      </c>
      <c r="G127" s="149" t="s">
        <v>131</v>
      </c>
      <c r="H127" s="150">
        <v>1</v>
      </c>
      <c r="I127" s="151"/>
      <c r="J127" s="152">
        <f t="shared" si="0"/>
        <v>0</v>
      </c>
      <c r="K127" s="153"/>
      <c r="L127" s="154"/>
      <c r="M127" s="155" t="s">
        <v>1</v>
      </c>
      <c r="N127" s="156" t="s">
        <v>40</v>
      </c>
      <c r="O127" s="58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9" t="s">
        <v>132</v>
      </c>
      <c r="AT127" s="159" t="s">
        <v>129</v>
      </c>
      <c r="AU127" s="159" t="s">
        <v>85</v>
      </c>
      <c r="AY127" s="17" t="s">
        <v>127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7" t="s">
        <v>83</v>
      </c>
      <c r="BK127" s="160">
        <f t="shared" si="9"/>
        <v>0</v>
      </c>
      <c r="BL127" s="17" t="s">
        <v>133</v>
      </c>
      <c r="BM127" s="159" t="s">
        <v>152</v>
      </c>
    </row>
    <row r="128" spans="1:65" s="2" customFormat="1" ht="24.2" customHeight="1">
      <c r="A128" s="32"/>
      <c r="B128" s="145"/>
      <c r="C128" s="146" t="s">
        <v>132</v>
      </c>
      <c r="D128" s="146" t="s">
        <v>129</v>
      </c>
      <c r="E128" s="147" t="s">
        <v>153</v>
      </c>
      <c r="F128" s="148" t="s">
        <v>154</v>
      </c>
      <c r="G128" s="149" t="s">
        <v>131</v>
      </c>
      <c r="H128" s="150">
        <v>1</v>
      </c>
      <c r="I128" s="151"/>
      <c r="J128" s="152">
        <f t="shared" si="0"/>
        <v>0</v>
      </c>
      <c r="K128" s="153"/>
      <c r="L128" s="154"/>
      <c r="M128" s="155" t="s">
        <v>1</v>
      </c>
      <c r="N128" s="156" t="s">
        <v>40</v>
      </c>
      <c r="O128" s="58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9" t="s">
        <v>132</v>
      </c>
      <c r="AT128" s="159" t="s">
        <v>129</v>
      </c>
      <c r="AU128" s="159" t="s">
        <v>85</v>
      </c>
      <c r="AY128" s="17" t="s">
        <v>127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7" t="s">
        <v>83</v>
      </c>
      <c r="BK128" s="160">
        <f t="shared" si="9"/>
        <v>0</v>
      </c>
      <c r="BL128" s="17" t="s">
        <v>133</v>
      </c>
      <c r="BM128" s="159" t="s">
        <v>155</v>
      </c>
    </row>
    <row r="129" spans="1:65" s="2" customFormat="1" ht="16.5" customHeight="1">
      <c r="A129" s="32"/>
      <c r="B129" s="145"/>
      <c r="C129" s="146" t="s">
        <v>156</v>
      </c>
      <c r="D129" s="146" t="s">
        <v>129</v>
      </c>
      <c r="E129" s="147" t="s">
        <v>157</v>
      </c>
      <c r="F129" s="148" t="s">
        <v>158</v>
      </c>
      <c r="G129" s="149" t="s">
        <v>131</v>
      </c>
      <c r="H129" s="150">
        <v>1</v>
      </c>
      <c r="I129" s="151"/>
      <c r="J129" s="152">
        <f t="shared" si="0"/>
        <v>0</v>
      </c>
      <c r="K129" s="153"/>
      <c r="L129" s="154"/>
      <c r="M129" s="155" t="s">
        <v>1</v>
      </c>
      <c r="N129" s="156" t="s">
        <v>40</v>
      </c>
      <c r="O129" s="58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9" t="s">
        <v>132</v>
      </c>
      <c r="AT129" s="159" t="s">
        <v>129</v>
      </c>
      <c r="AU129" s="159" t="s">
        <v>85</v>
      </c>
      <c r="AY129" s="17" t="s">
        <v>127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7" t="s">
        <v>83</v>
      </c>
      <c r="BK129" s="160">
        <f t="shared" si="9"/>
        <v>0</v>
      </c>
      <c r="BL129" s="17" t="s">
        <v>133</v>
      </c>
      <c r="BM129" s="159" t="s">
        <v>159</v>
      </c>
    </row>
    <row r="130" spans="1:65" s="2" customFormat="1" ht="16.5" customHeight="1">
      <c r="A130" s="32"/>
      <c r="B130" s="145"/>
      <c r="C130" s="146" t="s">
        <v>160</v>
      </c>
      <c r="D130" s="146" t="s">
        <v>129</v>
      </c>
      <c r="E130" s="147" t="s">
        <v>161</v>
      </c>
      <c r="F130" s="148" t="s">
        <v>162</v>
      </c>
      <c r="G130" s="149" t="s">
        <v>163</v>
      </c>
      <c r="H130" s="150">
        <v>10</v>
      </c>
      <c r="I130" s="151"/>
      <c r="J130" s="152">
        <f t="shared" si="0"/>
        <v>0</v>
      </c>
      <c r="K130" s="153"/>
      <c r="L130" s="154"/>
      <c r="M130" s="155" t="s">
        <v>1</v>
      </c>
      <c r="N130" s="156" t="s">
        <v>40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9" t="s">
        <v>132</v>
      </c>
      <c r="AT130" s="159" t="s">
        <v>129</v>
      </c>
      <c r="AU130" s="159" t="s">
        <v>85</v>
      </c>
      <c r="AY130" s="17" t="s">
        <v>127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7" t="s">
        <v>83</v>
      </c>
      <c r="BK130" s="160">
        <f t="shared" si="9"/>
        <v>0</v>
      </c>
      <c r="BL130" s="17" t="s">
        <v>133</v>
      </c>
      <c r="BM130" s="159" t="s">
        <v>164</v>
      </c>
    </row>
    <row r="131" spans="1:65" s="2" customFormat="1" ht="24.2" customHeight="1">
      <c r="A131" s="32"/>
      <c r="B131" s="145"/>
      <c r="C131" s="146" t="s">
        <v>165</v>
      </c>
      <c r="D131" s="146" t="s">
        <v>129</v>
      </c>
      <c r="E131" s="147" t="s">
        <v>166</v>
      </c>
      <c r="F131" s="148" t="s">
        <v>167</v>
      </c>
      <c r="G131" s="149" t="s">
        <v>131</v>
      </c>
      <c r="H131" s="150">
        <v>1</v>
      </c>
      <c r="I131" s="151"/>
      <c r="J131" s="152">
        <f t="shared" si="0"/>
        <v>0</v>
      </c>
      <c r="K131" s="153"/>
      <c r="L131" s="154"/>
      <c r="M131" s="155" t="s">
        <v>1</v>
      </c>
      <c r="N131" s="156" t="s">
        <v>40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9" t="s">
        <v>132</v>
      </c>
      <c r="AT131" s="159" t="s">
        <v>129</v>
      </c>
      <c r="AU131" s="159" t="s">
        <v>85</v>
      </c>
      <c r="AY131" s="17" t="s">
        <v>127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7" t="s">
        <v>83</v>
      </c>
      <c r="BK131" s="160">
        <f t="shared" si="9"/>
        <v>0</v>
      </c>
      <c r="BL131" s="17" t="s">
        <v>133</v>
      </c>
      <c r="BM131" s="159" t="s">
        <v>168</v>
      </c>
    </row>
    <row r="132" spans="1:65" s="2" customFormat="1" ht="55.5" customHeight="1">
      <c r="A132" s="32"/>
      <c r="B132" s="145"/>
      <c r="C132" s="146" t="s">
        <v>169</v>
      </c>
      <c r="D132" s="146" t="s">
        <v>129</v>
      </c>
      <c r="E132" s="147" t="s">
        <v>170</v>
      </c>
      <c r="F132" s="148" t="s">
        <v>171</v>
      </c>
      <c r="G132" s="149" t="s">
        <v>131</v>
      </c>
      <c r="H132" s="150">
        <v>1</v>
      </c>
      <c r="I132" s="151"/>
      <c r="J132" s="152">
        <f t="shared" si="0"/>
        <v>0</v>
      </c>
      <c r="K132" s="153"/>
      <c r="L132" s="154"/>
      <c r="M132" s="155" t="s">
        <v>1</v>
      </c>
      <c r="N132" s="156" t="s">
        <v>40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9" t="s">
        <v>132</v>
      </c>
      <c r="AT132" s="159" t="s">
        <v>129</v>
      </c>
      <c r="AU132" s="159" t="s">
        <v>85</v>
      </c>
      <c r="AY132" s="17" t="s">
        <v>127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7" t="s">
        <v>83</v>
      </c>
      <c r="BK132" s="160">
        <f t="shared" si="9"/>
        <v>0</v>
      </c>
      <c r="BL132" s="17" t="s">
        <v>133</v>
      </c>
      <c r="BM132" s="159" t="s">
        <v>172</v>
      </c>
    </row>
    <row r="133" spans="1:65" s="2" customFormat="1" ht="24.2" customHeight="1">
      <c r="A133" s="32"/>
      <c r="B133" s="145"/>
      <c r="C133" s="146" t="s">
        <v>173</v>
      </c>
      <c r="D133" s="146" t="s">
        <v>129</v>
      </c>
      <c r="E133" s="147" t="s">
        <v>174</v>
      </c>
      <c r="F133" s="148" t="s">
        <v>175</v>
      </c>
      <c r="G133" s="149" t="s">
        <v>163</v>
      </c>
      <c r="H133" s="150">
        <v>1</v>
      </c>
      <c r="I133" s="151"/>
      <c r="J133" s="152">
        <f t="shared" si="0"/>
        <v>0</v>
      </c>
      <c r="K133" s="153"/>
      <c r="L133" s="154"/>
      <c r="M133" s="155" t="s">
        <v>1</v>
      </c>
      <c r="N133" s="156" t="s">
        <v>40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9" t="s">
        <v>132</v>
      </c>
      <c r="AT133" s="159" t="s">
        <v>129</v>
      </c>
      <c r="AU133" s="159" t="s">
        <v>85</v>
      </c>
      <c r="AY133" s="17" t="s">
        <v>127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7" t="s">
        <v>83</v>
      </c>
      <c r="BK133" s="160">
        <f t="shared" si="9"/>
        <v>0</v>
      </c>
      <c r="BL133" s="17" t="s">
        <v>133</v>
      </c>
      <c r="BM133" s="159" t="s">
        <v>176</v>
      </c>
    </row>
    <row r="134" spans="1:65" s="2" customFormat="1" ht="16.5" customHeight="1">
      <c r="A134" s="32"/>
      <c r="B134" s="145"/>
      <c r="C134" s="146" t="s">
        <v>177</v>
      </c>
      <c r="D134" s="146" t="s">
        <v>129</v>
      </c>
      <c r="E134" s="147" t="s">
        <v>178</v>
      </c>
      <c r="F134" s="148" t="s">
        <v>179</v>
      </c>
      <c r="G134" s="149" t="s">
        <v>131</v>
      </c>
      <c r="H134" s="150">
        <v>1</v>
      </c>
      <c r="I134" s="151"/>
      <c r="J134" s="152">
        <f t="shared" si="0"/>
        <v>0</v>
      </c>
      <c r="K134" s="153"/>
      <c r="L134" s="154"/>
      <c r="M134" s="155" t="s">
        <v>1</v>
      </c>
      <c r="N134" s="156" t="s">
        <v>40</v>
      </c>
      <c r="O134" s="58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9" t="s">
        <v>132</v>
      </c>
      <c r="AT134" s="159" t="s">
        <v>129</v>
      </c>
      <c r="AU134" s="159" t="s">
        <v>85</v>
      </c>
      <c r="AY134" s="17" t="s">
        <v>127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7" t="s">
        <v>83</v>
      </c>
      <c r="BK134" s="160">
        <f t="shared" si="9"/>
        <v>0</v>
      </c>
      <c r="BL134" s="17" t="s">
        <v>133</v>
      </c>
      <c r="BM134" s="159" t="s">
        <v>180</v>
      </c>
    </row>
    <row r="135" spans="1:65" s="2" customFormat="1" ht="24.2" customHeight="1">
      <c r="A135" s="32"/>
      <c r="B135" s="145"/>
      <c r="C135" s="146" t="s">
        <v>8</v>
      </c>
      <c r="D135" s="146" t="s">
        <v>129</v>
      </c>
      <c r="E135" s="147" t="s">
        <v>181</v>
      </c>
      <c r="F135" s="148" t="s">
        <v>182</v>
      </c>
      <c r="G135" s="149" t="s">
        <v>131</v>
      </c>
      <c r="H135" s="150">
        <v>1</v>
      </c>
      <c r="I135" s="151"/>
      <c r="J135" s="152">
        <f t="shared" si="0"/>
        <v>0</v>
      </c>
      <c r="K135" s="153"/>
      <c r="L135" s="154"/>
      <c r="M135" s="155" t="s">
        <v>1</v>
      </c>
      <c r="N135" s="156" t="s">
        <v>40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9" t="s">
        <v>132</v>
      </c>
      <c r="AT135" s="159" t="s">
        <v>129</v>
      </c>
      <c r="AU135" s="159" t="s">
        <v>85</v>
      </c>
      <c r="AY135" s="17" t="s">
        <v>127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7" t="s">
        <v>83</v>
      </c>
      <c r="BK135" s="160">
        <f t="shared" si="9"/>
        <v>0</v>
      </c>
      <c r="BL135" s="17" t="s">
        <v>133</v>
      </c>
      <c r="BM135" s="159" t="s">
        <v>183</v>
      </c>
    </row>
    <row r="136" spans="1:65" s="2" customFormat="1" ht="21.75" customHeight="1">
      <c r="A136" s="32"/>
      <c r="B136" s="145"/>
      <c r="C136" s="146" t="s">
        <v>184</v>
      </c>
      <c r="D136" s="146" t="s">
        <v>129</v>
      </c>
      <c r="E136" s="147" t="s">
        <v>185</v>
      </c>
      <c r="F136" s="148" t="s">
        <v>186</v>
      </c>
      <c r="G136" s="149" t="s">
        <v>131</v>
      </c>
      <c r="H136" s="150">
        <v>1</v>
      </c>
      <c r="I136" s="151"/>
      <c r="J136" s="152">
        <f t="shared" si="0"/>
        <v>0</v>
      </c>
      <c r="K136" s="153"/>
      <c r="L136" s="154"/>
      <c r="M136" s="155" t="s">
        <v>1</v>
      </c>
      <c r="N136" s="156" t="s">
        <v>40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9" t="s">
        <v>132</v>
      </c>
      <c r="AT136" s="159" t="s">
        <v>129</v>
      </c>
      <c r="AU136" s="159" t="s">
        <v>85</v>
      </c>
      <c r="AY136" s="17" t="s">
        <v>127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7" t="s">
        <v>83</v>
      </c>
      <c r="BK136" s="160">
        <f t="shared" si="9"/>
        <v>0</v>
      </c>
      <c r="BL136" s="17" t="s">
        <v>133</v>
      </c>
      <c r="BM136" s="159" t="s">
        <v>187</v>
      </c>
    </row>
    <row r="137" spans="1:65" s="2" customFormat="1" ht="16.5" customHeight="1">
      <c r="A137" s="32"/>
      <c r="B137" s="145"/>
      <c r="C137" s="146" t="s">
        <v>188</v>
      </c>
      <c r="D137" s="146" t="s">
        <v>129</v>
      </c>
      <c r="E137" s="147" t="s">
        <v>189</v>
      </c>
      <c r="F137" s="148" t="s">
        <v>190</v>
      </c>
      <c r="G137" s="149" t="s">
        <v>131</v>
      </c>
      <c r="H137" s="150">
        <v>1</v>
      </c>
      <c r="I137" s="151"/>
      <c r="J137" s="152">
        <f t="shared" si="0"/>
        <v>0</v>
      </c>
      <c r="K137" s="153"/>
      <c r="L137" s="154"/>
      <c r="M137" s="155" t="s">
        <v>1</v>
      </c>
      <c r="N137" s="156" t="s">
        <v>40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9" t="s">
        <v>132</v>
      </c>
      <c r="AT137" s="159" t="s">
        <v>129</v>
      </c>
      <c r="AU137" s="159" t="s">
        <v>85</v>
      </c>
      <c r="AY137" s="17" t="s">
        <v>127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7" t="s">
        <v>83</v>
      </c>
      <c r="BK137" s="160">
        <f t="shared" si="9"/>
        <v>0</v>
      </c>
      <c r="BL137" s="17" t="s">
        <v>133</v>
      </c>
      <c r="BM137" s="159" t="s">
        <v>191</v>
      </c>
    </row>
    <row r="138" spans="1:65" s="2" customFormat="1" ht="16.5" customHeight="1">
      <c r="A138" s="32"/>
      <c r="B138" s="145"/>
      <c r="C138" s="146" t="s">
        <v>192</v>
      </c>
      <c r="D138" s="146" t="s">
        <v>129</v>
      </c>
      <c r="E138" s="147" t="s">
        <v>193</v>
      </c>
      <c r="F138" s="148" t="s">
        <v>194</v>
      </c>
      <c r="G138" s="149" t="s">
        <v>131</v>
      </c>
      <c r="H138" s="150">
        <v>1</v>
      </c>
      <c r="I138" s="151"/>
      <c r="J138" s="152">
        <f t="shared" si="0"/>
        <v>0</v>
      </c>
      <c r="K138" s="153"/>
      <c r="L138" s="154"/>
      <c r="M138" s="155" t="s">
        <v>1</v>
      </c>
      <c r="N138" s="156" t="s">
        <v>40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9" t="s">
        <v>132</v>
      </c>
      <c r="AT138" s="159" t="s">
        <v>129</v>
      </c>
      <c r="AU138" s="159" t="s">
        <v>85</v>
      </c>
      <c r="AY138" s="17" t="s">
        <v>127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7" t="s">
        <v>83</v>
      </c>
      <c r="BK138" s="160">
        <f t="shared" si="9"/>
        <v>0</v>
      </c>
      <c r="BL138" s="17" t="s">
        <v>133</v>
      </c>
      <c r="BM138" s="159" t="s">
        <v>195</v>
      </c>
    </row>
    <row r="139" spans="1:65" s="2" customFormat="1" ht="24.2" customHeight="1">
      <c r="A139" s="32"/>
      <c r="B139" s="145"/>
      <c r="C139" s="146" t="s">
        <v>196</v>
      </c>
      <c r="D139" s="146" t="s">
        <v>129</v>
      </c>
      <c r="E139" s="147" t="s">
        <v>197</v>
      </c>
      <c r="F139" s="148" t="s">
        <v>198</v>
      </c>
      <c r="G139" s="149" t="s">
        <v>131</v>
      </c>
      <c r="H139" s="150">
        <v>1</v>
      </c>
      <c r="I139" s="151"/>
      <c r="J139" s="152">
        <f t="shared" si="0"/>
        <v>0</v>
      </c>
      <c r="K139" s="153"/>
      <c r="L139" s="154"/>
      <c r="M139" s="155" t="s">
        <v>1</v>
      </c>
      <c r="N139" s="156" t="s">
        <v>40</v>
      </c>
      <c r="O139" s="58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9" t="s">
        <v>132</v>
      </c>
      <c r="AT139" s="159" t="s">
        <v>129</v>
      </c>
      <c r="AU139" s="159" t="s">
        <v>85</v>
      </c>
      <c r="AY139" s="17" t="s">
        <v>127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7" t="s">
        <v>83</v>
      </c>
      <c r="BK139" s="160">
        <f t="shared" si="9"/>
        <v>0</v>
      </c>
      <c r="BL139" s="17" t="s">
        <v>133</v>
      </c>
      <c r="BM139" s="159" t="s">
        <v>199</v>
      </c>
    </row>
    <row r="140" spans="1:65" s="2" customFormat="1" ht="24.2" customHeight="1">
      <c r="A140" s="32"/>
      <c r="B140" s="145"/>
      <c r="C140" s="146" t="s">
        <v>200</v>
      </c>
      <c r="D140" s="146" t="s">
        <v>129</v>
      </c>
      <c r="E140" s="147" t="s">
        <v>201</v>
      </c>
      <c r="F140" s="148" t="s">
        <v>202</v>
      </c>
      <c r="G140" s="149" t="s">
        <v>131</v>
      </c>
      <c r="H140" s="150">
        <v>1</v>
      </c>
      <c r="I140" s="151"/>
      <c r="J140" s="152">
        <f t="shared" si="0"/>
        <v>0</v>
      </c>
      <c r="K140" s="153"/>
      <c r="L140" s="154"/>
      <c r="M140" s="155" t="s">
        <v>1</v>
      </c>
      <c r="N140" s="156" t="s">
        <v>40</v>
      </c>
      <c r="O140" s="58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9" t="s">
        <v>132</v>
      </c>
      <c r="AT140" s="159" t="s">
        <v>129</v>
      </c>
      <c r="AU140" s="159" t="s">
        <v>85</v>
      </c>
      <c r="AY140" s="17" t="s">
        <v>127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7" t="s">
        <v>83</v>
      </c>
      <c r="BK140" s="160">
        <f t="shared" si="9"/>
        <v>0</v>
      </c>
      <c r="BL140" s="17" t="s">
        <v>133</v>
      </c>
      <c r="BM140" s="159" t="s">
        <v>203</v>
      </c>
    </row>
    <row r="141" spans="1:65" s="2" customFormat="1" ht="24.2" customHeight="1">
      <c r="A141" s="32"/>
      <c r="B141" s="145"/>
      <c r="C141" s="146" t="s">
        <v>7</v>
      </c>
      <c r="D141" s="146" t="s">
        <v>129</v>
      </c>
      <c r="E141" s="147" t="s">
        <v>204</v>
      </c>
      <c r="F141" s="148" t="s">
        <v>205</v>
      </c>
      <c r="G141" s="149" t="s">
        <v>99</v>
      </c>
      <c r="H141" s="150">
        <v>1</v>
      </c>
      <c r="I141" s="151"/>
      <c r="J141" s="152">
        <f t="shared" si="0"/>
        <v>0</v>
      </c>
      <c r="K141" s="153"/>
      <c r="L141" s="154"/>
      <c r="M141" s="155" t="s">
        <v>1</v>
      </c>
      <c r="N141" s="156" t="s">
        <v>40</v>
      </c>
      <c r="O141" s="58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9" t="s">
        <v>132</v>
      </c>
      <c r="AT141" s="159" t="s">
        <v>129</v>
      </c>
      <c r="AU141" s="159" t="s">
        <v>85</v>
      </c>
      <c r="AY141" s="17" t="s">
        <v>127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7" t="s">
        <v>83</v>
      </c>
      <c r="BK141" s="160">
        <f t="shared" si="9"/>
        <v>0</v>
      </c>
      <c r="BL141" s="17" t="s">
        <v>133</v>
      </c>
      <c r="BM141" s="159" t="s">
        <v>206</v>
      </c>
    </row>
    <row r="142" spans="1:65" s="2" customFormat="1" ht="16.5" customHeight="1">
      <c r="A142" s="32"/>
      <c r="B142" s="145"/>
      <c r="C142" s="146" t="s">
        <v>207</v>
      </c>
      <c r="D142" s="146" t="s">
        <v>129</v>
      </c>
      <c r="E142" s="147" t="s">
        <v>208</v>
      </c>
      <c r="F142" s="148" t="s">
        <v>209</v>
      </c>
      <c r="G142" s="149" t="s">
        <v>163</v>
      </c>
      <c r="H142" s="150">
        <v>1</v>
      </c>
      <c r="I142" s="151"/>
      <c r="J142" s="152">
        <f t="shared" si="0"/>
        <v>0</v>
      </c>
      <c r="K142" s="153"/>
      <c r="L142" s="154"/>
      <c r="M142" s="155" t="s">
        <v>1</v>
      </c>
      <c r="N142" s="156" t="s">
        <v>40</v>
      </c>
      <c r="O142" s="58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9" t="s">
        <v>132</v>
      </c>
      <c r="AT142" s="159" t="s">
        <v>129</v>
      </c>
      <c r="AU142" s="159" t="s">
        <v>85</v>
      </c>
      <c r="AY142" s="17" t="s">
        <v>127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7" t="s">
        <v>83</v>
      </c>
      <c r="BK142" s="160">
        <f t="shared" si="9"/>
        <v>0</v>
      </c>
      <c r="BL142" s="17" t="s">
        <v>133</v>
      </c>
      <c r="BM142" s="159" t="s">
        <v>210</v>
      </c>
    </row>
    <row r="143" spans="1:65" s="2" customFormat="1" ht="24.2" customHeight="1">
      <c r="A143" s="32"/>
      <c r="B143" s="145"/>
      <c r="C143" s="161" t="s">
        <v>211</v>
      </c>
      <c r="D143" s="161" t="s">
        <v>212</v>
      </c>
      <c r="E143" s="162" t="s">
        <v>213</v>
      </c>
      <c r="F143" s="163" t="s">
        <v>214</v>
      </c>
      <c r="G143" s="164" t="s">
        <v>99</v>
      </c>
      <c r="H143" s="165">
        <v>113</v>
      </c>
      <c r="I143" s="166"/>
      <c r="J143" s="167">
        <f t="shared" si="0"/>
        <v>0</v>
      </c>
      <c r="K143" s="168"/>
      <c r="L143" s="33"/>
      <c r="M143" s="169" t="s">
        <v>1</v>
      </c>
      <c r="N143" s="170" t="s">
        <v>40</v>
      </c>
      <c r="O143" s="58"/>
      <c r="P143" s="157">
        <f t="shared" si="1"/>
        <v>0</v>
      </c>
      <c r="Q143" s="157">
        <v>1.4999999999999999E-4</v>
      </c>
      <c r="R143" s="157">
        <f t="shared" si="2"/>
        <v>1.695E-2</v>
      </c>
      <c r="S143" s="157">
        <v>0</v>
      </c>
      <c r="T143" s="158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9" t="s">
        <v>133</v>
      </c>
      <c r="AT143" s="159" t="s">
        <v>212</v>
      </c>
      <c r="AU143" s="159" t="s">
        <v>85</v>
      </c>
      <c r="AY143" s="17" t="s">
        <v>127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7" t="s">
        <v>83</v>
      </c>
      <c r="BK143" s="160">
        <f t="shared" si="9"/>
        <v>0</v>
      </c>
      <c r="BL143" s="17" t="s">
        <v>133</v>
      </c>
      <c r="BM143" s="159" t="s">
        <v>215</v>
      </c>
    </row>
    <row r="144" spans="1:65" s="13" customFormat="1" ht="11.25">
      <c r="B144" s="171"/>
      <c r="D144" s="172" t="s">
        <v>216</v>
      </c>
      <c r="E144" s="173" t="s">
        <v>1</v>
      </c>
      <c r="F144" s="174" t="s">
        <v>217</v>
      </c>
      <c r="H144" s="173" t="s">
        <v>1</v>
      </c>
      <c r="I144" s="175"/>
      <c r="L144" s="171"/>
      <c r="M144" s="176"/>
      <c r="N144" s="177"/>
      <c r="O144" s="177"/>
      <c r="P144" s="177"/>
      <c r="Q144" s="177"/>
      <c r="R144" s="177"/>
      <c r="S144" s="177"/>
      <c r="T144" s="178"/>
      <c r="AT144" s="173" t="s">
        <v>216</v>
      </c>
      <c r="AU144" s="173" t="s">
        <v>85</v>
      </c>
      <c r="AV144" s="13" t="s">
        <v>83</v>
      </c>
      <c r="AW144" s="13" t="s">
        <v>32</v>
      </c>
      <c r="AX144" s="13" t="s">
        <v>75</v>
      </c>
      <c r="AY144" s="173" t="s">
        <v>127</v>
      </c>
    </row>
    <row r="145" spans="1:65" s="14" customFormat="1" ht="11.25">
      <c r="B145" s="179"/>
      <c r="D145" s="172" t="s">
        <v>216</v>
      </c>
      <c r="E145" s="180" t="s">
        <v>98</v>
      </c>
      <c r="F145" s="181" t="s">
        <v>100</v>
      </c>
      <c r="H145" s="182">
        <v>113</v>
      </c>
      <c r="I145" s="183"/>
      <c r="L145" s="179"/>
      <c r="M145" s="184"/>
      <c r="N145" s="185"/>
      <c r="O145" s="185"/>
      <c r="P145" s="185"/>
      <c r="Q145" s="185"/>
      <c r="R145" s="185"/>
      <c r="S145" s="185"/>
      <c r="T145" s="186"/>
      <c r="AT145" s="180" t="s">
        <v>216</v>
      </c>
      <c r="AU145" s="180" t="s">
        <v>85</v>
      </c>
      <c r="AV145" s="14" t="s">
        <v>85</v>
      </c>
      <c r="AW145" s="14" t="s">
        <v>32</v>
      </c>
      <c r="AX145" s="14" t="s">
        <v>83</v>
      </c>
      <c r="AY145" s="180" t="s">
        <v>127</v>
      </c>
    </row>
    <row r="146" spans="1:65" s="2" customFormat="1" ht="24.2" customHeight="1">
      <c r="A146" s="32"/>
      <c r="B146" s="145"/>
      <c r="C146" s="161" t="s">
        <v>218</v>
      </c>
      <c r="D146" s="161" t="s">
        <v>212</v>
      </c>
      <c r="E146" s="162" t="s">
        <v>219</v>
      </c>
      <c r="F146" s="163" t="s">
        <v>220</v>
      </c>
      <c r="G146" s="164" t="s">
        <v>99</v>
      </c>
      <c r="H146" s="165">
        <v>113</v>
      </c>
      <c r="I146" s="166"/>
      <c r="J146" s="167">
        <f>ROUND(I146*H146,2)</f>
        <v>0</v>
      </c>
      <c r="K146" s="168"/>
      <c r="L146" s="33"/>
      <c r="M146" s="169" t="s">
        <v>1</v>
      </c>
      <c r="N146" s="170" t="s">
        <v>40</v>
      </c>
      <c r="O146" s="58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9" t="s">
        <v>133</v>
      </c>
      <c r="AT146" s="159" t="s">
        <v>212</v>
      </c>
      <c r="AU146" s="159" t="s">
        <v>85</v>
      </c>
      <c r="AY146" s="17" t="s">
        <v>127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7" t="s">
        <v>83</v>
      </c>
      <c r="BK146" s="160">
        <f>ROUND(I146*H146,2)</f>
        <v>0</v>
      </c>
      <c r="BL146" s="17" t="s">
        <v>133</v>
      </c>
      <c r="BM146" s="159" t="s">
        <v>221</v>
      </c>
    </row>
    <row r="147" spans="1:65" s="14" customFormat="1" ht="11.25">
      <c r="B147" s="179"/>
      <c r="D147" s="172" t="s">
        <v>216</v>
      </c>
      <c r="E147" s="180" t="s">
        <v>1</v>
      </c>
      <c r="F147" s="181" t="s">
        <v>98</v>
      </c>
      <c r="H147" s="182">
        <v>113</v>
      </c>
      <c r="I147" s="183"/>
      <c r="L147" s="179"/>
      <c r="M147" s="184"/>
      <c r="N147" s="185"/>
      <c r="O147" s="185"/>
      <c r="P147" s="185"/>
      <c r="Q147" s="185"/>
      <c r="R147" s="185"/>
      <c r="S147" s="185"/>
      <c r="T147" s="186"/>
      <c r="AT147" s="180" t="s">
        <v>216</v>
      </c>
      <c r="AU147" s="180" t="s">
        <v>85</v>
      </c>
      <c r="AV147" s="14" t="s">
        <v>85</v>
      </c>
      <c r="AW147" s="14" t="s">
        <v>32</v>
      </c>
      <c r="AX147" s="14" t="s">
        <v>83</v>
      </c>
      <c r="AY147" s="180" t="s">
        <v>127</v>
      </c>
    </row>
    <row r="148" spans="1:65" s="2" customFormat="1" ht="24.2" customHeight="1">
      <c r="A148" s="32"/>
      <c r="B148" s="145"/>
      <c r="C148" s="161" t="s">
        <v>222</v>
      </c>
      <c r="D148" s="161" t="s">
        <v>212</v>
      </c>
      <c r="E148" s="162" t="s">
        <v>223</v>
      </c>
      <c r="F148" s="163" t="s">
        <v>224</v>
      </c>
      <c r="G148" s="164" t="s">
        <v>131</v>
      </c>
      <c r="H148" s="165">
        <v>1</v>
      </c>
      <c r="I148" s="166"/>
      <c r="J148" s="167">
        <f>ROUND(I148*H148,2)</f>
        <v>0</v>
      </c>
      <c r="K148" s="168"/>
      <c r="L148" s="33"/>
      <c r="M148" s="187" t="s">
        <v>1</v>
      </c>
      <c r="N148" s="188" t="s">
        <v>40</v>
      </c>
      <c r="O148" s="189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9" t="s">
        <v>133</v>
      </c>
      <c r="AT148" s="159" t="s">
        <v>212</v>
      </c>
      <c r="AU148" s="159" t="s">
        <v>85</v>
      </c>
      <c r="AY148" s="17" t="s">
        <v>127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7" t="s">
        <v>83</v>
      </c>
      <c r="BK148" s="160">
        <f>ROUND(I148*H148,2)</f>
        <v>0</v>
      </c>
      <c r="BL148" s="17" t="s">
        <v>133</v>
      </c>
      <c r="BM148" s="159" t="s">
        <v>225</v>
      </c>
    </row>
    <row r="149" spans="1:65" s="2" customFormat="1" ht="6.95" customHeight="1">
      <c r="A149" s="32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33"/>
      <c r="M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</row>
  </sheetData>
  <autoFilter ref="C117:K14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1" t="s">
        <v>5</v>
      </c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7" t="s">
        <v>88</v>
      </c>
      <c r="AZ2" s="93" t="s">
        <v>226</v>
      </c>
      <c r="BA2" s="93" t="s">
        <v>226</v>
      </c>
      <c r="BB2" s="93" t="s">
        <v>227</v>
      </c>
      <c r="BC2" s="93" t="s">
        <v>228</v>
      </c>
      <c r="BD2" s="93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93" t="s">
        <v>229</v>
      </c>
      <c r="BA3" s="93" t="s">
        <v>229</v>
      </c>
      <c r="BB3" s="93" t="s">
        <v>99</v>
      </c>
      <c r="BC3" s="93" t="s">
        <v>230</v>
      </c>
      <c r="BD3" s="93" t="s">
        <v>85</v>
      </c>
    </row>
    <row r="4" spans="1:56" s="1" customFormat="1" ht="24.95" customHeight="1">
      <c r="B4" s="20"/>
      <c r="D4" s="21" t="s">
        <v>101</v>
      </c>
      <c r="L4" s="20"/>
      <c r="M4" s="94" t="s">
        <v>10</v>
      </c>
      <c r="AT4" s="17" t="s">
        <v>3</v>
      </c>
      <c r="AZ4" s="93" t="s">
        <v>231</v>
      </c>
      <c r="BA4" s="93" t="s">
        <v>231</v>
      </c>
      <c r="BB4" s="93" t="s">
        <v>99</v>
      </c>
      <c r="BC4" s="93" t="s">
        <v>232</v>
      </c>
      <c r="BD4" s="93" t="s">
        <v>85</v>
      </c>
    </row>
    <row r="5" spans="1:56" s="1" customFormat="1" ht="6.95" customHeight="1">
      <c r="B5" s="20"/>
      <c r="L5" s="20"/>
      <c r="AZ5" s="93" t="s">
        <v>233</v>
      </c>
      <c r="BA5" s="93" t="s">
        <v>233</v>
      </c>
      <c r="BB5" s="93" t="s">
        <v>227</v>
      </c>
      <c r="BC5" s="93" t="s">
        <v>156</v>
      </c>
      <c r="BD5" s="93" t="s">
        <v>85</v>
      </c>
    </row>
    <row r="6" spans="1:56" s="1" customFormat="1" ht="12" customHeight="1">
      <c r="B6" s="20"/>
      <c r="D6" s="27" t="s">
        <v>16</v>
      </c>
      <c r="L6" s="20"/>
      <c r="AZ6" s="93" t="s">
        <v>234</v>
      </c>
      <c r="BA6" s="93" t="s">
        <v>234</v>
      </c>
      <c r="BB6" s="93" t="s">
        <v>99</v>
      </c>
      <c r="BC6" s="93" t="s">
        <v>230</v>
      </c>
      <c r="BD6" s="93" t="s">
        <v>85</v>
      </c>
    </row>
    <row r="7" spans="1:56" s="1" customFormat="1" ht="16.5" customHeight="1">
      <c r="B7" s="20"/>
      <c r="E7" s="252" t="str">
        <f>'Rekapitulace stavby'!K6</f>
        <v>Vybudování parkovacích stání na ul. Volgogradská 23-25</v>
      </c>
      <c r="F7" s="253"/>
      <c r="G7" s="253"/>
      <c r="H7" s="253"/>
      <c r="L7" s="20"/>
      <c r="AZ7" s="93" t="s">
        <v>235</v>
      </c>
      <c r="BA7" s="93" t="s">
        <v>235</v>
      </c>
      <c r="BB7" s="93" t="s">
        <v>99</v>
      </c>
      <c r="BC7" s="93" t="s">
        <v>236</v>
      </c>
      <c r="BD7" s="93" t="s">
        <v>85</v>
      </c>
    </row>
    <row r="8" spans="1:56" s="2" customFormat="1" ht="12" customHeight="1">
      <c r="A8" s="32"/>
      <c r="B8" s="33"/>
      <c r="C8" s="32"/>
      <c r="D8" s="27" t="s">
        <v>102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93" t="s">
        <v>237</v>
      </c>
      <c r="BA8" s="93" t="s">
        <v>237</v>
      </c>
      <c r="BB8" s="93" t="s">
        <v>238</v>
      </c>
      <c r="BC8" s="93" t="s">
        <v>239</v>
      </c>
      <c r="BD8" s="93" t="s">
        <v>85</v>
      </c>
    </row>
    <row r="9" spans="1:56" s="2" customFormat="1" ht="16.5" customHeight="1">
      <c r="A9" s="32"/>
      <c r="B9" s="33"/>
      <c r="C9" s="32"/>
      <c r="D9" s="32"/>
      <c r="E9" s="213" t="s">
        <v>240</v>
      </c>
      <c r="F9" s="254"/>
      <c r="G9" s="254"/>
      <c r="H9" s="25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3" t="s">
        <v>241</v>
      </c>
      <c r="BA9" s="93" t="s">
        <v>241</v>
      </c>
      <c r="BB9" s="93" t="s">
        <v>238</v>
      </c>
      <c r="BC9" s="93" t="s">
        <v>242</v>
      </c>
      <c r="BD9" s="93" t="s">
        <v>85</v>
      </c>
    </row>
    <row r="10" spans="1:5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93" t="s">
        <v>243</v>
      </c>
      <c r="BA10" s="93" t="s">
        <v>243</v>
      </c>
      <c r="BB10" s="93" t="s">
        <v>238</v>
      </c>
      <c r="BC10" s="93" t="s">
        <v>244</v>
      </c>
      <c r="BD10" s="93" t="s">
        <v>85</v>
      </c>
    </row>
    <row r="11" spans="1:5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93" t="s">
        <v>245</v>
      </c>
      <c r="BA11" s="93" t="s">
        <v>245</v>
      </c>
      <c r="BB11" s="93" t="s">
        <v>238</v>
      </c>
      <c r="BC11" s="93" t="s">
        <v>246</v>
      </c>
      <c r="BD11" s="93" t="s">
        <v>85</v>
      </c>
    </row>
    <row r="12" spans="1:5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18. 4. 2018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Z12" s="93" t="s">
        <v>247</v>
      </c>
      <c r="BA12" s="93" t="s">
        <v>247</v>
      </c>
      <c r="BB12" s="93" t="s">
        <v>227</v>
      </c>
      <c r="BC12" s="93" t="s">
        <v>248</v>
      </c>
      <c r="BD12" s="93" t="s">
        <v>85</v>
      </c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Z13" s="93" t="s">
        <v>249</v>
      </c>
      <c r="BA13" s="93" t="s">
        <v>249</v>
      </c>
      <c r="BB13" s="93" t="s">
        <v>227</v>
      </c>
      <c r="BC13" s="93" t="s">
        <v>85</v>
      </c>
      <c r="BD13" s="93" t="s">
        <v>85</v>
      </c>
    </row>
    <row r="14" spans="1:5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Z14" s="93" t="s">
        <v>250</v>
      </c>
      <c r="BA14" s="93" t="s">
        <v>250</v>
      </c>
      <c r="BB14" s="93" t="s">
        <v>227</v>
      </c>
      <c r="BC14" s="93" t="s">
        <v>251</v>
      </c>
      <c r="BD14" s="93" t="s">
        <v>85</v>
      </c>
    </row>
    <row r="15" spans="1:5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Z15" s="93" t="s">
        <v>252</v>
      </c>
      <c r="BA15" s="93" t="s">
        <v>252</v>
      </c>
      <c r="BB15" s="93" t="s">
        <v>227</v>
      </c>
      <c r="BC15" s="93" t="s">
        <v>248</v>
      </c>
      <c r="BD15" s="93" t="s">
        <v>85</v>
      </c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Z16" s="93" t="s">
        <v>253</v>
      </c>
      <c r="BA16" s="93" t="s">
        <v>253</v>
      </c>
      <c r="BB16" s="93" t="s">
        <v>99</v>
      </c>
      <c r="BC16" s="93" t="s">
        <v>254</v>
      </c>
      <c r="BD16" s="93" t="s">
        <v>85</v>
      </c>
    </row>
    <row r="17" spans="1:56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Z17" s="93" t="s">
        <v>255</v>
      </c>
      <c r="BA17" s="93" t="s">
        <v>255</v>
      </c>
      <c r="BB17" s="93" t="s">
        <v>238</v>
      </c>
      <c r="BC17" s="93" t="s">
        <v>256</v>
      </c>
      <c r="BD17" s="93" t="s">
        <v>85</v>
      </c>
    </row>
    <row r="18" spans="1:56" s="2" customFormat="1" ht="18" customHeight="1">
      <c r="A18" s="32"/>
      <c r="B18" s="33"/>
      <c r="C18" s="32"/>
      <c r="D18" s="32"/>
      <c r="E18" s="255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56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56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56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56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56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56" s="2" customFormat="1" ht="18" customHeight="1">
      <c r="A24" s="32"/>
      <c r="B24" s="33"/>
      <c r="C24" s="32"/>
      <c r="D24" s="32"/>
      <c r="E24" s="25" t="s">
        <v>31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56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56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56" s="8" customFormat="1" ht="16.5" customHeight="1">
      <c r="A27" s="95"/>
      <c r="B27" s="96"/>
      <c r="C27" s="95"/>
      <c r="D27" s="95"/>
      <c r="E27" s="240" t="s">
        <v>1</v>
      </c>
      <c r="F27" s="240"/>
      <c r="G27" s="240"/>
      <c r="H27" s="24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56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56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56" s="2" customFormat="1" ht="25.35" customHeight="1">
      <c r="A30" s="32"/>
      <c r="B30" s="33"/>
      <c r="C30" s="32"/>
      <c r="D30" s="98" t="s">
        <v>35</v>
      </c>
      <c r="E30" s="32"/>
      <c r="F30" s="32"/>
      <c r="G30" s="32"/>
      <c r="H30" s="32"/>
      <c r="I30" s="32"/>
      <c r="J30" s="71">
        <f>ROUND(J126,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56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56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9" t="s">
        <v>39</v>
      </c>
      <c r="E33" s="27" t="s">
        <v>40</v>
      </c>
      <c r="F33" s="100">
        <f>ROUND((SUM(BE126:BE319)),  2)</f>
        <v>0</v>
      </c>
      <c r="G33" s="32"/>
      <c r="H33" s="32"/>
      <c r="I33" s="101">
        <v>0.21</v>
      </c>
      <c r="J33" s="100">
        <f>ROUND(((SUM(BE126:BE319))*I33),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41</v>
      </c>
      <c r="F34" s="100">
        <f>ROUND((SUM(BF126:BF319)),  2)</f>
        <v>0</v>
      </c>
      <c r="G34" s="32"/>
      <c r="H34" s="32"/>
      <c r="I34" s="101">
        <v>0.15</v>
      </c>
      <c r="J34" s="100">
        <f>ROUND(((SUM(BF126:BF319))*I34),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42</v>
      </c>
      <c r="F35" s="100">
        <f>ROUND((SUM(BG126:BG319)),  2)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43</v>
      </c>
      <c r="F36" s="100">
        <f>ROUND((SUM(BH126:BH319)),  2)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100">
        <f>ROUND((SUM(BI126:BI319)),  2)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2"/>
      <c r="D39" s="103" t="s">
        <v>45</v>
      </c>
      <c r="E39" s="60"/>
      <c r="F39" s="60"/>
      <c r="G39" s="104" t="s">
        <v>46</v>
      </c>
      <c r="H39" s="105" t="s">
        <v>47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08" t="s">
        <v>51</v>
      </c>
      <c r="G61" s="45" t="s">
        <v>50</v>
      </c>
      <c r="H61" s="35"/>
      <c r="I61" s="35"/>
      <c r="J61" s="109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08" t="s">
        <v>51</v>
      </c>
      <c r="G76" s="45" t="s">
        <v>50</v>
      </c>
      <c r="H76" s="35"/>
      <c r="I76" s="35"/>
      <c r="J76" s="109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104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Vybudování parkovacích stání na ul. Volgogradská 23-25</v>
      </c>
      <c r="F85" s="253"/>
      <c r="G85" s="253"/>
      <c r="H85" s="25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102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3" t="str">
        <f>E9</f>
        <v xml:space="preserve">001 - SO 101 PARKOVIŠTĚ </v>
      </c>
      <c r="F87" s="254"/>
      <c r="G87" s="254"/>
      <c r="H87" s="25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Ostrava, ul. Volgogradská 23-25 </v>
      </c>
      <c r="G89" s="32"/>
      <c r="H89" s="32"/>
      <c r="I89" s="27" t="s">
        <v>22</v>
      </c>
      <c r="J89" s="55" t="str">
        <f>IF(J12="","",J12)</f>
        <v>18. 4. 2018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>Městský obvod Ostrava – Jih</v>
      </c>
      <c r="G91" s="32"/>
      <c r="H91" s="32"/>
      <c r="I91" s="27" t="s">
        <v>30</v>
      </c>
      <c r="J91" s="30" t="str">
        <f>E21</f>
        <v>Roman Fildán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Roman Fildán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105</v>
      </c>
      <c r="D94" s="102"/>
      <c r="E94" s="102"/>
      <c r="F94" s="102"/>
      <c r="G94" s="102"/>
      <c r="H94" s="102"/>
      <c r="I94" s="102"/>
      <c r="J94" s="111" t="s">
        <v>106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107</v>
      </c>
      <c r="D96" s="32"/>
      <c r="E96" s="32"/>
      <c r="F96" s="32"/>
      <c r="G96" s="32"/>
      <c r="H96" s="32"/>
      <c r="I96" s="32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108</v>
      </c>
    </row>
    <row r="97" spans="1:31" s="9" customFormat="1" ht="24.95" customHeight="1">
      <c r="B97" s="113"/>
      <c r="D97" s="114" t="s">
        <v>109</v>
      </c>
      <c r="E97" s="115"/>
      <c r="F97" s="115"/>
      <c r="G97" s="115"/>
      <c r="H97" s="115"/>
      <c r="I97" s="115"/>
      <c r="J97" s="116">
        <f>J127</f>
        <v>0</v>
      </c>
      <c r="L97" s="113"/>
    </row>
    <row r="98" spans="1:31" s="10" customFormat="1" ht="19.899999999999999" customHeight="1">
      <c r="B98" s="117"/>
      <c r="D98" s="118" t="s">
        <v>257</v>
      </c>
      <c r="E98" s="119"/>
      <c r="F98" s="119"/>
      <c r="G98" s="119"/>
      <c r="H98" s="119"/>
      <c r="I98" s="119"/>
      <c r="J98" s="120">
        <f>J128</f>
        <v>0</v>
      </c>
      <c r="L98" s="117"/>
    </row>
    <row r="99" spans="1:31" s="10" customFormat="1" ht="19.899999999999999" customHeight="1">
      <c r="B99" s="117"/>
      <c r="D99" s="118" t="s">
        <v>258</v>
      </c>
      <c r="E99" s="119"/>
      <c r="F99" s="119"/>
      <c r="G99" s="119"/>
      <c r="H99" s="119"/>
      <c r="I99" s="119"/>
      <c r="J99" s="120">
        <f>J220</f>
        <v>0</v>
      </c>
      <c r="L99" s="117"/>
    </row>
    <row r="100" spans="1:31" s="10" customFormat="1" ht="19.899999999999999" customHeight="1">
      <c r="B100" s="117"/>
      <c r="D100" s="118" t="s">
        <v>259</v>
      </c>
      <c r="E100" s="119"/>
      <c r="F100" s="119"/>
      <c r="G100" s="119"/>
      <c r="H100" s="119"/>
      <c r="I100" s="119"/>
      <c r="J100" s="120">
        <f>J228</f>
        <v>0</v>
      </c>
      <c r="L100" s="117"/>
    </row>
    <row r="101" spans="1:31" s="10" customFormat="1" ht="19.899999999999999" customHeight="1">
      <c r="B101" s="117"/>
      <c r="D101" s="118" t="s">
        <v>260</v>
      </c>
      <c r="E101" s="119"/>
      <c r="F101" s="119"/>
      <c r="G101" s="119"/>
      <c r="H101" s="119"/>
      <c r="I101" s="119"/>
      <c r="J101" s="120">
        <f>J231</f>
        <v>0</v>
      </c>
      <c r="L101" s="117"/>
    </row>
    <row r="102" spans="1:31" s="10" customFormat="1" ht="19.899999999999999" customHeight="1">
      <c r="B102" s="117"/>
      <c r="D102" s="118" t="s">
        <v>261</v>
      </c>
      <c r="E102" s="119"/>
      <c r="F102" s="119"/>
      <c r="G102" s="119"/>
      <c r="H102" s="119"/>
      <c r="I102" s="119"/>
      <c r="J102" s="120">
        <f>J264</f>
        <v>0</v>
      </c>
      <c r="L102" s="117"/>
    </row>
    <row r="103" spans="1:31" s="10" customFormat="1" ht="19.899999999999999" customHeight="1">
      <c r="B103" s="117"/>
      <c r="D103" s="118" t="s">
        <v>262</v>
      </c>
      <c r="E103" s="119"/>
      <c r="F103" s="119"/>
      <c r="G103" s="119"/>
      <c r="H103" s="119"/>
      <c r="I103" s="119"/>
      <c r="J103" s="120">
        <f>J300</f>
        <v>0</v>
      </c>
      <c r="L103" s="117"/>
    </row>
    <row r="104" spans="1:31" s="10" customFormat="1" ht="19.899999999999999" customHeight="1">
      <c r="B104" s="117"/>
      <c r="D104" s="118" t="s">
        <v>263</v>
      </c>
      <c r="E104" s="119"/>
      <c r="F104" s="119"/>
      <c r="G104" s="119"/>
      <c r="H104" s="119"/>
      <c r="I104" s="119"/>
      <c r="J104" s="120">
        <f>J306</f>
        <v>0</v>
      </c>
      <c r="L104" s="117"/>
    </row>
    <row r="105" spans="1:31" s="9" customFormat="1" ht="24.95" customHeight="1">
      <c r="B105" s="113"/>
      <c r="D105" s="114" t="s">
        <v>264</v>
      </c>
      <c r="E105" s="115"/>
      <c r="F105" s="115"/>
      <c r="G105" s="115"/>
      <c r="H105" s="115"/>
      <c r="I105" s="115"/>
      <c r="J105" s="116">
        <f>J308</f>
        <v>0</v>
      </c>
      <c r="L105" s="113"/>
    </row>
    <row r="106" spans="1:31" s="10" customFormat="1" ht="19.899999999999999" customHeight="1">
      <c r="B106" s="117"/>
      <c r="D106" s="118" t="s">
        <v>265</v>
      </c>
      <c r="E106" s="119"/>
      <c r="F106" s="119"/>
      <c r="G106" s="119"/>
      <c r="H106" s="119"/>
      <c r="I106" s="119"/>
      <c r="J106" s="120">
        <f>J309</f>
        <v>0</v>
      </c>
      <c r="L106" s="117"/>
    </row>
    <row r="107" spans="1:31" s="2" customFormat="1" ht="21.7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31" s="2" customFormat="1" ht="6.95" customHeight="1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4.95" customHeight="1">
      <c r="A113" s="32"/>
      <c r="B113" s="33"/>
      <c r="C113" s="21" t="s">
        <v>111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>
      <c r="A115" s="32"/>
      <c r="B115" s="33"/>
      <c r="C115" s="27" t="s">
        <v>16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>
      <c r="A116" s="32"/>
      <c r="B116" s="33"/>
      <c r="C116" s="32"/>
      <c r="D116" s="32"/>
      <c r="E116" s="252" t="str">
        <f>E7</f>
        <v>Vybudování parkovacích stání na ul. Volgogradská 23-25</v>
      </c>
      <c r="F116" s="253"/>
      <c r="G116" s="253"/>
      <c r="H116" s="253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102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>
      <c r="A118" s="32"/>
      <c r="B118" s="33"/>
      <c r="C118" s="32"/>
      <c r="D118" s="32"/>
      <c r="E118" s="213" t="str">
        <f>E9</f>
        <v xml:space="preserve">001 - SO 101 PARKOVIŠTĚ </v>
      </c>
      <c r="F118" s="254"/>
      <c r="G118" s="254"/>
      <c r="H118" s="254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>
      <c r="A120" s="32"/>
      <c r="B120" s="33"/>
      <c r="C120" s="27" t="s">
        <v>20</v>
      </c>
      <c r="D120" s="32"/>
      <c r="E120" s="32"/>
      <c r="F120" s="25" t="str">
        <f>F12</f>
        <v xml:space="preserve">Ostrava, ul. Volgogradská 23-25 </v>
      </c>
      <c r="G120" s="32"/>
      <c r="H120" s="32"/>
      <c r="I120" s="27" t="s">
        <v>22</v>
      </c>
      <c r="J120" s="55" t="str">
        <f>IF(J12="","",J12)</f>
        <v>18. 4. 2018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5.2" customHeight="1">
      <c r="A122" s="32"/>
      <c r="B122" s="33"/>
      <c r="C122" s="27" t="s">
        <v>24</v>
      </c>
      <c r="D122" s="32"/>
      <c r="E122" s="32"/>
      <c r="F122" s="25" t="str">
        <f>E15</f>
        <v>Městský obvod Ostrava – Jih</v>
      </c>
      <c r="G122" s="32"/>
      <c r="H122" s="32"/>
      <c r="I122" s="27" t="s">
        <v>30</v>
      </c>
      <c r="J122" s="30" t="str">
        <f>E21</f>
        <v>Roman Fildán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>
      <c r="A123" s="32"/>
      <c r="B123" s="33"/>
      <c r="C123" s="27" t="s">
        <v>28</v>
      </c>
      <c r="D123" s="32"/>
      <c r="E123" s="32"/>
      <c r="F123" s="25" t="str">
        <f>IF(E18="","",E18)</f>
        <v>Vyplň údaj</v>
      </c>
      <c r="G123" s="32"/>
      <c r="H123" s="32"/>
      <c r="I123" s="27" t="s">
        <v>33</v>
      </c>
      <c r="J123" s="30" t="str">
        <f>E24</f>
        <v>Roman Fildán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>
      <c r="A125" s="121"/>
      <c r="B125" s="122"/>
      <c r="C125" s="123" t="s">
        <v>112</v>
      </c>
      <c r="D125" s="124" t="s">
        <v>60</v>
      </c>
      <c r="E125" s="124" t="s">
        <v>56</v>
      </c>
      <c r="F125" s="124" t="s">
        <v>57</v>
      </c>
      <c r="G125" s="124" t="s">
        <v>113</v>
      </c>
      <c r="H125" s="124" t="s">
        <v>114</v>
      </c>
      <c r="I125" s="124" t="s">
        <v>115</v>
      </c>
      <c r="J125" s="125" t="s">
        <v>106</v>
      </c>
      <c r="K125" s="126" t="s">
        <v>116</v>
      </c>
      <c r="L125" s="127"/>
      <c r="M125" s="62" t="s">
        <v>1</v>
      </c>
      <c r="N125" s="63" t="s">
        <v>39</v>
      </c>
      <c r="O125" s="63" t="s">
        <v>117</v>
      </c>
      <c r="P125" s="63" t="s">
        <v>118</v>
      </c>
      <c r="Q125" s="63" t="s">
        <v>119</v>
      </c>
      <c r="R125" s="63" t="s">
        <v>120</v>
      </c>
      <c r="S125" s="63" t="s">
        <v>121</v>
      </c>
      <c r="T125" s="64" t="s">
        <v>122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</row>
    <row r="126" spans="1:63" s="2" customFormat="1" ht="22.9" customHeight="1">
      <c r="A126" s="32"/>
      <c r="B126" s="33"/>
      <c r="C126" s="69" t="s">
        <v>123</v>
      </c>
      <c r="D126" s="32"/>
      <c r="E126" s="32"/>
      <c r="F126" s="32"/>
      <c r="G126" s="32"/>
      <c r="H126" s="32"/>
      <c r="I126" s="32"/>
      <c r="J126" s="128">
        <f>BK126</f>
        <v>0</v>
      </c>
      <c r="K126" s="32"/>
      <c r="L126" s="33"/>
      <c r="M126" s="65"/>
      <c r="N126" s="56"/>
      <c r="O126" s="66"/>
      <c r="P126" s="129">
        <f>P127+P308</f>
        <v>0</v>
      </c>
      <c r="Q126" s="66"/>
      <c r="R126" s="129">
        <f>R127+R308</f>
        <v>696.59403353999983</v>
      </c>
      <c r="S126" s="66"/>
      <c r="T126" s="130">
        <f>T127+T308</f>
        <v>16.737499999999997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74</v>
      </c>
      <c r="AU126" s="17" t="s">
        <v>108</v>
      </c>
      <c r="BK126" s="131">
        <f>BK127+BK308</f>
        <v>0</v>
      </c>
    </row>
    <row r="127" spans="1:63" s="12" customFormat="1" ht="25.9" customHeight="1">
      <c r="B127" s="132"/>
      <c r="D127" s="133" t="s">
        <v>74</v>
      </c>
      <c r="E127" s="134" t="s">
        <v>124</v>
      </c>
      <c r="F127" s="134" t="s">
        <v>125</v>
      </c>
      <c r="I127" s="135"/>
      <c r="J127" s="136">
        <f>BK127</f>
        <v>0</v>
      </c>
      <c r="L127" s="132"/>
      <c r="M127" s="137"/>
      <c r="N127" s="138"/>
      <c r="O127" s="138"/>
      <c r="P127" s="139">
        <f>P128+P220+P228+P231+P264+P300+P306</f>
        <v>0</v>
      </c>
      <c r="Q127" s="138"/>
      <c r="R127" s="139">
        <f>R128+R220+R228+R231+R264+R300+R306</f>
        <v>694.91215853999984</v>
      </c>
      <c r="S127" s="138"/>
      <c r="T127" s="140">
        <f>T128+T220+T228+T231+T264+T300+T306</f>
        <v>16.737499999999997</v>
      </c>
      <c r="AR127" s="133" t="s">
        <v>83</v>
      </c>
      <c r="AT127" s="141" t="s">
        <v>74</v>
      </c>
      <c r="AU127" s="141" t="s">
        <v>75</v>
      </c>
      <c r="AY127" s="133" t="s">
        <v>127</v>
      </c>
      <c r="BK127" s="142">
        <f>BK128+BK220+BK228+BK231+BK264+BK300+BK306</f>
        <v>0</v>
      </c>
    </row>
    <row r="128" spans="1:63" s="12" customFormat="1" ht="22.9" customHeight="1">
      <c r="B128" s="132"/>
      <c r="D128" s="133" t="s">
        <v>74</v>
      </c>
      <c r="E128" s="143" t="s">
        <v>83</v>
      </c>
      <c r="F128" s="143" t="s">
        <v>266</v>
      </c>
      <c r="I128" s="135"/>
      <c r="J128" s="144">
        <f>BK128</f>
        <v>0</v>
      </c>
      <c r="L128" s="132"/>
      <c r="M128" s="137"/>
      <c r="N128" s="138"/>
      <c r="O128" s="138"/>
      <c r="P128" s="139">
        <f>SUM(P129:P219)</f>
        <v>0</v>
      </c>
      <c r="Q128" s="138"/>
      <c r="R128" s="139">
        <f>SUM(R129:R219)</f>
        <v>29.641539999999999</v>
      </c>
      <c r="S128" s="138"/>
      <c r="T128" s="140">
        <f>SUM(T129:T219)</f>
        <v>6.4574999999999996</v>
      </c>
      <c r="AR128" s="133" t="s">
        <v>83</v>
      </c>
      <c r="AT128" s="141" t="s">
        <v>74</v>
      </c>
      <c r="AU128" s="141" t="s">
        <v>83</v>
      </c>
      <c r="AY128" s="133" t="s">
        <v>127</v>
      </c>
      <c r="BK128" s="142">
        <f>SUM(BK129:BK219)</f>
        <v>0</v>
      </c>
    </row>
    <row r="129" spans="1:65" s="2" customFormat="1" ht="16.5" customHeight="1">
      <c r="A129" s="32"/>
      <c r="B129" s="145"/>
      <c r="C129" s="161" t="s">
        <v>83</v>
      </c>
      <c r="D129" s="161" t="s">
        <v>212</v>
      </c>
      <c r="E129" s="162" t="s">
        <v>267</v>
      </c>
      <c r="F129" s="163" t="s">
        <v>268</v>
      </c>
      <c r="G129" s="164" t="s">
        <v>269</v>
      </c>
      <c r="H129" s="165">
        <v>5.0999999999999997E-2</v>
      </c>
      <c r="I129" s="166"/>
      <c r="J129" s="167">
        <f>ROUND(I129*H129,2)</f>
        <v>0</v>
      </c>
      <c r="K129" s="168"/>
      <c r="L129" s="33"/>
      <c r="M129" s="169" t="s">
        <v>1</v>
      </c>
      <c r="N129" s="170" t="s">
        <v>40</v>
      </c>
      <c r="O129" s="58"/>
      <c r="P129" s="157">
        <f>O129*H129</f>
        <v>0</v>
      </c>
      <c r="Q129" s="157">
        <v>0</v>
      </c>
      <c r="R129" s="157">
        <f>Q129*H129</f>
        <v>0</v>
      </c>
      <c r="S129" s="157">
        <v>0</v>
      </c>
      <c r="T129" s="158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9" t="s">
        <v>133</v>
      </c>
      <c r="AT129" s="159" t="s">
        <v>212</v>
      </c>
      <c r="AU129" s="159" t="s">
        <v>85</v>
      </c>
      <c r="AY129" s="17" t="s">
        <v>127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7" t="s">
        <v>83</v>
      </c>
      <c r="BK129" s="160">
        <f>ROUND(I129*H129,2)</f>
        <v>0</v>
      </c>
      <c r="BL129" s="17" t="s">
        <v>133</v>
      </c>
      <c r="BM129" s="159" t="s">
        <v>270</v>
      </c>
    </row>
    <row r="130" spans="1:65" s="13" customFormat="1" ht="11.25">
      <c r="B130" s="171"/>
      <c r="D130" s="172" t="s">
        <v>216</v>
      </c>
      <c r="E130" s="173" t="s">
        <v>1</v>
      </c>
      <c r="F130" s="174" t="s">
        <v>271</v>
      </c>
      <c r="H130" s="173" t="s">
        <v>1</v>
      </c>
      <c r="I130" s="175"/>
      <c r="L130" s="171"/>
      <c r="M130" s="176"/>
      <c r="N130" s="177"/>
      <c r="O130" s="177"/>
      <c r="P130" s="177"/>
      <c r="Q130" s="177"/>
      <c r="R130" s="177"/>
      <c r="S130" s="177"/>
      <c r="T130" s="178"/>
      <c r="AT130" s="173" t="s">
        <v>216</v>
      </c>
      <c r="AU130" s="173" t="s">
        <v>85</v>
      </c>
      <c r="AV130" s="13" t="s">
        <v>83</v>
      </c>
      <c r="AW130" s="13" t="s">
        <v>32</v>
      </c>
      <c r="AX130" s="13" t="s">
        <v>75</v>
      </c>
      <c r="AY130" s="173" t="s">
        <v>127</v>
      </c>
    </row>
    <row r="131" spans="1:65" s="14" customFormat="1" ht="11.25">
      <c r="B131" s="179"/>
      <c r="D131" s="172" t="s">
        <v>216</v>
      </c>
      <c r="E131" s="180" t="s">
        <v>1</v>
      </c>
      <c r="F131" s="181" t="s">
        <v>272</v>
      </c>
      <c r="H131" s="182">
        <v>5.0999999999999997E-2</v>
      </c>
      <c r="I131" s="183"/>
      <c r="L131" s="179"/>
      <c r="M131" s="184"/>
      <c r="N131" s="185"/>
      <c r="O131" s="185"/>
      <c r="P131" s="185"/>
      <c r="Q131" s="185"/>
      <c r="R131" s="185"/>
      <c r="S131" s="185"/>
      <c r="T131" s="186"/>
      <c r="AT131" s="180" t="s">
        <v>216</v>
      </c>
      <c r="AU131" s="180" t="s">
        <v>85</v>
      </c>
      <c r="AV131" s="14" t="s">
        <v>85</v>
      </c>
      <c r="AW131" s="14" t="s">
        <v>32</v>
      </c>
      <c r="AX131" s="14" t="s">
        <v>83</v>
      </c>
      <c r="AY131" s="180" t="s">
        <v>127</v>
      </c>
    </row>
    <row r="132" spans="1:65" s="2" customFormat="1" ht="33" customHeight="1">
      <c r="A132" s="32"/>
      <c r="B132" s="145"/>
      <c r="C132" s="161" t="s">
        <v>85</v>
      </c>
      <c r="D132" s="161" t="s">
        <v>212</v>
      </c>
      <c r="E132" s="162" t="s">
        <v>273</v>
      </c>
      <c r="F132" s="163" t="s">
        <v>274</v>
      </c>
      <c r="G132" s="164" t="s">
        <v>227</v>
      </c>
      <c r="H132" s="165">
        <v>150</v>
      </c>
      <c r="I132" s="166"/>
      <c r="J132" s="167">
        <f>ROUND(I132*H132,2)</f>
        <v>0</v>
      </c>
      <c r="K132" s="168"/>
      <c r="L132" s="33"/>
      <c r="M132" s="169" t="s">
        <v>1</v>
      </c>
      <c r="N132" s="170" t="s">
        <v>40</v>
      </c>
      <c r="O132" s="58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9" t="s">
        <v>133</v>
      </c>
      <c r="AT132" s="159" t="s">
        <v>212</v>
      </c>
      <c r="AU132" s="159" t="s">
        <v>85</v>
      </c>
      <c r="AY132" s="17" t="s">
        <v>127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7" t="s">
        <v>83</v>
      </c>
      <c r="BK132" s="160">
        <f>ROUND(I132*H132,2)</f>
        <v>0</v>
      </c>
      <c r="BL132" s="17" t="s">
        <v>133</v>
      </c>
      <c r="BM132" s="159" t="s">
        <v>275</v>
      </c>
    </row>
    <row r="133" spans="1:65" s="14" customFormat="1" ht="11.25">
      <c r="B133" s="179"/>
      <c r="D133" s="172" t="s">
        <v>216</v>
      </c>
      <c r="E133" s="180" t="s">
        <v>1</v>
      </c>
      <c r="F133" s="181" t="s">
        <v>276</v>
      </c>
      <c r="H133" s="182">
        <v>150</v>
      </c>
      <c r="I133" s="183"/>
      <c r="L133" s="179"/>
      <c r="M133" s="184"/>
      <c r="N133" s="185"/>
      <c r="O133" s="185"/>
      <c r="P133" s="185"/>
      <c r="Q133" s="185"/>
      <c r="R133" s="185"/>
      <c r="S133" s="185"/>
      <c r="T133" s="186"/>
      <c r="AT133" s="180" t="s">
        <v>216</v>
      </c>
      <c r="AU133" s="180" t="s">
        <v>85</v>
      </c>
      <c r="AV133" s="14" t="s">
        <v>85</v>
      </c>
      <c r="AW133" s="14" t="s">
        <v>32</v>
      </c>
      <c r="AX133" s="14" t="s">
        <v>83</v>
      </c>
      <c r="AY133" s="180" t="s">
        <v>127</v>
      </c>
    </row>
    <row r="134" spans="1:65" s="2" customFormat="1" ht="33" customHeight="1">
      <c r="A134" s="32"/>
      <c r="B134" s="145"/>
      <c r="C134" s="161" t="s">
        <v>137</v>
      </c>
      <c r="D134" s="161" t="s">
        <v>212</v>
      </c>
      <c r="E134" s="162" t="s">
        <v>277</v>
      </c>
      <c r="F134" s="163" t="s">
        <v>278</v>
      </c>
      <c r="G134" s="164" t="s">
        <v>227</v>
      </c>
      <c r="H134" s="165">
        <v>31</v>
      </c>
      <c r="I134" s="166"/>
      <c r="J134" s="167">
        <f>ROUND(I134*H134,2)</f>
        <v>0</v>
      </c>
      <c r="K134" s="168"/>
      <c r="L134" s="33"/>
      <c r="M134" s="169" t="s">
        <v>1</v>
      </c>
      <c r="N134" s="170" t="s">
        <v>40</v>
      </c>
      <c r="O134" s="58"/>
      <c r="P134" s="157">
        <f>O134*H134</f>
        <v>0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9" t="s">
        <v>133</v>
      </c>
      <c r="AT134" s="159" t="s">
        <v>212</v>
      </c>
      <c r="AU134" s="159" t="s">
        <v>85</v>
      </c>
      <c r="AY134" s="17" t="s">
        <v>127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7" t="s">
        <v>83</v>
      </c>
      <c r="BK134" s="160">
        <f>ROUND(I134*H134,2)</f>
        <v>0</v>
      </c>
      <c r="BL134" s="17" t="s">
        <v>133</v>
      </c>
      <c r="BM134" s="159" t="s">
        <v>279</v>
      </c>
    </row>
    <row r="135" spans="1:65" s="13" customFormat="1" ht="11.25">
      <c r="B135" s="171"/>
      <c r="D135" s="172" t="s">
        <v>216</v>
      </c>
      <c r="E135" s="173" t="s">
        <v>1</v>
      </c>
      <c r="F135" s="174" t="s">
        <v>271</v>
      </c>
      <c r="H135" s="173" t="s">
        <v>1</v>
      </c>
      <c r="I135" s="175"/>
      <c r="L135" s="171"/>
      <c r="M135" s="176"/>
      <c r="N135" s="177"/>
      <c r="O135" s="177"/>
      <c r="P135" s="177"/>
      <c r="Q135" s="177"/>
      <c r="R135" s="177"/>
      <c r="S135" s="177"/>
      <c r="T135" s="178"/>
      <c r="AT135" s="173" t="s">
        <v>216</v>
      </c>
      <c r="AU135" s="173" t="s">
        <v>85</v>
      </c>
      <c r="AV135" s="13" t="s">
        <v>83</v>
      </c>
      <c r="AW135" s="13" t="s">
        <v>32</v>
      </c>
      <c r="AX135" s="13" t="s">
        <v>75</v>
      </c>
      <c r="AY135" s="173" t="s">
        <v>127</v>
      </c>
    </row>
    <row r="136" spans="1:65" s="14" customFormat="1" ht="11.25">
      <c r="B136" s="179"/>
      <c r="D136" s="172" t="s">
        <v>216</v>
      </c>
      <c r="E136" s="180" t="s">
        <v>1</v>
      </c>
      <c r="F136" s="181" t="s">
        <v>280</v>
      </c>
      <c r="H136" s="182">
        <v>31</v>
      </c>
      <c r="I136" s="183"/>
      <c r="L136" s="179"/>
      <c r="M136" s="184"/>
      <c r="N136" s="185"/>
      <c r="O136" s="185"/>
      <c r="P136" s="185"/>
      <c r="Q136" s="185"/>
      <c r="R136" s="185"/>
      <c r="S136" s="185"/>
      <c r="T136" s="186"/>
      <c r="AT136" s="180" t="s">
        <v>216</v>
      </c>
      <c r="AU136" s="180" t="s">
        <v>85</v>
      </c>
      <c r="AV136" s="14" t="s">
        <v>85</v>
      </c>
      <c r="AW136" s="14" t="s">
        <v>32</v>
      </c>
      <c r="AX136" s="14" t="s">
        <v>83</v>
      </c>
      <c r="AY136" s="180" t="s">
        <v>127</v>
      </c>
    </row>
    <row r="137" spans="1:65" s="2" customFormat="1" ht="24.2" customHeight="1">
      <c r="A137" s="32"/>
      <c r="B137" s="145"/>
      <c r="C137" s="161" t="s">
        <v>133</v>
      </c>
      <c r="D137" s="161" t="s">
        <v>212</v>
      </c>
      <c r="E137" s="162" t="s">
        <v>281</v>
      </c>
      <c r="F137" s="163" t="s">
        <v>282</v>
      </c>
      <c r="G137" s="164" t="s">
        <v>163</v>
      </c>
      <c r="H137" s="165">
        <v>1</v>
      </c>
      <c r="I137" s="166"/>
      <c r="J137" s="167">
        <f>ROUND(I137*H137,2)</f>
        <v>0</v>
      </c>
      <c r="K137" s="168"/>
      <c r="L137" s="33"/>
      <c r="M137" s="169" t="s">
        <v>1</v>
      </c>
      <c r="N137" s="170" t="s">
        <v>40</v>
      </c>
      <c r="O137" s="58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9" t="s">
        <v>133</v>
      </c>
      <c r="AT137" s="159" t="s">
        <v>212</v>
      </c>
      <c r="AU137" s="159" t="s">
        <v>85</v>
      </c>
      <c r="AY137" s="17" t="s">
        <v>127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7" t="s">
        <v>83</v>
      </c>
      <c r="BK137" s="160">
        <f>ROUND(I137*H137,2)</f>
        <v>0</v>
      </c>
      <c r="BL137" s="17" t="s">
        <v>133</v>
      </c>
      <c r="BM137" s="159" t="s">
        <v>283</v>
      </c>
    </row>
    <row r="138" spans="1:65" s="2" customFormat="1" ht="33" customHeight="1">
      <c r="A138" s="32"/>
      <c r="B138" s="145"/>
      <c r="C138" s="161" t="s">
        <v>126</v>
      </c>
      <c r="D138" s="161" t="s">
        <v>212</v>
      </c>
      <c r="E138" s="162" t="s">
        <v>284</v>
      </c>
      <c r="F138" s="163" t="s">
        <v>285</v>
      </c>
      <c r="G138" s="164" t="s">
        <v>163</v>
      </c>
      <c r="H138" s="165">
        <v>1</v>
      </c>
      <c r="I138" s="166"/>
      <c r="J138" s="167">
        <f>ROUND(I138*H138,2)</f>
        <v>0</v>
      </c>
      <c r="K138" s="168"/>
      <c r="L138" s="33"/>
      <c r="M138" s="169" t="s">
        <v>1</v>
      </c>
      <c r="N138" s="170" t="s">
        <v>40</v>
      </c>
      <c r="O138" s="58"/>
      <c r="P138" s="157">
        <f>O138*H138</f>
        <v>0</v>
      </c>
      <c r="Q138" s="157">
        <v>0</v>
      </c>
      <c r="R138" s="157">
        <f>Q138*H138</f>
        <v>0</v>
      </c>
      <c r="S138" s="157">
        <v>0</v>
      </c>
      <c r="T138" s="15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9" t="s">
        <v>133</v>
      </c>
      <c r="AT138" s="159" t="s">
        <v>212</v>
      </c>
      <c r="AU138" s="159" t="s">
        <v>85</v>
      </c>
      <c r="AY138" s="17" t="s">
        <v>127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7" t="s">
        <v>83</v>
      </c>
      <c r="BK138" s="160">
        <f>ROUND(I138*H138,2)</f>
        <v>0</v>
      </c>
      <c r="BL138" s="17" t="s">
        <v>133</v>
      </c>
      <c r="BM138" s="159" t="s">
        <v>286</v>
      </c>
    </row>
    <row r="139" spans="1:65" s="2" customFormat="1" ht="16.5" customHeight="1">
      <c r="A139" s="32"/>
      <c r="B139" s="145"/>
      <c r="C139" s="161" t="s">
        <v>145</v>
      </c>
      <c r="D139" s="161" t="s">
        <v>212</v>
      </c>
      <c r="E139" s="162" t="s">
        <v>287</v>
      </c>
      <c r="F139" s="163" t="s">
        <v>288</v>
      </c>
      <c r="G139" s="164" t="s">
        <v>99</v>
      </c>
      <c r="H139" s="165">
        <v>31.5</v>
      </c>
      <c r="I139" s="166"/>
      <c r="J139" s="167">
        <f>ROUND(I139*H139,2)</f>
        <v>0</v>
      </c>
      <c r="K139" s="168"/>
      <c r="L139" s="33"/>
      <c r="M139" s="169" t="s">
        <v>1</v>
      </c>
      <c r="N139" s="170" t="s">
        <v>40</v>
      </c>
      <c r="O139" s="58"/>
      <c r="P139" s="157">
        <f>O139*H139</f>
        <v>0</v>
      </c>
      <c r="Q139" s="157">
        <v>0</v>
      </c>
      <c r="R139" s="157">
        <f>Q139*H139</f>
        <v>0</v>
      </c>
      <c r="S139" s="157">
        <v>0.20499999999999999</v>
      </c>
      <c r="T139" s="158">
        <f>S139*H139</f>
        <v>6.4574999999999996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9" t="s">
        <v>133</v>
      </c>
      <c r="AT139" s="159" t="s">
        <v>212</v>
      </c>
      <c r="AU139" s="159" t="s">
        <v>85</v>
      </c>
      <c r="AY139" s="17" t="s">
        <v>127</v>
      </c>
      <c r="BE139" s="160">
        <f>IF(N139="základní",J139,0)</f>
        <v>0</v>
      </c>
      <c r="BF139" s="160">
        <f>IF(N139="snížená",J139,0)</f>
        <v>0</v>
      </c>
      <c r="BG139" s="160">
        <f>IF(N139="zákl. přenesená",J139,0)</f>
        <v>0</v>
      </c>
      <c r="BH139" s="160">
        <f>IF(N139="sníž. přenesená",J139,0)</f>
        <v>0</v>
      </c>
      <c r="BI139" s="160">
        <f>IF(N139="nulová",J139,0)</f>
        <v>0</v>
      </c>
      <c r="BJ139" s="17" t="s">
        <v>83</v>
      </c>
      <c r="BK139" s="160">
        <f>ROUND(I139*H139,2)</f>
        <v>0</v>
      </c>
      <c r="BL139" s="17" t="s">
        <v>133</v>
      </c>
      <c r="BM139" s="159" t="s">
        <v>289</v>
      </c>
    </row>
    <row r="140" spans="1:65" s="13" customFormat="1" ht="11.25">
      <c r="B140" s="171"/>
      <c r="D140" s="172" t="s">
        <v>216</v>
      </c>
      <c r="E140" s="173" t="s">
        <v>1</v>
      </c>
      <c r="F140" s="174" t="s">
        <v>290</v>
      </c>
      <c r="H140" s="173" t="s">
        <v>1</v>
      </c>
      <c r="I140" s="175"/>
      <c r="L140" s="171"/>
      <c r="M140" s="176"/>
      <c r="N140" s="177"/>
      <c r="O140" s="177"/>
      <c r="P140" s="177"/>
      <c r="Q140" s="177"/>
      <c r="R140" s="177"/>
      <c r="S140" s="177"/>
      <c r="T140" s="178"/>
      <c r="AT140" s="173" t="s">
        <v>216</v>
      </c>
      <c r="AU140" s="173" t="s">
        <v>85</v>
      </c>
      <c r="AV140" s="13" t="s">
        <v>83</v>
      </c>
      <c r="AW140" s="13" t="s">
        <v>32</v>
      </c>
      <c r="AX140" s="13" t="s">
        <v>75</v>
      </c>
      <c r="AY140" s="173" t="s">
        <v>127</v>
      </c>
    </row>
    <row r="141" spans="1:65" s="14" customFormat="1" ht="11.25">
      <c r="B141" s="179"/>
      <c r="D141" s="172" t="s">
        <v>216</v>
      </c>
      <c r="E141" s="180" t="s">
        <v>235</v>
      </c>
      <c r="F141" s="181" t="s">
        <v>291</v>
      </c>
      <c r="H141" s="182">
        <v>31.5</v>
      </c>
      <c r="I141" s="183"/>
      <c r="L141" s="179"/>
      <c r="M141" s="184"/>
      <c r="N141" s="185"/>
      <c r="O141" s="185"/>
      <c r="P141" s="185"/>
      <c r="Q141" s="185"/>
      <c r="R141" s="185"/>
      <c r="S141" s="185"/>
      <c r="T141" s="186"/>
      <c r="AT141" s="180" t="s">
        <v>216</v>
      </c>
      <c r="AU141" s="180" t="s">
        <v>85</v>
      </c>
      <c r="AV141" s="14" t="s">
        <v>85</v>
      </c>
      <c r="AW141" s="14" t="s">
        <v>32</v>
      </c>
      <c r="AX141" s="14" t="s">
        <v>83</v>
      </c>
      <c r="AY141" s="180" t="s">
        <v>127</v>
      </c>
    </row>
    <row r="142" spans="1:65" s="2" customFormat="1" ht="24.2" customHeight="1">
      <c r="A142" s="32"/>
      <c r="B142" s="145"/>
      <c r="C142" s="161" t="s">
        <v>149</v>
      </c>
      <c r="D142" s="161" t="s">
        <v>212</v>
      </c>
      <c r="E142" s="162" t="s">
        <v>292</v>
      </c>
      <c r="F142" s="163" t="s">
        <v>293</v>
      </c>
      <c r="G142" s="164" t="s">
        <v>238</v>
      </c>
      <c r="H142" s="165">
        <v>71</v>
      </c>
      <c r="I142" s="166"/>
      <c r="J142" s="167">
        <f>ROUND(I142*H142,2)</f>
        <v>0</v>
      </c>
      <c r="K142" s="168"/>
      <c r="L142" s="33"/>
      <c r="M142" s="169" t="s">
        <v>1</v>
      </c>
      <c r="N142" s="170" t="s">
        <v>40</v>
      </c>
      <c r="O142" s="58"/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9" t="s">
        <v>133</v>
      </c>
      <c r="AT142" s="159" t="s">
        <v>212</v>
      </c>
      <c r="AU142" s="159" t="s">
        <v>85</v>
      </c>
      <c r="AY142" s="17" t="s">
        <v>127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17" t="s">
        <v>83</v>
      </c>
      <c r="BK142" s="160">
        <f>ROUND(I142*H142,2)</f>
        <v>0</v>
      </c>
      <c r="BL142" s="17" t="s">
        <v>133</v>
      </c>
      <c r="BM142" s="159" t="s">
        <v>294</v>
      </c>
    </row>
    <row r="143" spans="1:65" s="13" customFormat="1" ht="11.25">
      <c r="B143" s="171"/>
      <c r="D143" s="172" t="s">
        <v>216</v>
      </c>
      <c r="E143" s="173" t="s">
        <v>1</v>
      </c>
      <c r="F143" s="174" t="s">
        <v>295</v>
      </c>
      <c r="H143" s="173" t="s">
        <v>1</v>
      </c>
      <c r="I143" s="175"/>
      <c r="L143" s="171"/>
      <c r="M143" s="176"/>
      <c r="N143" s="177"/>
      <c r="O143" s="177"/>
      <c r="P143" s="177"/>
      <c r="Q143" s="177"/>
      <c r="R143" s="177"/>
      <c r="S143" s="177"/>
      <c r="T143" s="178"/>
      <c r="AT143" s="173" t="s">
        <v>216</v>
      </c>
      <c r="AU143" s="173" t="s">
        <v>85</v>
      </c>
      <c r="AV143" s="13" t="s">
        <v>83</v>
      </c>
      <c r="AW143" s="13" t="s">
        <v>32</v>
      </c>
      <c r="AX143" s="13" t="s">
        <v>75</v>
      </c>
      <c r="AY143" s="173" t="s">
        <v>127</v>
      </c>
    </row>
    <row r="144" spans="1:65" s="14" customFormat="1" ht="11.25">
      <c r="B144" s="179"/>
      <c r="D144" s="172" t="s">
        <v>216</v>
      </c>
      <c r="E144" s="180" t="s">
        <v>1</v>
      </c>
      <c r="F144" s="181" t="s">
        <v>296</v>
      </c>
      <c r="H144" s="182">
        <v>71</v>
      </c>
      <c r="I144" s="183"/>
      <c r="L144" s="179"/>
      <c r="M144" s="184"/>
      <c r="N144" s="185"/>
      <c r="O144" s="185"/>
      <c r="P144" s="185"/>
      <c r="Q144" s="185"/>
      <c r="R144" s="185"/>
      <c r="S144" s="185"/>
      <c r="T144" s="186"/>
      <c r="AT144" s="180" t="s">
        <v>216</v>
      </c>
      <c r="AU144" s="180" t="s">
        <v>85</v>
      </c>
      <c r="AV144" s="14" t="s">
        <v>85</v>
      </c>
      <c r="AW144" s="14" t="s">
        <v>32</v>
      </c>
      <c r="AX144" s="14" t="s">
        <v>83</v>
      </c>
      <c r="AY144" s="180" t="s">
        <v>127</v>
      </c>
    </row>
    <row r="145" spans="1:65" s="2" customFormat="1" ht="21.75" customHeight="1">
      <c r="A145" s="32"/>
      <c r="B145" s="145"/>
      <c r="C145" s="161" t="s">
        <v>132</v>
      </c>
      <c r="D145" s="161" t="s">
        <v>212</v>
      </c>
      <c r="E145" s="162" t="s">
        <v>297</v>
      </c>
      <c r="F145" s="163" t="s">
        <v>298</v>
      </c>
      <c r="G145" s="164" t="s">
        <v>238</v>
      </c>
      <c r="H145" s="165">
        <v>112.6</v>
      </c>
      <c r="I145" s="166"/>
      <c r="J145" s="167">
        <f>ROUND(I145*H145,2)</f>
        <v>0</v>
      </c>
      <c r="K145" s="168"/>
      <c r="L145" s="33"/>
      <c r="M145" s="169" t="s">
        <v>1</v>
      </c>
      <c r="N145" s="170" t="s">
        <v>40</v>
      </c>
      <c r="O145" s="58"/>
      <c r="P145" s="157">
        <f>O145*H145</f>
        <v>0</v>
      </c>
      <c r="Q145" s="157">
        <v>0</v>
      </c>
      <c r="R145" s="157">
        <f>Q145*H145</f>
        <v>0</v>
      </c>
      <c r="S145" s="157">
        <v>0</v>
      </c>
      <c r="T145" s="15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9" t="s">
        <v>133</v>
      </c>
      <c r="AT145" s="159" t="s">
        <v>212</v>
      </c>
      <c r="AU145" s="159" t="s">
        <v>85</v>
      </c>
      <c r="AY145" s="17" t="s">
        <v>127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17" t="s">
        <v>83</v>
      </c>
      <c r="BK145" s="160">
        <f>ROUND(I145*H145,2)</f>
        <v>0</v>
      </c>
      <c r="BL145" s="17" t="s">
        <v>133</v>
      </c>
      <c r="BM145" s="159" t="s">
        <v>299</v>
      </c>
    </row>
    <row r="146" spans="1:65" s="13" customFormat="1" ht="11.25">
      <c r="B146" s="171"/>
      <c r="D146" s="172" t="s">
        <v>216</v>
      </c>
      <c r="E146" s="173" t="s">
        <v>1</v>
      </c>
      <c r="F146" s="174" t="s">
        <v>300</v>
      </c>
      <c r="H146" s="173" t="s">
        <v>1</v>
      </c>
      <c r="I146" s="175"/>
      <c r="L146" s="171"/>
      <c r="M146" s="176"/>
      <c r="N146" s="177"/>
      <c r="O146" s="177"/>
      <c r="P146" s="177"/>
      <c r="Q146" s="177"/>
      <c r="R146" s="177"/>
      <c r="S146" s="177"/>
      <c r="T146" s="178"/>
      <c r="AT146" s="173" t="s">
        <v>216</v>
      </c>
      <c r="AU146" s="173" t="s">
        <v>85</v>
      </c>
      <c r="AV146" s="13" t="s">
        <v>83</v>
      </c>
      <c r="AW146" s="13" t="s">
        <v>32</v>
      </c>
      <c r="AX146" s="13" t="s">
        <v>75</v>
      </c>
      <c r="AY146" s="173" t="s">
        <v>127</v>
      </c>
    </row>
    <row r="147" spans="1:65" s="14" customFormat="1" ht="11.25">
      <c r="B147" s="179"/>
      <c r="D147" s="172" t="s">
        <v>216</v>
      </c>
      <c r="E147" s="180" t="s">
        <v>243</v>
      </c>
      <c r="F147" s="181" t="s">
        <v>244</v>
      </c>
      <c r="H147" s="182">
        <v>112.6</v>
      </c>
      <c r="I147" s="183"/>
      <c r="L147" s="179"/>
      <c r="M147" s="184"/>
      <c r="N147" s="185"/>
      <c r="O147" s="185"/>
      <c r="P147" s="185"/>
      <c r="Q147" s="185"/>
      <c r="R147" s="185"/>
      <c r="S147" s="185"/>
      <c r="T147" s="186"/>
      <c r="AT147" s="180" t="s">
        <v>216</v>
      </c>
      <c r="AU147" s="180" t="s">
        <v>85</v>
      </c>
      <c r="AV147" s="14" t="s">
        <v>85</v>
      </c>
      <c r="AW147" s="14" t="s">
        <v>32</v>
      </c>
      <c r="AX147" s="14" t="s">
        <v>83</v>
      </c>
      <c r="AY147" s="180" t="s">
        <v>127</v>
      </c>
    </row>
    <row r="148" spans="1:65" s="2" customFormat="1" ht="24.2" customHeight="1">
      <c r="A148" s="32"/>
      <c r="B148" s="145"/>
      <c r="C148" s="161" t="s">
        <v>156</v>
      </c>
      <c r="D148" s="161" t="s">
        <v>212</v>
      </c>
      <c r="E148" s="162" t="s">
        <v>301</v>
      </c>
      <c r="F148" s="163" t="s">
        <v>302</v>
      </c>
      <c r="G148" s="164" t="s">
        <v>238</v>
      </c>
      <c r="H148" s="165">
        <v>364.24</v>
      </c>
      <c r="I148" s="166"/>
      <c r="J148" s="167">
        <f>ROUND(I148*H148,2)</f>
        <v>0</v>
      </c>
      <c r="K148" s="168"/>
      <c r="L148" s="33"/>
      <c r="M148" s="169" t="s">
        <v>1</v>
      </c>
      <c r="N148" s="170" t="s">
        <v>40</v>
      </c>
      <c r="O148" s="58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9" t="s">
        <v>133</v>
      </c>
      <c r="AT148" s="159" t="s">
        <v>212</v>
      </c>
      <c r="AU148" s="159" t="s">
        <v>85</v>
      </c>
      <c r="AY148" s="17" t="s">
        <v>127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7" t="s">
        <v>83</v>
      </c>
      <c r="BK148" s="160">
        <f>ROUND(I148*H148,2)</f>
        <v>0</v>
      </c>
      <c r="BL148" s="17" t="s">
        <v>133</v>
      </c>
      <c r="BM148" s="159" t="s">
        <v>303</v>
      </c>
    </row>
    <row r="149" spans="1:65" s="13" customFormat="1" ht="11.25">
      <c r="B149" s="171"/>
      <c r="D149" s="172" t="s">
        <v>216</v>
      </c>
      <c r="E149" s="173" t="s">
        <v>1</v>
      </c>
      <c r="F149" s="174" t="s">
        <v>304</v>
      </c>
      <c r="H149" s="173" t="s">
        <v>1</v>
      </c>
      <c r="I149" s="175"/>
      <c r="L149" s="171"/>
      <c r="M149" s="176"/>
      <c r="N149" s="177"/>
      <c r="O149" s="177"/>
      <c r="P149" s="177"/>
      <c r="Q149" s="177"/>
      <c r="R149" s="177"/>
      <c r="S149" s="177"/>
      <c r="T149" s="178"/>
      <c r="AT149" s="173" t="s">
        <v>216</v>
      </c>
      <c r="AU149" s="173" t="s">
        <v>85</v>
      </c>
      <c r="AV149" s="13" t="s">
        <v>83</v>
      </c>
      <c r="AW149" s="13" t="s">
        <v>32</v>
      </c>
      <c r="AX149" s="13" t="s">
        <v>75</v>
      </c>
      <c r="AY149" s="173" t="s">
        <v>127</v>
      </c>
    </row>
    <row r="150" spans="1:65" s="14" customFormat="1" ht="11.25">
      <c r="B150" s="179"/>
      <c r="D150" s="172" t="s">
        <v>216</v>
      </c>
      <c r="E150" s="180" t="s">
        <v>1</v>
      </c>
      <c r="F150" s="181" t="s">
        <v>305</v>
      </c>
      <c r="H150" s="182">
        <v>1.08</v>
      </c>
      <c r="I150" s="183"/>
      <c r="L150" s="179"/>
      <c r="M150" s="184"/>
      <c r="N150" s="185"/>
      <c r="O150" s="185"/>
      <c r="P150" s="185"/>
      <c r="Q150" s="185"/>
      <c r="R150" s="185"/>
      <c r="S150" s="185"/>
      <c r="T150" s="186"/>
      <c r="AT150" s="180" t="s">
        <v>216</v>
      </c>
      <c r="AU150" s="180" t="s">
        <v>85</v>
      </c>
      <c r="AV150" s="14" t="s">
        <v>85</v>
      </c>
      <c r="AW150" s="14" t="s">
        <v>32</v>
      </c>
      <c r="AX150" s="14" t="s">
        <v>75</v>
      </c>
      <c r="AY150" s="180" t="s">
        <v>127</v>
      </c>
    </row>
    <row r="151" spans="1:65" s="14" customFormat="1" ht="11.25">
      <c r="B151" s="179"/>
      <c r="D151" s="172" t="s">
        <v>216</v>
      </c>
      <c r="E151" s="180" t="s">
        <v>1</v>
      </c>
      <c r="F151" s="181" t="s">
        <v>306</v>
      </c>
      <c r="H151" s="182">
        <v>6.03</v>
      </c>
      <c r="I151" s="183"/>
      <c r="L151" s="179"/>
      <c r="M151" s="184"/>
      <c r="N151" s="185"/>
      <c r="O151" s="185"/>
      <c r="P151" s="185"/>
      <c r="Q151" s="185"/>
      <c r="R151" s="185"/>
      <c r="S151" s="185"/>
      <c r="T151" s="186"/>
      <c r="AT151" s="180" t="s">
        <v>216</v>
      </c>
      <c r="AU151" s="180" t="s">
        <v>85</v>
      </c>
      <c r="AV151" s="14" t="s">
        <v>85</v>
      </c>
      <c r="AW151" s="14" t="s">
        <v>32</v>
      </c>
      <c r="AX151" s="14" t="s">
        <v>75</v>
      </c>
      <c r="AY151" s="180" t="s">
        <v>127</v>
      </c>
    </row>
    <row r="152" spans="1:65" s="14" customFormat="1" ht="11.25">
      <c r="B152" s="179"/>
      <c r="D152" s="172" t="s">
        <v>216</v>
      </c>
      <c r="E152" s="180" t="s">
        <v>1</v>
      </c>
      <c r="F152" s="181" t="s">
        <v>307</v>
      </c>
      <c r="H152" s="182">
        <v>357.13</v>
      </c>
      <c r="I152" s="183"/>
      <c r="L152" s="179"/>
      <c r="M152" s="184"/>
      <c r="N152" s="185"/>
      <c r="O152" s="185"/>
      <c r="P152" s="185"/>
      <c r="Q152" s="185"/>
      <c r="R152" s="185"/>
      <c r="S152" s="185"/>
      <c r="T152" s="186"/>
      <c r="AT152" s="180" t="s">
        <v>216</v>
      </c>
      <c r="AU152" s="180" t="s">
        <v>85</v>
      </c>
      <c r="AV152" s="14" t="s">
        <v>85</v>
      </c>
      <c r="AW152" s="14" t="s">
        <v>32</v>
      </c>
      <c r="AX152" s="14" t="s">
        <v>75</v>
      </c>
      <c r="AY152" s="180" t="s">
        <v>127</v>
      </c>
    </row>
    <row r="153" spans="1:65" s="15" customFormat="1" ht="11.25">
      <c r="B153" s="192"/>
      <c r="D153" s="172" t="s">
        <v>216</v>
      </c>
      <c r="E153" s="193" t="s">
        <v>237</v>
      </c>
      <c r="F153" s="194" t="s">
        <v>308</v>
      </c>
      <c r="H153" s="195">
        <v>364.24</v>
      </c>
      <c r="I153" s="196"/>
      <c r="L153" s="192"/>
      <c r="M153" s="197"/>
      <c r="N153" s="198"/>
      <c r="O153" s="198"/>
      <c r="P153" s="198"/>
      <c r="Q153" s="198"/>
      <c r="R153" s="198"/>
      <c r="S153" s="198"/>
      <c r="T153" s="199"/>
      <c r="AT153" s="193" t="s">
        <v>216</v>
      </c>
      <c r="AU153" s="193" t="s">
        <v>85</v>
      </c>
      <c r="AV153" s="15" t="s">
        <v>133</v>
      </c>
      <c r="AW153" s="15" t="s">
        <v>32</v>
      </c>
      <c r="AX153" s="15" t="s">
        <v>83</v>
      </c>
      <c r="AY153" s="193" t="s">
        <v>127</v>
      </c>
    </row>
    <row r="154" spans="1:65" s="2" customFormat="1" ht="21.75" customHeight="1">
      <c r="A154" s="32"/>
      <c r="B154" s="145"/>
      <c r="C154" s="161" t="s">
        <v>160</v>
      </c>
      <c r="D154" s="161" t="s">
        <v>212</v>
      </c>
      <c r="E154" s="162" t="s">
        <v>309</v>
      </c>
      <c r="F154" s="163" t="s">
        <v>310</v>
      </c>
      <c r="G154" s="164" t="s">
        <v>238</v>
      </c>
      <c r="H154" s="165">
        <v>364.24</v>
      </c>
      <c r="I154" s="166"/>
      <c r="J154" s="167">
        <f>ROUND(I154*H154,2)</f>
        <v>0</v>
      </c>
      <c r="K154" s="168"/>
      <c r="L154" s="33"/>
      <c r="M154" s="169" t="s">
        <v>1</v>
      </c>
      <c r="N154" s="170" t="s">
        <v>40</v>
      </c>
      <c r="O154" s="58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9" t="s">
        <v>133</v>
      </c>
      <c r="AT154" s="159" t="s">
        <v>212</v>
      </c>
      <c r="AU154" s="159" t="s">
        <v>85</v>
      </c>
      <c r="AY154" s="17" t="s">
        <v>127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17" t="s">
        <v>83</v>
      </c>
      <c r="BK154" s="160">
        <f>ROUND(I154*H154,2)</f>
        <v>0</v>
      </c>
      <c r="BL154" s="17" t="s">
        <v>133</v>
      </c>
      <c r="BM154" s="159" t="s">
        <v>311</v>
      </c>
    </row>
    <row r="155" spans="1:65" s="14" customFormat="1" ht="11.25">
      <c r="B155" s="179"/>
      <c r="D155" s="172" t="s">
        <v>216</v>
      </c>
      <c r="E155" s="180" t="s">
        <v>1</v>
      </c>
      <c r="F155" s="181" t="s">
        <v>237</v>
      </c>
      <c r="H155" s="182">
        <v>364.24</v>
      </c>
      <c r="I155" s="183"/>
      <c r="L155" s="179"/>
      <c r="M155" s="184"/>
      <c r="N155" s="185"/>
      <c r="O155" s="185"/>
      <c r="P155" s="185"/>
      <c r="Q155" s="185"/>
      <c r="R155" s="185"/>
      <c r="S155" s="185"/>
      <c r="T155" s="186"/>
      <c r="AT155" s="180" t="s">
        <v>216</v>
      </c>
      <c r="AU155" s="180" t="s">
        <v>85</v>
      </c>
      <c r="AV155" s="14" t="s">
        <v>85</v>
      </c>
      <c r="AW155" s="14" t="s">
        <v>32</v>
      </c>
      <c r="AX155" s="14" t="s">
        <v>83</v>
      </c>
      <c r="AY155" s="180" t="s">
        <v>127</v>
      </c>
    </row>
    <row r="156" spans="1:65" s="2" customFormat="1" ht="24.2" customHeight="1">
      <c r="A156" s="32"/>
      <c r="B156" s="145"/>
      <c r="C156" s="161" t="s">
        <v>165</v>
      </c>
      <c r="D156" s="161" t="s">
        <v>212</v>
      </c>
      <c r="E156" s="162" t="s">
        <v>312</v>
      </c>
      <c r="F156" s="163" t="s">
        <v>313</v>
      </c>
      <c r="G156" s="164" t="s">
        <v>238</v>
      </c>
      <c r="H156" s="165">
        <v>15.6</v>
      </c>
      <c r="I156" s="166"/>
      <c r="J156" s="167">
        <f>ROUND(I156*H156,2)</f>
        <v>0</v>
      </c>
      <c r="K156" s="168"/>
      <c r="L156" s="33"/>
      <c r="M156" s="169" t="s">
        <v>1</v>
      </c>
      <c r="N156" s="170" t="s">
        <v>40</v>
      </c>
      <c r="O156" s="58"/>
      <c r="P156" s="157">
        <f>O156*H156</f>
        <v>0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9" t="s">
        <v>133</v>
      </c>
      <c r="AT156" s="159" t="s">
        <v>212</v>
      </c>
      <c r="AU156" s="159" t="s">
        <v>85</v>
      </c>
      <c r="AY156" s="17" t="s">
        <v>127</v>
      </c>
      <c r="BE156" s="160">
        <f>IF(N156="základní",J156,0)</f>
        <v>0</v>
      </c>
      <c r="BF156" s="160">
        <f>IF(N156="snížená",J156,0)</f>
        <v>0</v>
      </c>
      <c r="BG156" s="160">
        <f>IF(N156="zákl. přenesená",J156,0)</f>
        <v>0</v>
      </c>
      <c r="BH156" s="160">
        <f>IF(N156="sníž. přenesená",J156,0)</f>
        <v>0</v>
      </c>
      <c r="BI156" s="160">
        <f>IF(N156="nulová",J156,0)</f>
        <v>0</v>
      </c>
      <c r="BJ156" s="17" t="s">
        <v>83</v>
      </c>
      <c r="BK156" s="160">
        <f>ROUND(I156*H156,2)</f>
        <v>0</v>
      </c>
      <c r="BL156" s="17" t="s">
        <v>133</v>
      </c>
      <c r="BM156" s="159" t="s">
        <v>314</v>
      </c>
    </row>
    <row r="157" spans="1:65" s="13" customFormat="1" ht="11.25">
      <c r="B157" s="171"/>
      <c r="D157" s="172" t="s">
        <v>216</v>
      </c>
      <c r="E157" s="173" t="s">
        <v>1</v>
      </c>
      <c r="F157" s="174" t="s">
        <v>315</v>
      </c>
      <c r="H157" s="173" t="s">
        <v>1</v>
      </c>
      <c r="I157" s="175"/>
      <c r="L157" s="171"/>
      <c r="M157" s="176"/>
      <c r="N157" s="177"/>
      <c r="O157" s="177"/>
      <c r="P157" s="177"/>
      <c r="Q157" s="177"/>
      <c r="R157" s="177"/>
      <c r="S157" s="177"/>
      <c r="T157" s="178"/>
      <c r="AT157" s="173" t="s">
        <v>216</v>
      </c>
      <c r="AU157" s="173" t="s">
        <v>85</v>
      </c>
      <c r="AV157" s="13" t="s">
        <v>83</v>
      </c>
      <c r="AW157" s="13" t="s">
        <v>32</v>
      </c>
      <c r="AX157" s="13" t="s">
        <v>75</v>
      </c>
      <c r="AY157" s="173" t="s">
        <v>127</v>
      </c>
    </row>
    <row r="158" spans="1:65" s="13" customFormat="1" ht="11.25">
      <c r="B158" s="171"/>
      <c r="D158" s="172" t="s">
        <v>216</v>
      </c>
      <c r="E158" s="173" t="s">
        <v>1</v>
      </c>
      <c r="F158" s="174" t="s">
        <v>316</v>
      </c>
      <c r="H158" s="173" t="s">
        <v>1</v>
      </c>
      <c r="I158" s="175"/>
      <c r="L158" s="171"/>
      <c r="M158" s="176"/>
      <c r="N158" s="177"/>
      <c r="O158" s="177"/>
      <c r="P158" s="177"/>
      <c r="Q158" s="177"/>
      <c r="R158" s="177"/>
      <c r="S158" s="177"/>
      <c r="T158" s="178"/>
      <c r="AT158" s="173" t="s">
        <v>216</v>
      </c>
      <c r="AU158" s="173" t="s">
        <v>85</v>
      </c>
      <c r="AV158" s="13" t="s">
        <v>83</v>
      </c>
      <c r="AW158" s="13" t="s">
        <v>32</v>
      </c>
      <c r="AX158" s="13" t="s">
        <v>75</v>
      </c>
      <c r="AY158" s="173" t="s">
        <v>127</v>
      </c>
    </row>
    <row r="159" spans="1:65" s="14" customFormat="1" ht="11.25">
      <c r="B159" s="179"/>
      <c r="D159" s="172" t="s">
        <v>216</v>
      </c>
      <c r="E159" s="180" t="s">
        <v>245</v>
      </c>
      <c r="F159" s="181" t="s">
        <v>317</v>
      </c>
      <c r="H159" s="182">
        <v>15.6</v>
      </c>
      <c r="I159" s="183"/>
      <c r="L159" s="179"/>
      <c r="M159" s="184"/>
      <c r="N159" s="185"/>
      <c r="O159" s="185"/>
      <c r="P159" s="185"/>
      <c r="Q159" s="185"/>
      <c r="R159" s="185"/>
      <c r="S159" s="185"/>
      <c r="T159" s="186"/>
      <c r="AT159" s="180" t="s">
        <v>216</v>
      </c>
      <c r="AU159" s="180" t="s">
        <v>85</v>
      </c>
      <c r="AV159" s="14" t="s">
        <v>85</v>
      </c>
      <c r="AW159" s="14" t="s">
        <v>32</v>
      </c>
      <c r="AX159" s="14" t="s">
        <v>83</v>
      </c>
      <c r="AY159" s="180" t="s">
        <v>127</v>
      </c>
    </row>
    <row r="160" spans="1:65" s="2" customFormat="1" ht="24.2" customHeight="1">
      <c r="A160" s="32"/>
      <c r="B160" s="145"/>
      <c r="C160" s="161" t="s">
        <v>169</v>
      </c>
      <c r="D160" s="161" t="s">
        <v>212</v>
      </c>
      <c r="E160" s="162" t="s">
        <v>318</v>
      </c>
      <c r="F160" s="163" t="s">
        <v>319</v>
      </c>
      <c r="G160" s="164" t="s">
        <v>238</v>
      </c>
      <c r="H160" s="165">
        <v>15.6</v>
      </c>
      <c r="I160" s="166"/>
      <c r="J160" s="167">
        <f>ROUND(I160*H160,2)</f>
        <v>0</v>
      </c>
      <c r="K160" s="168"/>
      <c r="L160" s="33"/>
      <c r="M160" s="169" t="s">
        <v>1</v>
      </c>
      <c r="N160" s="170" t="s">
        <v>40</v>
      </c>
      <c r="O160" s="58"/>
      <c r="P160" s="157">
        <f>O160*H160</f>
        <v>0</v>
      </c>
      <c r="Q160" s="157">
        <v>0</v>
      </c>
      <c r="R160" s="157">
        <f>Q160*H160</f>
        <v>0</v>
      </c>
      <c r="S160" s="157">
        <v>0</v>
      </c>
      <c r="T160" s="15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9" t="s">
        <v>133</v>
      </c>
      <c r="AT160" s="159" t="s">
        <v>212</v>
      </c>
      <c r="AU160" s="159" t="s">
        <v>85</v>
      </c>
      <c r="AY160" s="17" t="s">
        <v>127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17" t="s">
        <v>83</v>
      </c>
      <c r="BK160" s="160">
        <f>ROUND(I160*H160,2)</f>
        <v>0</v>
      </c>
      <c r="BL160" s="17" t="s">
        <v>133</v>
      </c>
      <c r="BM160" s="159" t="s">
        <v>320</v>
      </c>
    </row>
    <row r="161" spans="1:65" s="14" customFormat="1" ht="11.25">
      <c r="B161" s="179"/>
      <c r="D161" s="172" t="s">
        <v>216</v>
      </c>
      <c r="E161" s="180" t="s">
        <v>1</v>
      </c>
      <c r="F161" s="181" t="s">
        <v>245</v>
      </c>
      <c r="H161" s="182">
        <v>15.6</v>
      </c>
      <c r="I161" s="183"/>
      <c r="L161" s="179"/>
      <c r="M161" s="184"/>
      <c r="N161" s="185"/>
      <c r="O161" s="185"/>
      <c r="P161" s="185"/>
      <c r="Q161" s="185"/>
      <c r="R161" s="185"/>
      <c r="S161" s="185"/>
      <c r="T161" s="186"/>
      <c r="AT161" s="180" t="s">
        <v>216</v>
      </c>
      <c r="AU161" s="180" t="s">
        <v>85</v>
      </c>
      <c r="AV161" s="14" t="s">
        <v>85</v>
      </c>
      <c r="AW161" s="14" t="s">
        <v>32</v>
      </c>
      <c r="AX161" s="14" t="s">
        <v>83</v>
      </c>
      <c r="AY161" s="180" t="s">
        <v>127</v>
      </c>
    </row>
    <row r="162" spans="1:65" s="2" customFormat="1" ht="24.2" customHeight="1">
      <c r="A162" s="32"/>
      <c r="B162" s="145"/>
      <c r="C162" s="161" t="s">
        <v>173</v>
      </c>
      <c r="D162" s="161" t="s">
        <v>212</v>
      </c>
      <c r="E162" s="162" t="s">
        <v>321</v>
      </c>
      <c r="F162" s="163" t="s">
        <v>322</v>
      </c>
      <c r="G162" s="164" t="s">
        <v>163</v>
      </c>
      <c r="H162" s="165">
        <v>1</v>
      </c>
      <c r="I162" s="166"/>
      <c r="J162" s="167">
        <f>ROUND(I162*H162,2)</f>
        <v>0</v>
      </c>
      <c r="K162" s="168"/>
      <c r="L162" s="33"/>
      <c r="M162" s="169" t="s">
        <v>1</v>
      </c>
      <c r="N162" s="170" t="s">
        <v>40</v>
      </c>
      <c r="O162" s="58"/>
      <c r="P162" s="157">
        <f>O162*H162</f>
        <v>0</v>
      </c>
      <c r="Q162" s="157">
        <v>0</v>
      </c>
      <c r="R162" s="157">
        <f>Q162*H162</f>
        <v>0</v>
      </c>
      <c r="S162" s="157">
        <v>0</v>
      </c>
      <c r="T162" s="158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9" t="s">
        <v>133</v>
      </c>
      <c r="AT162" s="159" t="s">
        <v>212</v>
      </c>
      <c r="AU162" s="159" t="s">
        <v>85</v>
      </c>
      <c r="AY162" s="17" t="s">
        <v>127</v>
      </c>
      <c r="BE162" s="160">
        <f>IF(N162="základní",J162,0)</f>
        <v>0</v>
      </c>
      <c r="BF162" s="160">
        <f>IF(N162="snížená",J162,0)</f>
        <v>0</v>
      </c>
      <c r="BG162" s="160">
        <f>IF(N162="zákl. přenesená",J162,0)</f>
        <v>0</v>
      </c>
      <c r="BH162" s="160">
        <f>IF(N162="sníž. přenesená",J162,0)</f>
        <v>0</v>
      </c>
      <c r="BI162" s="160">
        <f>IF(N162="nulová",J162,0)</f>
        <v>0</v>
      </c>
      <c r="BJ162" s="17" t="s">
        <v>83</v>
      </c>
      <c r="BK162" s="160">
        <f>ROUND(I162*H162,2)</f>
        <v>0</v>
      </c>
      <c r="BL162" s="17" t="s">
        <v>133</v>
      </c>
      <c r="BM162" s="159" t="s">
        <v>323</v>
      </c>
    </row>
    <row r="163" spans="1:65" s="2" customFormat="1" ht="24.2" customHeight="1">
      <c r="A163" s="32"/>
      <c r="B163" s="145"/>
      <c r="C163" s="161" t="s">
        <v>177</v>
      </c>
      <c r="D163" s="161" t="s">
        <v>212</v>
      </c>
      <c r="E163" s="162" t="s">
        <v>324</v>
      </c>
      <c r="F163" s="163" t="s">
        <v>325</v>
      </c>
      <c r="G163" s="164" t="s">
        <v>163</v>
      </c>
      <c r="H163" s="165">
        <v>1</v>
      </c>
      <c r="I163" s="166"/>
      <c r="J163" s="167">
        <f>ROUND(I163*H163,2)</f>
        <v>0</v>
      </c>
      <c r="K163" s="168"/>
      <c r="L163" s="33"/>
      <c r="M163" s="169" t="s">
        <v>1</v>
      </c>
      <c r="N163" s="170" t="s">
        <v>40</v>
      </c>
      <c r="O163" s="58"/>
      <c r="P163" s="157">
        <f>O163*H163</f>
        <v>0</v>
      </c>
      <c r="Q163" s="157">
        <v>0</v>
      </c>
      <c r="R163" s="157">
        <f>Q163*H163</f>
        <v>0</v>
      </c>
      <c r="S163" s="157">
        <v>0</v>
      </c>
      <c r="T163" s="15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9" t="s">
        <v>133</v>
      </c>
      <c r="AT163" s="159" t="s">
        <v>212</v>
      </c>
      <c r="AU163" s="159" t="s">
        <v>85</v>
      </c>
      <c r="AY163" s="17" t="s">
        <v>127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7" t="s">
        <v>83</v>
      </c>
      <c r="BK163" s="160">
        <f>ROUND(I163*H163,2)</f>
        <v>0</v>
      </c>
      <c r="BL163" s="17" t="s">
        <v>133</v>
      </c>
      <c r="BM163" s="159" t="s">
        <v>326</v>
      </c>
    </row>
    <row r="164" spans="1:65" s="2" customFormat="1" ht="21.75" customHeight="1">
      <c r="A164" s="32"/>
      <c r="B164" s="145"/>
      <c r="C164" s="161" t="s">
        <v>8</v>
      </c>
      <c r="D164" s="161" t="s">
        <v>212</v>
      </c>
      <c r="E164" s="162" t="s">
        <v>327</v>
      </c>
      <c r="F164" s="163" t="s">
        <v>328</v>
      </c>
      <c r="G164" s="164" t="s">
        <v>163</v>
      </c>
      <c r="H164" s="165">
        <v>1</v>
      </c>
      <c r="I164" s="166"/>
      <c r="J164" s="167">
        <f>ROUND(I164*H164,2)</f>
        <v>0</v>
      </c>
      <c r="K164" s="168"/>
      <c r="L164" s="33"/>
      <c r="M164" s="169" t="s">
        <v>1</v>
      </c>
      <c r="N164" s="170" t="s">
        <v>40</v>
      </c>
      <c r="O164" s="58"/>
      <c r="P164" s="157">
        <f>O164*H164</f>
        <v>0</v>
      </c>
      <c r="Q164" s="157">
        <v>0</v>
      </c>
      <c r="R164" s="157">
        <f>Q164*H164</f>
        <v>0</v>
      </c>
      <c r="S164" s="157">
        <v>0</v>
      </c>
      <c r="T164" s="15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9" t="s">
        <v>133</v>
      </c>
      <c r="AT164" s="159" t="s">
        <v>212</v>
      </c>
      <c r="AU164" s="159" t="s">
        <v>85</v>
      </c>
      <c r="AY164" s="17" t="s">
        <v>127</v>
      </c>
      <c r="BE164" s="160">
        <f>IF(N164="základní",J164,0)</f>
        <v>0</v>
      </c>
      <c r="BF164" s="160">
        <f>IF(N164="snížená",J164,0)</f>
        <v>0</v>
      </c>
      <c r="BG164" s="160">
        <f>IF(N164="zákl. přenesená",J164,0)</f>
        <v>0</v>
      </c>
      <c r="BH164" s="160">
        <f>IF(N164="sníž. přenesená",J164,0)</f>
        <v>0</v>
      </c>
      <c r="BI164" s="160">
        <f>IF(N164="nulová",J164,0)</f>
        <v>0</v>
      </c>
      <c r="BJ164" s="17" t="s">
        <v>83</v>
      </c>
      <c r="BK164" s="160">
        <f>ROUND(I164*H164,2)</f>
        <v>0</v>
      </c>
      <c r="BL164" s="17" t="s">
        <v>133</v>
      </c>
      <c r="BM164" s="159" t="s">
        <v>329</v>
      </c>
    </row>
    <row r="165" spans="1:65" s="2" customFormat="1" ht="24.2" customHeight="1">
      <c r="A165" s="32"/>
      <c r="B165" s="145"/>
      <c r="C165" s="161" t="s">
        <v>184</v>
      </c>
      <c r="D165" s="161" t="s">
        <v>212</v>
      </c>
      <c r="E165" s="162" t="s">
        <v>330</v>
      </c>
      <c r="F165" s="163" t="s">
        <v>331</v>
      </c>
      <c r="G165" s="164" t="s">
        <v>238</v>
      </c>
      <c r="H165" s="165">
        <v>484.94</v>
      </c>
      <c r="I165" s="166"/>
      <c r="J165" s="167">
        <f>ROUND(I165*H165,2)</f>
        <v>0</v>
      </c>
      <c r="K165" s="168"/>
      <c r="L165" s="33"/>
      <c r="M165" s="169" t="s">
        <v>1</v>
      </c>
      <c r="N165" s="170" t="s">
        <v>40</v>
      </c>
      <c r="O165" s="58"/>
      <c r="P165" s="157">
        <f>O165*H165</f>
        <v>0</v>
      </c>
      <c r="Q165" s="157">
        <v>0</v>
      </c>
      <c r="R165" s="157">
        <f>Q165*H165</f>
        <v>0</v>
      </c>
      <c r="S165" s="157">
        <v>0</v>
      </c>
      <c r="T165" s="158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9" t="s">
        <v>133</v>
      </c>
      <c r="AT165" s="159" t="s">
        <v>212</v>
      </c>
      <c r="AU165" s="159" t="s">
        <v>85</v>
      </c>
      <c r="AY165" s="17" t="s">
        <v>127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7" t="s">
        <v>83</v>
      </c>
      <c r="BK165" s="160">
        <f>ROUND(I165*H165,2)</f>
        <v>0</v>
      </c>
      <c r="BL165" s="17" t="s">
        <v>133</v>
      </c>
      <c r="BM165" s="159" t="s">
        <v>332</v>
      </c>
    </row>
    <row r="166" spans="1:65" s="14" customFormat="1" ht="11.25">
      <c r="B166" s="179"/>
      <c r="D166" s="172" t="s">
        <v>216</v>
      </c>
      <c r="E166" s="180" t="s">
        <v>241</v>
      </c>
      <c r="F166" s="181" t="s">
        <v>333</v>
      </c>
      <c r="H166" s="182">
        <v>484.94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216</v>
      </c>
      <c r="AU166" s="180" t="s">
        <v>85</v>
      </c>
      <c r="AV166" s="14" t="s">
        <v>85</v>
      </c>
      <c r="AW166" s="14" t="s">
        <v>32</v>
      </c>
      <c r="AX166" s="14" t="s">
        <v>83</v>
      </c>
      <c r="AY166" s="180" t="s">
        <v>127</v>
      </c>
    </row>
    <row r="167" spans="1:65" s="2" customFormat="1" ht="33" customHeight="1">
      <c r="A167" s="32"/>
      <c r="B167" s="145"/>
      <c r="C167" s="161" t="s">
        <v>188</v>
      </c>
      <c r="D167" s="161" t="s">
        <v>212</v>
      </c>
      <c r="E167" s="162" t="s">
        <v>334</v>
      </c>
      <c r="F167" s="163" t="s">
        <v>335</v>
      </c>
      <c r="G167" s="164" t="s">
        <v>238</v>
      </c>
      <c r="H167" s="165">
        <v>7274.1</v>
      </c>
      <c r="I167" s="166"/>
      <c r="J167" s="167">
        <f>ROUND(I167*H167,2)</f>
        <v>0</v>
      </c>
      <c r="K167" s="168"/>
      <c r="L167" s="33"/>
      <c r="M167" s="169" t="s">
        <v>1</v>
      </c>
      <c r="N167" s="170" t="s">
        <v>40</v>
      </c>
      <c r="O167" s="58"/>
      <c r="P167" s="157">
        <f>O167*H167</f>
        <v>0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9" t="s">
        <v>133</v>
      </c>
      <c r="AT167" s="159" t="s">
        <v>212</v>
      </c>
      <c r="AU167" s="159" t="s">
        <v>85</v>
      </c>
      <c r="AY167" s="17" t="s">
        <v>127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17" t="s">
        <v>83</v>
      </c>
      <c r="BK167" s="160">
        <f>ROUND(I167*H167,2)</f>
        <v>0</v>
      </c>
      <c r="BL167" s="17" t="s">
        <v>133</v>
      </c>
      <c r="BM167" s="159" t="s">
        <v>336</v>
      </c>
    </row>
    <row r="168" spans="1:65" s="14" customFormat="1" ht="11.25">
      <c r="B168" s="179"/>
      <c r="D168" s="172" t="s">
        <v>216</v>
      </c>
      <c r="E168" s="180" t="s">
        <v>1</v>
      </c>
      <c r="F168" s="181" t="s">
        <v>337</v>
      </c>
      <c r="H168" s="182">
        <v>7274.1</v>
      </c>
      <c r="I168" s="183"/>
      <c r="L168" s="179"/>
      <c r="M168" s="184"/>
      <c r="N168" s="185"/>
      <c r="O168" s="185"/>
      <c r="P168" s="185"/>
      <c r="Q168" s="185"/>
      <c r="R168" s="185"/>
      <c r="S168" s="185"/>
      <c r="T168" s="186"/>
      <c r="AT168" s="180" t="s">
        <v>216</v>
      </c>
      <c r="AU168" s="180" t="s">
        <v>85</v>
      </c>
      <c r="AV168" s="14" t="s">
        <v>85</v>
      </c>
      <c r="AW168" s="14" t="s">
        <v>32</v>
      </c>
      <c r="AX168" s="14" t="s">
        <v>83</v>
      </c>
      <c r="AY168" s="180" t="s">
        <v>127</v>
      </c>
    </row>
    <row r="169" spans="1:65" s="2" customFormat="1" ht="21.75" customHeight="1">
      <c r="A169" s="32"/>
      <c r="B169" s="145"/>
      <c r="C169" s="161" t="s">
        <v>192</v>
      </c>
      <c r="D169" s="161" t="s">
        <v>212</v>
      </c>
      <c r="E169" s="162" t="s">
        <v>338</v>
      </c>
      <c r="F169" s="163" t="s">
        <v>339</v>
      </c>
      <c r="G169" s="164" t="s">
        <v>238</v>
      </c>
      <c r="H169" s="165">
        <v>484.94</v>
      </c>
      <c r="I169" s="166"/>
      <c r="J169" s="167">
        <f>ROUND(I169*H169,2)</f>
        <v>0</v>
      </c>
      <c r="K169" s="168"/>
      <c r="L169" s="33"/>
      <c r="M169" s="169" t="s">
        <v>1</v>
      </c>
      <c r="N169" s="170" t="s">
        <v>40</v>
      </c>
      <c r="O169" s="58"/>
      <c r="P169" s="157">
        <f>O169*H169</f>
        <v>0</v>
      </c>
      <c r="Q169" s="157">
        <v>0</v>
      </c>
      <c r="R169" s="157">
        <f>Q169*H169</f>
        <v>0</v>
      </c>
      <c r="S169" s="157">
        <v>0</v>
      </c>
      <c r="T169" s="15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9" t="s">
        <v>133</v>
      </c>
      <c r="AT169" s="159" t="s">
        <v>212</v>
      </c>
      <c r="AU169" s="159" t="s">
        <v>85</v>
      </c>
      <c r="AY169" s="17" t="s">
        <v>127</v>
      </c>
      <c r="BE169" s="160">
        <f>IF(N169="základní",J169,0)</f>
        <v>0</v>
      </c>
      <c r="BF169" s="160">
        <f>IF(N169="snížená",J169,0)</f>
        <v>0</v>
      </c>
      <c r="BG169" s="160">
        <f>IF(N169="zákl. přenesená",J169,0)</f>
        <v>0</v>
      </c>
      <c r="BH169" s="160">
        <f>IF(N169="sníž. přenesená",J169,0)</f>
        <v>0</v>
      </c>
      <c r="BI169" s="160">
        <f>IF(N169="nulová",J169,0)</f>
        <v>0</v>
      </c>
      <c r="BJ169" s="17" t="s">
        <v>83</v>
      </c>
      <c r="BK169" s="160">
        <f>ROUND(I169*H169,2)</f>
        <v>0</v>
      </c>
      <c r="BL169" s="17" t="s">
        <v>133</v>
      </c>
      <c r="BM169" s="159" t="s">
        <v>340</v>
      </c>
    </row>
    <row r="170" spans="1:65" s="14" customFormat="1" ht="11.25">
      <c r="B170" s="179"/>
      <c r="D170" s="172" t="s">
        <v>216</v>
      </c>
      <c r="E170" s="180" t="s">
        <v>1</v>
      </c>
      <c r="F170" s="181" t="s">
        <v>241</v>
      </c>
      <c r="H170" s="182">
        <v>484.94</v>
      </c>
      <c r="I170" s="183"/>
      <c r="L170" s="179"/>
      <c r="M170" s="184"/>
      <c r="N170" s="185"/>
      <c r="O170" s="185"/>
      <c r="P170" s="185"/>
      <c r="Q170" s="185"/>
      <c r="R170" s="185"/>
      <c r="S170" s="185"/>
      <c r="T170" s="186"/>
      <c r="AT170" s="180" t="s">
        <v>216</v>
      </c>
      <c r="AU170" s="180" t="s">
        <v>85</v>
      </c>
      <c r="AV170" s="14" t="s">
        <v>85</v>
      </c>
      <c r="AW170" s="14" t="s">
        <v>32</v>
      </c>
      <c r="AX170" s="14" t="s">
        <v>83</v>
      </c>
      <c r="AY170" s="180" t="s">
        <v>127</v>
      </c>
    </row>
    <row r="171" spans="1:65" s="2" customFormat="1" ht="16.5" customHeight="1">
      <c r="A171" s="32"/>
      <c r="B171" s="145"/>
      <c r="C171" s="161" t="s">
        <v>196</v>
      </c>
      <c r="D171" s="161" t="s">
        <v>212</v>
      </c>
      <c r="E171" s="162" t="s">
        <v>341</v>
      </c>
      <c r="F171" s="163" t="s">
        <v>342</v>
      </c>
      <c r="G171" s="164" t="s">
        <v>238</v>
      </c>
      <c r="H171" s="165">
        <v>484.94</v>
      </c>
      <c r="I171" s="166"/>
      <c r="J171" s="167">
        <f>ROUND(I171*H171,2)</f>
        <v>0</v>
      </c>
      <c r="K171" s="168"/>
      <c r="L171" s="33"/>
      <c r="M171" s="169" t="s">
        <v>1</v>
      </c>
      <c r="N171" s="170" t="s">
        <v>40</v>
      </c>
      <c r="O171" s="58"/>
      <c r="P171" s="157">
        <f>O171*H171</f>
        <v>0</v>
      </c>
      <c r="Q171" s="157">
        <v>0</v>
      </c>
      <c r="R171" s="157">
        <f>Q171*H171</f>
        <v>0</v>
      </c>
      <c r="S171" s="157">
        <v>0</v>
      </c>
      <c r="T171" s="158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9" t="s">
        <v>133</v>
      </c>
      <c r="AT171" s="159" t="s">
        <v>212</v>
      </c>
      <c r="AU171" s="159" t="s">
        <v>85</v>
      </c>
      <c r="AY171" s="17" t="s">
        <v>127</v>
      </c>
      <c r="BE171" s="160">
        <f>IF(N171="základní",J171,0)</f>
        <v>0</v>
      </c>
      <c r="BF171" s="160">
        <f>IF(N171="snížená",J171,0)</f>
        <v>0</v>
      </c>
      <c r="BG171" s="160">
        <f>IF(N171="zákl. přenesená",J171,0)</f>
        <v>0</v>
      </c>
      <c r="BH171" s="160">
        <f>IF(N171="sníž. přenesená",J171,0)</f>
        <v>0</v>
      </c>
      <c r="BI171" s="160">
        <f>IF(N171="nulová",J171,0)</f>
        <v>0</v>
      </c>
      <c r="BJ171" s="17" t="s">
        <v>83</v>
      </c>
      <c r="BK171" s="160">
        <f>ROUND(I171*H171,2)</f>
        <v>0</v>
      </c>
      <c r="BL171" s="17" t="s">
        <v>133</v>
      </c>
      <c r="BM171" s="159" t="s">
        <v>343</v>
      </c>
    </row>
    <row r="172" spans="1:65" s="14" customFormat="1" ht="11.25">
      <c r="B172" s="179"/>
      <c r="D172" s="172" t="s">
        <v>216</v>
      </c>
      <c r="E172" s="180" t="s">
        <v>1</v>
      </c>
      <c r="F172" s="181" t="s">
        <v>241</v>
      </c>
      <c r="H172" s="182">
        <v>484.94</v>
      </c>
      <c r="I172" s="183"/>
      <c r="L172" s="179"/>
      <c r="M172" s="184"/>
      <c r="N172" s="185"/>
      <c r="O172" s="185"/>
      <c r="P172" s="185"/>
      <c r="Q172" s="185"/>
      <c r="R172" s="185"/>
      <c r="S172" s="185"/>
      <c r="T172" s="186"/>
      <c r="AT172" s="180" t="s">
        <v>216</v>
      </c>
      <c r="AU172" s="180" t="s">
        <v>85</v>
      </c>
      <c r="AV172" s="14" t="s">
        <v>85</v>
      </c>
      <c r="AW172" s="14" t="s">
        <v>32</v>
      </c>
      <c r="AX172" s="14" t="s">
        <v>83</v>
      </c>
      <c r="AY172" s="180" t="s">
        <v>127</v>
      </c>
    </row>
    <row r="173" spans="1:65" s="2" customFormat="1" ht="24.2" customHeight="1">
      <c r="A173" s="32"/>
      <c r="B173" s="145"/>
      <c r="C173" s="161" t="s">
        <v>200</v>
      </c>
      <c r="D173" s="161" t="s">
        <v>212</v>
      </c>
      <c r="E173" s="162" t="s">
        <v>344</v>
      </c>
      <c r="F173" s="163" t="s">
        <v>345</v>
      </c>
      <c r="G173" s="164" t="s">
        <v>346</v>
      </c>
      <c r="H173" s="165">
        <v>824.39800000000002</v>
      </c>
      <c r="I173" s="166"/>
      <c r="J173" s="167">
        <f>ROUND(I173*H173,2)</f>
        <v>0</v>
      </c>
      <c r="K173" s="168"/>
      <c r="L173" s="33"/>
      <c r="M173" s="169" t="s">
        <v>1</v>
      </c>
      <c r="N173" s="170" t="s">
        <v>40</v>
      </c>
      <c r="O173" s="58"/>
      <c r="P173" s="157">
        <f>O173*H173</f>
        <v>0</v>
      </c>
      <c r="Q173" s="157">
        <v>0</v>
      </c>
      <c r="R173" s="157">
        <f>Q173*H173</f>
        <v>0</v>
      </c>
      <c r="S173" s="157">
        <v>0</v>
      </c>
      <c r="T173" s="158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9" t="s">
        <v>133</v>
      </c>
      <c r="AT173" s="159" t="s">
        <v>212</v>
      </c>
      <c r="AU173" s="159" t="s">
        <v>85</v>
      </c>
      <c r="AY173" s="17" t="s">
        <v>127</v>
      </c>
      <c r="BE173" s="160">
        <f>IF(N173="základní",J173,0)</f>
        <v>0</v>
      </c>
      <c r="BF173" s="160">
        <f>IF(N173="snížená",J173,0)</f>
        <v>0</v>
      </c>
      <c r="BG173" s="160">
        <f>IF(N173="zákl. přenesená",J173,0)</f>
        <v>0</v>
      </c>
      <c r="BH173" s="160">
        <f>IF(N173="sníž. přenesená",J173,0)</f>
        <v>0</v>
      </c>
      <c r="BI173" s="160">
        <f>IF(N173="nulová",J173,0)</f>
        <v>0</v>
      </c>
      <c r="BJ173" s="17" t="s">
        <v>83</v>
      </c>
      <c r="BK173" s="160">
        <f>ROUND(I173*H173,2)</f>
        <v>0</v>
      </c>
      <c r="BL173" s="17" t="s">
        <v>133</v>
      </c>
      <c r="BM173" s="159" t="s">
        <v>347</v>
      </c>
    </row>
    <row r="174" spans="1:65" s="14" customFormat="1" ht="11.25">
      <c r="B174" s="179"/>
      <c r="D174" s="172" t="s">
        <v>216</v>
      </c>
      <c r="E174" s="180" t="s">
        <v>1</v>
      </c>
      <c r="F174" s="181" t="s">
        <v>348</v>
      </c>
      <c r="H174" s="182">
        <v>824.39800000000002</v>
      </c>
      <c r="I174" s="183"/>
      <c r="L174" s="179"/>
      <c r="M174" s="184"/>
      <c r="N174" s="185"/>
      <c r="O174" s="185"/>
      <c r="P174" s="185"/>
      <c r="Q174" s="185"/>
      <c r="R174" s="185"/>
      <c r="S174" s="185"/>
      <c r="T174" s="186"/>
      <c r="AT174" s="180" t="s">
        <v>216</v>
      </c>
      <c r="AU174" s="180" t="s">
        <v>85</v>
      </c>
      <c r="AV174" s="14" t="s">
        <v>85</v>
      </c>
      <c r="AW174" s="14" t="s">
        <v>32</v>
      </c>
      <c r="AX174" s="14" t="s">
        <v>83</v>
      </c>
      <c r="AY174" s="180" t="s">
        <v>127</v>
      </c>
    </row>
    <row r="175" spans="1:65" s="2" customFormat="1" ht="24.2" customHeight="1">
      <c r="A175" s="32"/>
      <c r="B175" s="145"/>
      <c r="C175" s="161" t="s">
        <v>7</v>
      </c>
      <c r="D175" s="161" t="s">
        <v>212</v>
      </c>
      <c r="E175" s="162" t="s">
        <v>349</v>
      </c>
      <c r="F175" s="163" t="s">
        <v>350</v>
      </c>
      <c r="G175" s="164" t="s">
        <v>238</v>
      </c>
      <c r="H175" s="165">
        <v>15.6</v>
      </c>
      <c r="I175" s="166"/>
      <c r="J175" s="167">
        <f>ROUND(I175*H175,2)</f>
        <v>0</v>
      </c>
      <c r="K175" s="168"/>
      <c r="L175" s="33"/>
      <c r="M175" s="169" t="s">
        <v>1</v>
      </c>
      <c r="N175" s="170" t="s">
        <v>40</v>
      </c>
      <c r="O175" s="58"/>
      <c r="P175" s="157">
        <f>O175*H175</f>
        <v>0</v>
      </c>
      <c r="Q175" s="157">
        <v>0</v>
      </c>
      <c r="R175" s="157">
        <f>Q175*H175</f>
        <v>0</v>
      </c>
      <c r="S175" s="157">
        <v>0</v>
      </c>
      <c r="T175" s="158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9" t="s">
        <v>133</v>
      </c>
      <c r="AT175" s="159" t="s">
        <v>212</v>
      </c>
      <c r="AU175" s="159" t="s">
        <v>85</v>
      </c>
      <c r="AY175" s="17" t="s">
        <v>127</v>
      </c>
      <c r="BE175" s="160">
        <f>IF(N175="základní",J175,0)</f>
        <v>0</v>
      </c>
      <c r="BF175" s="160">
        <f>IF(N175="snížená",J175,0)</f>
        <v>0</v>
      </c>
      <c r="BG175" s="160">
        <f>IF(N175="zákl. přenesená",J175,0)</f>
        <v>0</v>
      </c>
      <c r="BH175" s="160">
        <f>IF(N175="sníž. přenesená",J175,0)</f>
        <v>0</v>
      </c>
      <c r="BI175" s="160">
        <f>IF(N175="nulová",J175,0)</f>
        <v>0</v>
      </c>
      <c r="BJ175" s="17" t="s">
        <v>83</v>
      </c>
      <c r="BK175" s="160">
        <f>ROUND(I175*H175,2)</f>
        <v>0</v>
      </c>
      <c r="BL175" s="17" t="s">
        <v>133</v>
      </c>
      <c r="BM175" s="159" t="s">
        <v>351</v>
      </c>
    </row>
    <row r="176" spans="1:65" s="14" customFormat="1" ht="11.25">
      <c r="B176" s="179"/>
      <c r="D176" s="172" t="s">
        <v>216</v>
      </c>
      <c r="E176" s="180" t="s">
        <v>1</v>
      </c>
      <c r="F176" s="181" t="s">
        <v>245</v>
      </c>
      <c r="H176" s="182">
        <v>15.6</v>
      </c>
      <c r="I176" s="183"/>
      <c r="L176" s="179"/>
      <c r="M176" s="184"/>
      <c r="N176" s="185"/>
      <c r="O176" s="185"/>
      <c r="P176" s="185"/>
      <c r="Q176" s="185"/>
      <c r="R176" s="185"/>
      <c r="S176" s="185"/>
      <c r="T176" s="186"/>
      <c r="AT176" s="180" t="s">
        <v>216</v>
      </c>
      <c r="AU176" s="180" t="s">
        <v>85</v>
      </c>
      <c r="AV176" s="14" t="s">
        <v>85</v>
      </c>
      <c r="AW176" s="14" t="s">
        <v>32</v>
      </c>
      <c r="AX176" s="14" t="s">
        <v>83</v>
      </c>
      <c r="AY176" s="180" t="s">
        <v>127</v>
      </c>
    </row>
    <row r="177" spans="1:65" s="2" customFormat="1" ht="16.5" customHeight="1">
      <c r="A177" s="32"/>
      <c r="B177" s="145"/>
      <c r="C177" s="146" t="s">
        <v>207</v>
      </c>
      <c r="D177" s="146" t="s">
        <v>129</v>
      </c>
      <c r="E177" s="147" t="s">
        <v>352</v>
      </c>
      <c r="F177" s="148" t="s">
        <v>353</v>
      </c>
      <c r="G177" s="149" t="s">
        <v>346</v>
      </c>
      <c r="H177" s="150">
        <v>29.64</v>
      </c>
      <c r="I177" s="151"/>
      <c r="J177" s="152">
        <f>ROUND(I177*H177,2)</f>
        <v>0</v>
      </c>
      <c r="K177" s="153"/>
      <c r="L177" s="154"/>
      <c r="M177" s="155" t="s">
        <v>1</v>
      </c>
      <c r="N177" s="156" t="s">
        <v>40</v>
      </c>
      <c r="O177" s="58"/>
      <c r="P177" s="157">
        <f>O177*H177</f>
        <v>0</v>
      </c>
      <c r="Q177" s="157">
        <v>1</v>
      </c>
      <c r="R177" s="157">
        <f>Q177*H177</f>
        <v>29.64</v>
      </c>
      <c r="S177" s="157">
        <v>0</v>
      </c>
      <c r="T177" s="15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9" t="s">
        <v>132</v>
      </c>
      <c r="AT177" s="159" t="s">
        <v>129</v>
      </c>
      <c r="AU177" s="159" t="s">
        <v>85</v>
      </c>
      <c r="AY177" s="17" t="s">
        <v>127</v>
      </c>
      <c r="BE177" s="160">
        <f>IF(N177="základní",J177,0)</f>
        <v>0</v>
      </c>
      <c r="BF177" s="160">
        <f>IF(N177="snížená",J177,0)</f>
        <v>0</v>
      </c>
      <c r="BG177" s="160">
        <f>IF(N177="zákl. přenesená",J177,0)</f>
        <v>0</v>
      </c>
      <c r="BH177" s="160">
        <f>IF(N177="sníž. přenesená",J177,0)</f>
        <v>0</v>
      </c>
      <c r="BI177" s="160">
        <f>IF(N177="nulová",J177,0)</f>
        <v>0</v>
      </c>
      <c r="BJ177" s="17" t="s">
        <v>83</v>
      </c>
      <c r="BK177" s="160">
        <f>ROUND(I177*H177,2)</f>
        <v>0</v>
      </c>
      <c r="BL177" s="17" t="s">
        <v>133</v>
      </c>
      <c r="BM177" s="159" t="s">
        <v>354</v>
      </c>
    </row>
    <row r="178" spans="1:65" s="14" customFormat="1" ht="11.25">
      <c r="B178" s="179"/>
      <c r="D178" s="172" t="s">
        <v>216</v>
      </c>
      <c r="E178" s="180" t="s">
        <v>1</v>
      </c>
      <c r="F178" s="181" t="s">
        <v>355</v>
      </c>
      <c r="H178" s="182">
        <v>29.64</v>
      </c>
      <c r="I178" s="183"/>
      <c r="L178" s="179"/>
      <c r="M178" s="184"/>
      <c r="N178" s="185"/>
      <c r="O178" s="185"/>
      <c r="P178" s="185"/>
      <c r="Q178" s="185"/>
      <c r="R178" s="185"/>
      <c r="S178" s="185"/>
      <c r="T178" s="186"/>
      <c r="AT178" s="180" t="s">
        <v>216</v>
      </c>
      <c r="AU178" s="180" t="s">
        <v>85</v>
      </c>
      <c r="AV178" s="14" t="s">
        <v>85</v>
      </c>
      <c r="AW178" s="14" t="s">
        <v>32</v>
      </c>
      <c r="AX178" s="14" t="s">
        <v>83</v>
      </c>
      <c r="AY178" s="180" t="s">
        <v>127</v>
      </c>
    </row>
    <row r="179" spans="1:65" s="2" customFormat="1" ht="24.2" customHeight="1">
      <c r="A179" s="32"/>
      <c r="B179" s="145"/>
      <c r="C179" s="161" t="s">
        <v>211</v>
      </c>
      <c r="D179" s="161" t="s">
        <v>212</v>
      </c>
      <c r="E179" s="162" t="s">
        <v>356</v>
      </c>
      <c r="F179" s="163" t="s">
        <v>357</v>
      </c>
      <c r="G179" s="164" t="s">
        <v>227</v>
      </c>
      <c r="H179" s="165">
        <v>50</v>
      </c>
      <c r="I179" s="166"/>
      <c r="J179" s="167">
        <f>ROUND(I179*H179,2)</f>
        <v>0</v>
      </c>
      <c r="K179" s="168"/>
      <c r="L179" s="33"/>
      <c r="M179" s="169" t="s">
        <v>1</v>
      </c>
      <c r="N179" s="170" t="s">
        <v>40</v>
      </c>
      <c r="O179" s="58"/>
      <c r="P179" s="157">
        <f>O179*H179</f>
        <v>0</v>
      </c>
      <c r="Q179" s="157">
        <v>0</v>
      </c>
      <c r="R179" s="157">
        <f>Q179*H179</f>
        <v>0</v>
      </c>
      <c r="S179" s="157">
        <v>0</v>
      </c>
      <c r="T179" s="158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9" t="s">
        <v>133</v>
      </c>
      <c r="AT179" s="159" t="s">
        <v>212</v>
      </c>
      <c r="AU179" s="159" t="s">
        <v>85</v>
      </c>
      <c r="AY179" s="17" t="s">
        <v>127</v>
      </c>
      <c r="BE179" s="160">
        <f>IF(N179="základní",J179,0)</f>
        <v>0</v>
      </c>
      <c r="BF179" s="160">
        <f>IF(N179="snížená",J179,0)</f>
        <v>0</v>
      </c>
      <c r="BG179" s="160">
        <f>IF(N179="zákl. přenesená",J179,0)</f>
        <v>0</v>
      </c>
      <c r="BH179" s="160">
        <f>IF(N179="sníž. přenesená",J179,0)</f>
        <v>0</v>
      </c>
      <c r="BI179" s="160">
        <f>IF(N179="nulová",J179,0)</f>
        <v>0</v>
      </c>
      <c r="BJ179" s="17" t="s">
        <v>83</v>
      </c>
      <c r="BK179" s="160">
        <f>ROUND(I179*H179,2)</f>
        <v>0</v>
      </c>
      <c r="BL179" s="17" t="s">
        <v>133</v>
      </c>
      <c r="BM179" s="159" t="s">
        <v>358</v>
      </c>
    </row>
    <row r="180" spans="1:65" s="13" customFormat="1" ht="11.25">
      <c r="B180" s="171"/>
      <c r="D180" s="172" t="s">
        <v>216</v>
      </c>
      <c r="E180" s="173" t="s">
        <v>1</v>
      </c>
      <c r="F180" s="174" t="s">
        <v>271</v>
      </c>
      <c r="H180" s="173" t="s">
        <v>1</v>
      </c>
      <c r="I180" s="175"/>
      <c r="L180" s="171"/>
      <c r="M180" s="176"/>
      <c r="N180" s="177"/>
      <c r="O180" s="177"/>
      <c r="P180" s="177"/>
      <c r="Q180" s="177"/>
      <c r="R180" s="177"/>
      <c r="S180" s="177"/>
      <c r="T180" s="178"/>
      <c r="AT180" s="173" t="s">
        <v>216</v>
      </c>
      <c r="AU180" s="173" t="s">
        <v>85</v>
      </c>
      <c r="AV180" s="13" t="s">
        <v>83</v>
      </c>
      <c r="AW180" s="13" t="s">
        <v>32</v>
      </c>
      <c r="AX180" s="13" t="s">
        <v>75</v>
      </c>
      <c r="AY180" s="173" t="s">
        <v>127</v>
      </c>
    </row>
    <row r="181" spans="1:65" s="14" customFormat="1" ht="11.25">
      <c r="B181" s="179"/>
      <c r="D181" s="172" t="s">
        <v>216</v>
      </c>
      <c r="E181" s="180" t="s">
        <v>247</v>
      </c>
      <c r="F181" s="181" t="s">
        <v>252</v>
      </c>
      <c r="H181" s="182">
        <v>50</v>
      </c>
      <c r="I181" s="183"/>
      <c r="L181" s="179"/>
      <c r="M181" s="184"/>
      <c r="N181" s="185"/>
      <c r="O181" s="185"/>
      <c r="P181" s="185"/>
      <c r="Q181" s="185"/>
      <c r="R181" s="185"/>
      <c r="S181" s="185"/>
      <c r="T181" s="186"/>
      <c r="AT181" s="180" t="s">
        <v>216</v>
      </c>
      <c r="AU181" s="180" t="s">
        <v>85</v>
      </c>
      <c r="AV181" s="14" t="s">
        <v>85</v>
      </c>
      <c r="AW181" s="14" t="s">
        <v>32</v>
      </c>
      <c r="AX181" s="14" t="s">
        <v>83</v>
      </c>
      <c r="AY181" s="180" t="s">
        <v>127</v>
      </c>
    </row>
    <row r="182" spans="1:65" s="2" customFormat="1" ht="16.5" customHeight="1">
      <c r="A182" s="32"/>
      <c r="B182" s="145"/>
      <c r="C182" s="146" t="s">
        <v>218</v>
      </c>
      <c r="D182" s="146" t="s">
        <v>129</v>
      </c>
      <c r="E182" s="147" t="s">
        <v>359</v>
      </c>
      <c r="F182" s="148" t="s">
        <v>360</v>
      </c>
      <c r="G182" s="149" t="s">
        <v>361</v>
      </c>
      <c r="H182" s="150">
        <v>0.04</v>
      </c>
      <c r="I182" s="151"/>
      <c r="J182" s="152">
        <f>ROUND(I182*H182,2)</f>
        <v>0</v>
      </c>
      <c r="K182" s="153"/>
      <c r="L182" s="154"/>
      <c r="M182" s="155" t="s">
        <v>1</v>
      </c>
      <c r="N182" s="156" t="s">
        <v>40</v>
      </c>
      <c r="O182" s="58"/>
      <c r="P182" s="157">
        <f>O182*H182</f>
        <v>0</v>
      </c>
      <c r="Q182" s="157">
        <v>1E-3</v>
      </c>
      <c r="R182" s="157">
        <f>Q182*H182</f>
        <v>4.0000000000000003E-5</v>
      </c>
      <c r="S182" s="157">
        <v>0</v>
      </c>
      <c r="T182" s="15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9" t="s">
        <v>132</v>
      </c>
      <c r="AT182" s="159" t="s">
        <v>129</v>
      </c>
      <c r="AU182" s="159" t="s">
        <v>85</v>
      </c>
      <c r="AY182" s="17" t="s">
        <v>127</v>
      </c>
      <c r="BE182" s="160">
        <f>IF(N182="základní",J182,0)</f>
        <v>0</v>
      </c>
      <c r="BF182" s="160">
        <f>IF(N182="snížená",J182,0)</f>
        <v>0</v>
      </c>
      <c r="BG182" s="160">
        <f>IF(N182="zákl. přenesená",J182,0)</f>
        <v>0</v>
      </c>
      <c r="BH182" s="160">
        <f>IF(N182="sníž. přenesená",J182,0)</f>
        <v>0</v>
      </c>
      <c r="BI182" s="160">
        <f>IF(N182="nulová",J182,0)</f>
        <v>0</v>
      </c>
      <c r="BJ182" s="17" t="s">
        <v>83</v>
      </c>
      <c r="BK182" s="160">
        <f>ROUND(I182*H182,2)</f>
        <v>0</v>
      </c>
      <c r="BL182" s="17" t="s">
        <v>133</v>
      </c>
      <c r="BM182" s="159" t="s">
        <v>362</v>
      </c>
    </row>
    <row r="183" spans="1:65" s="14" customFormat="1" ht="11.25">
      <c r="B183" s="179"/>
      <c r="D183" s="172" t="s">
        <v>216</v>
      </c>
      <c r="E183" s="180" t="s">
        <v>1</v>
      </c>
      <c r="F183" s="181" t="s">
        <v>363</v>
      </c>
      <c r="H183" s="182">
        <v>0.04</v>
      </c>
      <c r="I183" s="183"/>
      <c r="L183" s="179"/>
      <c r="M183" s="184"/>
      <c r="N183" s="185"/>
      <c r="O183" s="185"/>
      <c r="P183" s="185"/>
      <c r="Q183" s="185"/>
      <c r="R183" s="185"/>
      <c r="S183" s="185"/>
      <c r="T183" s="186"/>
      <c r="AT183" s="180" t="s">
        <v>216</v>
      </c>
      <c r="AU183" s="180" t="s">
        <v>85</v>
      </c>
      <c r="AV183" s="14" t="s">
        <v>85</v>
      </c>
      <c r="AW183" s="14" t="s">
        <v>32</v>
      </c>
      <c r="AX183" s="14" t="s">
        <v>83</v>
      </c>
      <c r="AY183" s="180" t="s">
        <v>127</v>
      </c>
    </row>
    <row r="184" spans="1:65" s="2" customFormat="1" ht="24.2" customHeight="1">
      <c r="A184" s="32"/>
      <c r="B184" s="145"/>
      <c r="C184" s="161" t="s">
        <v>222</v>
      </c>
      <c r="D184" s="161" t="s">
        <v>212</v>
      </c>
      <c r="E184" s="162" t="s">
        <v>364</v>
      </c>
      <c r="F184" s="163" t="s">
        <v>365</v>
      </c>
      <c r="G184" s="164" t="s">
        <v>227</v>
      </c>
      <c r="H184" s="165">
        <v>50</v>
      </c>
      <c r="I184" s="166"/>
      <c r="J184" s="167">
        <f>ROUND(I184*H184,2)</f>
        <v>0</v>
      </c>
      <c r="K184" s="168"/>
      <c r="L184" s="33"/>
      <c r="M184" s="169" t="s">
        <v>1</v>
      </c>
      <c r="N184" s="170" t="s">
        <v>40</v>
      </c>
      <c r="O184" s="58"/>
      <c r="P184" s="157">
        <f>O184*H184</f>
        <v>0</v>
      </c>
      <c r="Q184" s="157">
        <v>0</v>
      </c>
      <c r="R184" s="157">
        <f>Q184*H184</f>
        <v>0</v>
      </c>
      <c r="S184" s="157">
        <v>0</v>
      </c>
      <c r="T184" s="158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9" t="s">
        <v>133</v>
      </c>
      <c r="AT184" s="159" t="s">
        <v>212</v>
      </c>
      <c r="AU184" s="159" t="s">
        <v>85</v>
      </c>
      <c r="AY184" s="17" t="s">
        <v>127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17" t="s">
        <v>83</v>
      </c>
      <c r="BK184" s="160">
        <f>ROUND(I184*H184,2)</f>
        <v>0</v>
      </c>
      <c r="BL184" s="17" t="s">
        <v>133</v>
      </c>
      <c r="BM184" s="159" t="s">
        <v>366</v>
      </c>
    </row>
    <row r="185" spans="1:65" s="13" customFormat="1" ht="11.25">
      <c r="B185" s="171"/>
      <c r="D185" s="172" t="s">
        <v>216</v>
      </c>
      <c r="E185" s="173" t="s">
        <v>1</v>
      </c>
      <c r="F185" s="174" t="s">
        <v>271</v>
      </c>
      <c r="H185" s="173" t="s">
        <v>1</v>
      </c>
      <c r="I185" s="175"/>
      <c r="L185" s="171"/>
      <c r="M185" s="176"/>
      <c r="N185" s="177"/>
      <c r="O185" s="177"/>
      <c r="P185" s="177"/>
      <c r="Q185" s="177"/>
      <c r="R185" s="177"/>
      <c r="S185" s="177"/>
      <c r="T185" s="178"/>
      <c r="AT185" s="173" t="s">
        <v>216</v>
      </c>
      <c r="AU185" s="173" t="s">
        <v>85</v>
      </c>
      <c r="AV185" s="13" t="s">
        <v>83</v>
      </c>
      <c r="AW185" s="13" t="s">
        <v>32</v>
      </c>
      <c r="AX185" s="13" t="s">
        <v>75</v>
      </c>
      <c r="AY185" s="173" t="s">
        <v>127</v>
      </c>
    </row>
    <row r="186" spans="1:65" s="14" customFormat="1" ht="11.25">
      <c r="B186" s="179"/>
      <c r="D186" s="172" t="s">
        <v>216</v>
      </c>
      <c r="E186" s="180" t="s">
        <v>252</v>
      </c>
      <c r="F186" s="181" t="s">
        <v>248</v>
      </c>
      <c r="H186" s="182">
        <v>50</v>
      </c>
      <c r="I186" s="183"/>
      <c r="L186" s="179"/>
      <c r="M186" s="184"/>
      <c r="N186" s="185"/>
      <c r="O186" s="185"/>
      <c r="P186" s="185"/>
      <c r="Q186" s="185"/>
      <c r="R186" s="185"/>
      <c r="S186" s="185"/>
      <c r="T186" s="186"/>
      <c r="AT186" s="180" t="s">
        <v>216</v>
      </c>
      <c r="AU186" s="180" t="s">
        <v>85</v>
      </c>
      <c r="AV186" s="14" t="s">
        <v>85</v>
      </c>
      <c r="AW186" s="14" t="s">
        <v>32</v>
      </c>
      <c r="AX186" s="14" t="s">
        <v>83</v>
      </c>
      <c r="AY186" s="180" t="s">
        <v>127</v>
      </c>
    </row>
    <row r="187" spans="1:65" s="2" customFormat="1" ht="16.5" customHeight="1">
      <c r="A187" s="32"/>
      <c r="B187" s="145"/>
      <c r="C187" s="146" t="s">
        <v>367</v>
      </c>
      <c r="D187" s="146" t="s">
        <v>129</v>
      </c>
      <c r="E187" s="147" t="s">
        <v>368</v>
      </c>
      <c r="F187" s="148" t="s">
        <v>369</v>
      </c>
      <c r="G187" s="149" t="s">
        <v>370</v>
      </c>
      <c r="H187" s="150">
        <v>1.5</v>
      </c>
      <c r="I187" s="151"/>
      <c r="J187" s="152">
        <f>ROUND(I187*H187,2)</f>
        <v>0</v>
      </c>
      <c r="K187" s="153"/>
      <c r="L187" s="154"/>
      <c r="M187" s="155" t="s">
        <v>1</v>
      </c>
      <c r="N187" s="156" t="s">
        <v>40</v>
      </c>
      <c r="O187" s="58"/>
      <c r="P187" s="157">
        <f>O187*H187</f>
        <v>0</v>
      </c>
      <c r="Q187" s="157">
        <v>1E-3</v>
      </c>
      <c r="R187" s="157">
        <f>Q187*H187</f>
        <v>1.5E-3</v>
      </c>
      <c r="S187" s="157">
        <v>0</v>
      </c>
      <c r="T187" s="158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9" t="s">
        <v>132</v>
      </c>
      <c r="AT187" s="159" t="s">
        <v>129</v>
      </c>
      <c r="AU187" s="159" t="s">
        <v>85</v>
      </c>
      <c r="AY187" s="17" t="s">
        <v>127</v>
      </c>
      <c r="BE187" s="160">
        <f>IF(N187="základní",J187,0)</f>
        <v>0</v>
      </c>
      <c r="BF187" s="160">
        <f>IF(N187="snížená",J187,0)</f>
        <v>0</v>
      </c>
      <c r="BG187" s="160">
        <f>IF(N187="zákl. přenesená",J187,0)</f>
        <v>0</v>
      </c>
      <c r="BH187" s="160">
        <f>IF(N187="sníž. přenesená",J187,0)</f>
        <v>0</v>
      </c>
      <c r="BI187" s="160">
        <f>IF(N187="nulová",J187,0)</f>
        <v>0</v>
      </c>
      <c r="BJ187" s="17" t="s">
        <v>83</v>
      </c>
      <c r="BK187" s="160">
        <f>ROUND(I187*H187,2)</f>
        <v>0</v>
      </c>
      <c r="BL187" s="17" t="s">
        <v>133</v>
      </c>
      <c r="BM187" s="159" t="s">
        <v>371</v>
      </c>
    </row>
    <row r="188" spans="1:65" s="13" customFormat="1" ht="11.25">
      <c r="B188" s="171"/>
      <c r="D188" s="172" t="s">
        <v>216</v>
      </c>
      <c r="E188" s="173" t="s">
        <v>1</v>
      </c>
      <c r="F188" s="174" t="s">
        <v>372</v>
      </c>
      <c r="H188" s="173" t="s">
        <v>1</v>
      </c>
      <c r="I188" s="175"/>
      <c r="L188" s="171"/>
      <c r="M188" s="176"/>
      <c r="N188" s="177"/>
      <c r="O188" s="177"/>
      <c r="P188" s="177"/>
      <c r="Q188" s="177"/>
      <c r="R188" s="177"/>
      <c r="S188" s="177"/>
      <c r="T188" s="178"/>
      <c r="AT188" s="173" t="s">
        <v>216</v>
      </c>
      <c r="AU188" s="173" t="s">
        <v>85</v>
      </c>
      <c r="AV188" s="13" t="s">
        <v>83</v>
      </c>
      <c r="AW188" s="13" t="s">
        <v>32</v>
      </c>
      <c r="AX188" s="13" t="s">
        <v>75</v>
      </c>
      <c r="AY188" s="173" t="s">
        <v>127</v>
      </c>
    </row>
    <row r="189" spans="1:65" s="14" customFormat="1" ht="11.25">
      <c r="B189" s="179"/>
      <c r="D189" s="172" t="s">
        <v>216</v>
      </c>
      <c r="E189" s="180" t="s">
        <v>1</v>
      </c>
      <c r="F189" s="181" t="s">
        <v>373</v>
      </c>
      <c r="H189" s="182">
        <v>1.5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216</v>
      </c>
      <c r="AU189" s="180" t="s">
        <v>85</v>
      </c>
      <c r="AV189" s="14" t="s">
        <v>85</v>
      </c>
      <c r="AW189" s="14" t="s">
        <v>32</v>
      </c>
      <c r="AX189" s="14" t="s">
        <v>83</v>
      </c>
      <c r="AY189" s="180" t="s">
        <v>127</v>
      </c>
    </row>
    <row r="190" spans="1:65" s="2" customFormat="1" ht="21.75" customHeight="1">
      <c r="A190" s="32"/>
      <c r="B190" s="145"/>
      <c r="C190" s="161" t="s">
        <v>374</v>
      </c>
      <c r="D190" s="161" t="s">
        <v>212</v>
      </c>
      <c r="E190" s="162" t="s">
        <v>375</v>
      </c>
      <c r="F190" s="163" t="s">
        <v>376</v>
      </c>
      <c r="G190" s="164" t="s">
        <v>227</v>
      </c>
      <c r="H190" s="165">
        <v>514</v>
      </c>
      <c r="I190" s="166"/>
      <c r="J190" s="167">
        <f>ROUND(I190*H190,2)</f>
        <v>0</v>
      </c>
      <c r="K190" s="168"/>
      <c r="L190" s="33"/>
      <c r="M190" s="169" t="s">
        <v>1</v>
      </c>
      <c r="N190" s="170" t="s">
        <v>40</v>
      </c>
      <c r="O190" s="58"/>
      <c r="P190" s="157">
        <f>O190*H190</f>
        <v>0</v>
      </c>
      <c r="Q190" s="157">
        <v>0</v>
      </c>
      <c r="R190" s="157">
        <f>Q190*H190</f>
        <v>0</v>
      </c>
      <c r="S190" s="157">
        <v>0</v>
      </c>
      <c r="T190" s="15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9" t="s">
        <v>133</v>
      </c>
      <c r="AT190" s="159" t="s">
        <v>212</v>
      </c>
      <c r="AU190" s="159" t="s">
        <v>85</v>
      </c>
      <c r="AY190" s="17" t="s">
        <v>127</v>
      </c>
      <c r="BE190" s="160">
        <f>IF(N190="základní",J190,0)</f>
        <v>0</v>
      </c>
      <c r="BF190" s="160">
        <f>IF(N190="snížená",J190,0)</f>
        <v>0</v>
      </c>
      <c r="BG190" s="160">
        <f>IF(N190="zákl. přenesená",J190,0)</f>
        <v>0</v>
      </c>
      <c r="BH190" s="160">
        <f>IF(N190="sníž. přenesená",J190,0)</f>
        <v>0</v>
      </c>
      <c r="BI190" s="160">
        <f>IF(N190="nulová",J190,0)</f>
        <v>0</v>
      </c>
      <c r="BJ190" s="17" t="s">
        <v>83</v>
      </c>
      <c r="BK190" s="160">
        <f>ROUND(I190*H190,2)</f>
        <v>0</v>
      </c>
      <c r="BL190" s="17" t="s">
        <v>133</v>
      </c>
      <c r="BM190" s="159" t="s">
        <v>377</v>
      </c>
    </row>
    <row r="191" spans="1:65" s="14" customFormat="1" ht="11.25">
      <c r="B191" s="179"/>
      <c r="D191" s="172" t="s">
        <v>216</v>
      </c>
      <c r="E191" s="180" t="s">
        <v>1</v>
      </c>
      <c r="F191" s="181" t="s">
        <v>378</v>
      </c>
      <c r="H191" s="182">
        <v>514</v>
      </c>
      <c r="I191" s="183"/>
      <c r="L191" s="179"/>
      <c r="M191" s="184"/>
      <c r="N191" s="185"/>
      <c r="O191" s="185"/>
      <c r="P191" s="185"/>
      <c r="Q191" s="185"/>
      <c r="R191" s="185"/>
      <c r="S191" s="185"/>
      <c r="T191" s="186"/>
      <c r="AT191" s="180" t="s">
        <v>216</v>
      </c>
      <c r="AU191" s="180" t="s">
        <v>85</v>
      </c>
      <c r="AV191" s="14" t="s">
        <v>85</v>
      </c>
      <c r="AW191" s="14" t="s">
        <v>32</v>
      </c>
      <c r="AX191" s="14" t="s">
        <v>83</v>
      </c>
      <c r="AY191" s="180" t="s">
        <v>127</v>
      </c>
    </row>
    <row r="192" spans="1:65" s="2" customFormat="1" ht="21.75" customHeight="1">
      <c r="A192" s="32"/>
      <c r="B192" s="145"/>
      <c r="C192" s="161" t="s">
        <v>379</v>
      </c>
      <c r="D192" s="161" t="s">
        <v>212</v>
      </c>
      <c r="E192" s="162" t="s">
        <v>380</v>
      </c>
      <c r="F192" s="163" t="s">
        <v>381</v>
      </c>
      <c r="G192" s="164" t="s">
        <v>227</v>
      </c>
      <c r="H192" s="165">
        <v>50</v>
      </c>
      <c r="I192" s="166"/>
      <c r="J192" s="167">
        <f>ROUND(I192*H192,2)</f>
        <v>0</v>
      </c>
      <c r="K192" s="168"/>
      <c r="L192" s="33"/>
      <c r="M192" s="169" t="s">
        <v>1</v>
      </c>
      <c r="N192" s="170" t="s">
        <v>40</v>
      </c>
      <c r="O192" s="58"/>
      <c r="P192" s="157">
        <f>O192*H192</f>
        <v>0</v>
      </c>
      <c r="Q192" s="157">
        <v>0</v>
      </c>
      <c r="R192" s="157">
        <f>Q192*H192</f>
        <v>0</v>
      </c>
      <c r="S192" s="157">
        <v>0</v>
      </c>
      <c r="T192" s="15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9" t="s">
        <v>133</v>
      </c>
      <c r="AT192" s="159" t="s">
        <v>212</v>
      </c>
      <c r="AU192" s="159" t="s">
        <v>85</v>
      </c>
      <c r="AY192" s="17" t="s">
        <v>127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7" t="s">
        <v>83</v>
      </c>
      <c r="BK192" s="160">
        <f>ROUND(I192*H192,2)</f>
        <v>0</v>
      </c>
      <c r="BL192" s="17" t="s">
        <v>133</v>
      </c>
      <c r="BM192" s="159" t="s">
        <v>382</v>
      </c>
    </row>
    <row r="193" spans="1:65" s="14" customFormat="1" ht="11.25">
      <c r="B193" s="179"/>
      <c r="D193" s="172" t="s">
        <v>216</v>
      </c>
      <c r="E193" s="180" t="s">
        <v>1</v>
      </c>
      <c r="F193" s="181" t="s">
        <v>247</v>
      </c>
      <c r="H193" s="182">
        <v>50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0" t="s">
        <v>216</v>
      </c>
      <c r="AU193" s="180" t="s">
        <v>85</v>
      </c>
      <c r="AV193" s="14" t="s">
        <v>85</v>
      </c>
      <c r="AW193" s="14" t="s">
        <v>32</v>
      </c>
      <c r="AX193" s="14" t="s">
        <v>83</v>
      </c>
      <c r="AY193" s="180" t="s">
        <v>127</v>
      </c>
    </row>
    <row r="194" spans="1:65" s="2" customFormat="1" ht="21.75" customHeight="1">
      <c r="A194" s="32"/>
      <c r="B194" s="145"/>
      <c r="C194" s="161" t="s">
        <v>383</v>
      </c>
      <c r="D194" s="161" t="s">
        <v>212</v>
      </c>
      <c r="E194" s="162" t="s">
        <v>384</v>
      </c>
      <c r="F194" s="163" t="s">
        <v>385</v>
      </c>
      <c r="G194" s="164" t="s">
        <v>227</v>
      </c>
      <c r="H194" s="165">
        <v>50</v>
      </c>
      <c r="I194" s="166"/>
      <c r="J194" s="167">
        <f>ROUND(I194*H194,2)</f>
        <v>0</v>
      </c>
      <c r="K194" s="168"/>
      <c r="L194" s="33"/>
      <c r="M194" s="169" t="s">
        <v>1</v>
      </c>
      <c r="N194" s="170" t="s">
        <v>40</v>
      </c>
      <c r="O194" s="58"/>
      <c r="P194" s="157">
        <f>O194*H194</f>
        <v>0</v>
      </c>
      <c r="Q194" s="157">
        <v>0</v>
      </c>
      <c r="R194" s="157">
        <f>Q194*H194</f>
        <v>0</v>
      </c>
      <c r="S194" s="157">
        <v>0</v>
      </c>
      <c r="T194" s="158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9" t="s">
        <v>133</v>
      </c>
      <c r="AT194" s="159" t="s">
        <v>212</v>
      </c>
      <c r="AU194" s="159" t="s">
        <v>85</v>
      </c>
      <c r="AY194" s="17" t="s">
        <v>127</v>
      </c>
      <c r="BE194" s="160">
        <f>IF(N194="základní",J194,0)</f>
        <v>0</v>
      </c>
      <c r="BF194" s="160">
        <f>IF(N194="snížená",J194,0)</f>
        <v>0</v>
      </c>
      <c r="BG194" s="160">
        <f>IF(N194="zákl. přenesená",J194,0)</f>
        <v>0</v>
      </c>
      <c r="BH194" s="160">
        <f>IF(N194="sníž. přenesená",J194,0)</f>
        <v>0</v>
      </c>
      <c r="BI194" s="160">
        <f>IF(N194="nulová",J194,0)</f>
        <v>0</v>
      </c>
      <c r="BJ194" s="17" t="s">
        <v>83</v>
      </c>
      <c r="BK194" s="160">
        <f>ROUND(I194*H194,2)</f>
        <v>0</v>
      </c>
      <c r="BL194" s="17" t="s">
        <v>133</v>
      </c>
      <c r="BM194" s="159" t="s">
        <v>386</v>
      </c>
    </row>
    <row r="195" spans="1:65" s="14" customFormat="1" ht="11.25">
      <c r="B195" s="179"/>
      <c r="D195" s="172" t="s">
        <v>216</v>
      </c>
      <c r="E195" s="180" t="s">
        <v>1</v>
      </c>
      <c r="F195" s="181" t="s">
        <v>247</v>
      </c>
      <c r="H195" s="182">
        <v>50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216</v>
      </c>
      <c r="AU195" s="180" t="s">
        <v>85</v>
      </c>
      <c r="AV195" s="14" t="s">
        <v>85</v>
      </c>
      <c r="AW195" s="14" t="s">
        <v>32</v>
      </c>
      <c r="AX195" s="14" t="s">
        <v>83</v>
      </c>
      <c r="AY195" s="180" t="s">
        <v>127</v>
      </c>
    </row>
    <row r="196" spans="1:65" s="2" customFormat="1" ht="16.5" customHeight="1">
      <c r="A196" s="32"/>
      <c r="B196" s="145"/>
      <c r="C196" s="161" t="s">
        <v>387</v>
      </c>
      <c r="D196" s="161" t="s">
        <v>212</v>
      </c>
      <c r="E196" s="162" t="s">
        <v>388</v>
      </c>
      <c r="F196" s="163" t="s">
        <v>389</v>
      </c>
      <c r="G196" s="164" t="s">
        <v>227</v>
      </c>
      <c r="H196" s="165">
        <v>50</v>
      </c>
      <c r="I196" s="166"/>
      <c r="J196" s="167">
        <f>ROUND(I196*H196,2)</f>
        <v>0</v>
      </c>
      <c r="K196" s="168"/>
      <c r="L196" s="33"/>
      <c r="M196" s="169" t="s">
        <v>1</v>
      </c>
      <c r="N196" s="170" t="s">
        <v>40</v>
      </c>
      <c r="O196" s="58"/>
      <c r="P196" s="157">
        <f>O196*H196</f>
        <v>0</v>
      </c>
      <c r="Q196" s="157">
        <v>0</v>
      </c>
      <c r="R196" s="157">
        <f>Q196*H196</f>
        <v>0</v>
      </c>
      <c r="S196" s="157">
        <v>0</v>
      </c>
      <c r="T196" s="158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9" t="s">
        <v>133</v>
      </c>
      <c r="AT196" s="159" t="s">
        <v>212</v>
      </c>
      <c r="AU196" s="159" t="s">
        <v>85</v>
      </c>
      <c r="AY196" s="17" t="s">
        <v>127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17" t="s">
        <v>83</v>
      </c>
      <c r="BK196" s="160">
        <f>ROUND(I196*H196,2)</f>
        <v>0</v>
      </c>
      <c r="BL196" s="17" t="s">
        <v>133</v>
      </c>
      <c r="BM196" s="159" t="s">
        <v>390</v>
      </c>
    </row>
    <row r="197" spans="1:65" s="14" customFormat="1" ht="11.25">
      <c r="B197" s="179"/>
      <c r="D197" s="172" t="s">
        <v>216</v>
      </c>
      <c r="E197" s="180" t="s">
        <v>1</v>
      </c>
      <c r="F197" s="181" t="s">
        <v>247</v>
      </c>
      <c r="H197" s="182">
        <v>50</v>
      </c>
      <c r="I197" s="183"/>
      <c r="L197" s="179"/>
      <c r="M197" s="184"/>
      <c r="N197" s="185"/>
      <c r="O197" s="185"/>
      <c r="P197" s="185"/>
      <c r="Q197" s="185"/>
      <c r="R197" s="185"/>
      <c r="S197" s="185"/>
      <c r="T197" s="186"/>
      <c r="AT197" s="180" t="s">
        <v>216</v>
      </c>
      <c r="AU197" s="180" t="s">
        <v>85</v>
      </c>
      <c r="AV197" s="14" t="s">
        <v>85</v>
      </c>
      <c r="AW197" s="14" t="s">
        <v>32</v>
      </c>
      <c r="AX197" s="14" t="s">
        <v>83</v>
      </c>
      <c r="AY197" s="180" t="s">
        <v>127</v>
      </c>
    </row>
    <row r="198" spans="1:65" s="2" customFormat="1" ht="33" customHeight="1">
      <c r="A198" s="32"/>
      <c r="B198" s="145"/>
      <c r="C198" s="161" t="s">
        <v>391</v>
      </c>
      <c r="D198" s="161" t="s">
        <v>212</v>
      </c>
      <c r="E198" s="162" t="s">
        <v>392</v>
      </c>
      <c r="F198" s="163" t="s">
        <v>393</v>
      </c>
      <c r="G198" s="164" t="s">
        <v>269</v>
      </c>
      <c r="H198" s="165">
        <v>5.0000000000000001E-3</v>
      </c>
      <c r="I198" s="166"/>
      <c r="J198" s="167">
        <f>ROUND(I198*H198,2)</f>
        <v>0</v>
      </c>
      <c r="K198" s="168"/>
      <c r="L198" s="33"/>
      <c r="M198" s="169" t="s">
        <v>1</v>
      </c>
      <c r="N198" s="170" t="s">
        <v>40</v>
      </c>
      <c r="O198" s="58"/>
      <c r="P198" s="157">
        <f>O198*H198</f>
        <v>0</v>
      </c>
      <c r="Q198" s="157">
        <v>0</v>
      </c>
      <c r="R198" s="157">
        <f>Q198*H198</f>
        <v>0</v>
      </c>
      <c r="S198" s="157">
        <v>0</v>
      </c>
      <c r="T198" s="15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9" t="s">
        <v>133</v>
      </c>
      <c r="AT198" s="159" t="s">
        <v>212</v>
      </c>
      <c r="AU198" s="159" t="s">
        <v>85</v>
      </c>
      <c r="AY198" s="17" t="s">
        <v>127</v>
      </c>
      <c r="BE198" s="160">
        <f>IF(N198="základní",J198,0)</f>
        <v>0</v>
      </c>
      <c r="BF198" s="160">
        <f>IF(N198="snížená",J198,0)</f>
        <v>0</v>
      </c>
      <c r="BG198" s="160">
        <f>IF(N198="zákl. přenesená",J198,0)</f>
        <v>0</v>
      </c>
      <c r="BH198" s="160">
        <f>IF(N198="sníž. přenesená",J198,0)</f>
        <v>0</v>
      </c>
      <c r="BI198" s="160">
        <f>IF(N198="nulová",J198,0)</f>
        <v>0</v>
      </c>
      <c r="BJ198" s="17" t="s">
        <v>83</v>
      </c>
      <c r="BK198" s="160">
        <f>ROUND(I198*H198,2)</f>
        <v>0</v>
      </c>
      <c r="BL198" s="17" t="s">
        <v>133</v>
      </c>
      <c r="BM198" s="159" t="s">
        <v>394</v>
      </c>
    </row>
    <row r="199" spans="1:65" s="14" customFormat="1" ht="11.25">
      <c r="B199" s="179"/>
      <c r="D199" s="172" t="s">
        <v>216</v>
      </c>
      <c r="E199" s="180" t="s">
        <v>1</v>
      </c>
      <c r="F199" s="181" t="s">
        <v>395</v>
      </c>
      <c r="H199" s="182">
        <v>5.0000000000000001E-3</v>
      </c>
      <c r="I199" s="183"/>
      <c r="L199" s="179"/>
      <c r="M199" s="184"/>
      <c r="N199" s="185"/>
      <c r="O199" s="185"/>
      <c r="P199" s="185"/>
      <c r="Q199" s="185"/>
      <c r="R199" s="185"/>
      <c r="S199" s="185"/>
      <c r="T199" s="186"/>
      <c r="AT199" s="180" t="s">
        <v>216</v>
      </c>
      <c r="AU199" s="180" t="s">
        <v>85</v>
      </c>
      <c r="AV199" s="14" t="s">
        <v>85</v>
      </c>
      <c r="AW199" s="14" t="s">
        <v>32</v>
      </c>
      <c r="AX199" s="14" t="s">
        <v>83</v>
      </c>
      <c r="AY199" s="180" t="s">
        <v>127</v>
      </c>
    </row>
    <row r="200" spans="1:65" s="2" customFormat="1" ht="33" customHeight="1">
      <c r="A200" s="32"/>
      <c r="B200" s="145"/>
      <c r="C200" s="161" t="s">
        <v>396</v>
      </c>
      <c r="D200" s="161" t="s">
        <v>212</v>
      </c>
      <c r="E200" s="162" t="s">
        <v>397</v>
      </c>
      <c r="F200" s="163" t="s">
        <v>398</v>
      </c>
      <c r="G200" s="164" t="s">
        <v>227</v>
      </c>
      <c r="H200" s="165">
        <v>50</v>
      </c>
      <c r="I200" s="166"/>
      <c r="J200" s="167">
        <f>ROUND(I200*H200,2)</f>
        <v>0</v>
      </c>
      <c r="K200" s="168"/>
      <c r="L200" s="33"/>
      <c r="M200" s="169" t="s">
        <v>1</v>
      </c>
      <c r="N200" s="170" t="s">
        <v>40</v>
      </c>
      <c r="O200" s="58"/>
      <c r="P200" s="157">
        <f>O200*H200</f>
        <v>0</v>
      </c>
      <c r="Q200" s="157">
        <v>0</v>
      </c>
      <c r="R200" s="157">
        <f>Q200*H200</f>
        <v>0</v>
      </c>
      <c r="S200" s="157">
        <v>0</v>
      </c>
      <c r="T200" s="158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9" t="s">
        <v>133</v>
      </c>
      <c r="AT200" s="159" t="s">
        <v>212</v>
      </c>
      <c r="AU200" s="159" t="s">
        <v>85</v>
      </c>
      <c r="AY200" s="17" t="s">
        <v>127</v>
      </c>
      <c r="BE200" s="160">
        <f>IF(N200="základní",J200,0)</f>
        <v>0</v>
      </c>
      <c r="BF200" s="160">
        <f>IF(N200="snížená",J200,0)</f>
        <v>0</v>
      </c>
      <c r="BG200" s="160">
        <f>IF(N200="zákl. přenesená",J200,0)</f>
        <v>0</v>
      </c>
      <c r="BH200" s="160">
        <f>IF(N200="sníž. přenesená",J200,0)</f>
        <v>0</v>
      </c>
      <c r="BI200" s="160">
        <f>IF(N200="nulová",J200,0)</f>
        <v>0</v>
      </c>
      <c r="BJ200" s="17" t="s">
        <v>83</v>
      </c>
      <c r="BK200" s="160">
        <f>ROUND(I200*H200,2)</f>
        <v>0</v>
      </c>
      <c r="BL200" s="17" t="s">
        <v>133</v>
      </c>
      <c r="BM200" s="159" t="s">
        <v>399</v>
      </c>
    </row>
    <row r="201" spans="1:65" s="14" customFormat="1" ht="11.25">
      <c r="B201" s="179"/>
      <c r="D201" s="172" t="s">
        <v>216</v>
      </c>
      <c r="E201" s="180" t="s">
        <v>1</v>
      </c>
      <c r="F201" s="181" t="s">
        <v>247</v>
      </c>
      <c r="H201" s="182">
        <v>50</v>
      </c>
      <c r="I201" s="183"/>
      <c r="L201" s="179"/>
      <c r="M201" s="184"/>
      <c r="N201" s="185"/>
      <c r="O201" s="185"/>
      <c r="P201" s="185"/>
      <c r="Q201" s="185"/>
      <c r="R201" s="185"/>
      <c r="S201" s="185"/>
      <c r="T201" s="186"/>
      <c r="AT201" s="180" t="s">
        <v>216</v>
      </c>
      <c r="AU201" s="180" t="s">
        <v>85</v>
      </c>
      <c r="AV201" s="14" t="s">
        <v>85</v>
      </c>
      <c r="AW201" s="14" t="s">
        <v>32</v>
      </c>
      <c r="AX201" s="14" t="s">
        <v>83</v>
      </c>
      <c r="AY201" s="180" t="s">
        <v>127</v>
      </c>
    </row>
    <row r="202" spans="1:65" s="2" customFormat="1" ht="16.5" customHeight="1">
      <c r="A202" s="32"/>
      <c r="B202" s="145"/>
      <c r="C202" s="161" t="s">
        <v>400</v>
      </c>
      <c r="D202" s="161" t="s">
        <v>212</v>
      </c>
      <c r="E202" s="162" t="s">
        <v>401</v>
      </c>
      <c r="F202" s="163" t="s">
        <v>402</v>
      </c>
      <c r="G202" s="164" t="s">
        <v>238</v>
      </c>
      <c r="H202" s="165">
        <v>1.5</v>
      </c>
      <c r="I202" s="166"/>
      <c r="J202" s="167">
        <f>ROUND(I202*H202,2)</f>
        <v>0</v>
      </c>
      <c r="K202" s="168"/>
      <c r="L202" s="33"/>
      <c r="M202" s="169" t="s">
        <v>1</v>
      </c>
      <c r="N202" s="170" t="s">
        <v>40</v>
      </c>
      <c r="O202" s="58"/>
      <c r="P202" s="157">
        <f>O202*H202</f>
        <v>0</v>
      </c>
      <c r="Q202" s="157">
        <v>0</v>
      </c>
      <c r="R202" s="157">
        <f>Q202*H202</f>
        <v>0</v>
      </c>
      <c r="S202" s="157">
        <v>0</v>
      </c>
      <c r="T202" s="158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9" t="s">
        <v>133</v>
      </c>
      <c r="AT202" s="159" t="s">
        <v>212</v>
      </c>
      <c r="AU202" s="159" t="s">
        <v>85</v>
      </c>
      <c r="AY202" s="17" t="s">
        <v>127</v>
      </c>
      <c r="BE202" s="160">
        <f>IF(N202="základní",J202,0)</f>
        <v>0</v>
      </c>
      <c r="BF202" s="160">
        <f>IF(N202="snížená",J202,0)</f>
        <v>0</v>
      </c>
      <c r="BG202" s="160">
        <f>IF(N202="zákl. přenesená",J202,0)</f>
        <v>0</v>
      </c>
      <c r="BH202" s="160">
        <f>IF(N202="sníž. přenesená",J202,0)</f>
        <v>0</v>
      </c>
      <c r="BI202" s="160">
        <f>IF(N202="nulová",J202,0)</f>
        <v>0</v>
      </c>
      <c r="BJ202" s="17" t="s">
        <v>83</v>
      </c>
      <c r="BK202" s="160">
        <f>ROUND(I202*H202,2)</f>
        <v>0</v>
      </c>
      <c r="BL202" s="17" t="s">
        <v>133</v>
      </c>
      <c r="BM202" s="159" t="s">
        <v>403</v>
      </c>
    </row>
    <row r="203" spans="1:65" s="13" customFormat="1" ht="11.25">
      <c r="B203" s="171"/>
      <c r="D203" s="172" t="s">
        <v>216</v>
      </c>
      <c r="E203" s="173" t="s">
        <v>1</v>
      </c>
      <c r="F203" s="174" t="s">
        <v>404</v>
      </c>
      <c r="H203" s="173" t="s">
        <v>1</v>
      </c>
      <c r="I203" s="175"/>
      <c r="L203" s="171"/>
      <c r="M203" s="176"/>
      <c r="N203" s="177"/>
      <c r="O203" s="177"/>
      <c r="P203" s="177"/>
      <c r="Q203" s="177"/>
      <c r="R203" s="177"/>
      <c r="S203" s="177"/>
      <c r="T203" s="178"/>
      <c r="AT203" s="173" t="s">
        <v>216</v>
      </c>
      <c r="AU203" s="173" t="s">
        <v>85</v>
      </c>
      <c r="AV203" s="13" t="s">
        <v>83</v>
      </c>
      <c r="AW203" s="13" t="s">
        <v>32</v>
      </c>
      <c r="AX203" s="13" t="s">
        <v>75</v>
      </c>
      <c r="AY203" s="173" t="s">
        <v>127</v>
      </c>
    </row>
    <row r="204" spans="1:65" s="14" customFormat="1" ht="11.25">
      <c r="B204" s="179"/>
      <c r="D204" s="172" t="s">
        <v>216</v>
      </c>
      <c r="E204" s="180" t="s">
        <v>255</v>
      </c>
      <c r="F204" s="181" t="s">
        <v>405</v>
      </c>
      <c r="H204" s="182">
        <v>1.5</v>
      </c>
      <c r="I204" s="183"/>
      <c r="L204" s="179"/>
      <c r="M204" s="184"/>
      <c r="N204" s="185"/>
      <c r="O204" s="185"/>
      <c r="P204" s="185"/>
      <c r="Q204" s="185"/>
      <c r="R204" s="185"/>
      <c r="S204" s="185"/>
      <c r="T204" s="186"/>
      <c r="AT204" s="180" t="s">
        <v>216</v>
      </c>
      <c r="AU204" s="180" t="s">
        <v>85</v>
      </c>
      <c r="AV204" s="14" t="s">
        <v>85</v>
      </c>
      <c r="AW204" s="14" t="s">
        <v>32</v>
      </c>
      <c r="AX204" s="14" t="s">
        <v>83</v>
      </c>
      <c r="AY204" s="180" t="s">
        <v>127</v>
      </c>
    </row>
    <row r="205" spans="1:65" s="2" customFormat="1" ht="21.75" customHeight="1">
      <c r="A205" s="32"/>
      <c r="B205" s="145"/>
      <c r="C205" s="161" t="s">
        <v>406</v>
      </c>
      <c r="D205" s="161" t="s">
        <v>212</v>
      </c>
      <c r="E205" s="162" t="s">
        <v>407</v>
      </c>
      <c r="F205" s="163" t="s">
        <v>408</v>
      </c>
      <c r="G205" s="164" t="s">
        <v>238</v>
      </c>
      <c r="H205" s="165">
        <v>1.5</v>
      </c>
      <c r="I205" s="166"/>
      <c r="J205" s="167">
        <f>ROUND(I205*H205,2)</f>
        <v>0</v>
      </c>
      <c r="K205" s="168"/>
      <c r="L205" s="33"/>
      <c r="M205" s="169" t="s">
        <v>1</v>
      </c>
      <c r="N205" s="170" t="s">
        <v>40</v>
      </c>
      <c r="O205" s="58"/>
      <c r="P205" s="157">
        <f>O205*H205</f>
        <v>0</v>
      </c>
      <c r="Q205" s="157">
        <v>0</v>
      </c>
      <c r="R205" s="157">
        <f>Q205*H205</f>
        <v>0</v>
      </c>
      <c r="S205" s="157">
        <v>0</v>
      </c>
      <c r="T205" s="158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9" t="s">
        <v>133</v>
      </c>
      <c r="AT205" s="159" t="s">
        <v>212</v>
      </c>
      <c r="AU205" s="159" t="s">
        <v>85</v>
      </c>
      <c r="AY205" s="17" t="s">
        <v>127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7" t="s">
        <v>83</v>
      </c>
      <c r="BK205" s="160">
        <f>ROUND(I205*H205,2)</f>
        <v>0</v>
      </c>
      <c r="BL205" s="17" t="s">
        <v>133</v>
      </c>
      <c r="BM205" s="159" t="s">
        <v>409</v>
      </c>
    </row>
    <row r="206" spans="1:65" s="14" customFormat="1" ht="11.25">
      <c r="B206" s="179"/>
      <c r="D206" s="172" t="s">
        <v>216</v>
      </c>
      <c r="E206" s="180" t="s">
        <v>1</v>
      </c>
      <c r="F206" s="181" t="s">
        <v>255</v>
      </c>
      <c r="H206" s="182">
        <v>1.5</v>
      </c>
      <c r="I206" s="183"/>
      <c r="L206" s="179"/>
      <c r="M206" s="184"/>
      <c r="N206" s="185"/>
      <c r="O206" s="185"/>
      <c r="P206" s="185"/>
      <c r="Q206" s="185"/>
      <c r="R206" s="185"/>
      <c r="S206" s="185"/>
      <c r="T206" s="186"/>
      <c r="AT206" s="180" t="s">
        <v>216</v>
      </c>
      <c r="AU206" s="180" t="s">
        <v>85</v>
      </c>
      <c r="AV206" s="14" t="s">
        <v>85</v>
      </c>
      <c r="AW206" s="14" t="s">
        <v>32</v>
      </c>
      <c r="AX206" s="14" t="s">
        <v>83</v>
      </c>
      <c r="AY206" s="180" t="s">
        <v>127</v>
      </c>
    </row>
    <row r="207" spans="1:65" s="2" customFormat="1" ht="24.2" customHeight="1">
      <c r="A207" s="32"/>
      <c r="B207" s="145"/>
      <c r="C207" s="161" t="s">
        <v>410</v>
      </c>
      <c r="D207" s="161" t="s">
        <v>212</v>
      </c>
      <c r="E207" s="162" t="s">
        <v>411</v>
      </c>
      <c r="F207" s="163" t="s">
        <v>412</v>
      </c>
      <c r="G207" s="164" t="s">
        <v>238</v>
      </c>
      <c r="H207" s="165">
        <v>36</v>
      </c>
      <c r="I207" s="166"/>
      <c r="J207" s="167">
        <f>ROUND(I207*H207,2)</f>
        <v>0</v>
      </c>
      <c r="K207" s="168"/>
      <c r="L207" s="33"/>
      <c r="M207" s="169" t="s">
        <v>1</v>
      </c>
      <c r="N207" s="170" t="s">
        <v>40</v>
      </c>
      <c r="O207" s="58"/>
      <c r="P207" s="157">
        <f>O207*H207</f>
        <v>0</v>
      </c>
      <c r="Q207" s="157">
        <v>0</v>
      </c>
      <c r="R207" s="157">
        <f>Q207*H207</f>
        <v>0</v>
      </c>
      <c r="S207" s="157">
        <v>0</v>
      </c>
      <c r="T207" s="158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9" t="s">
        <v>133</v>
      </c>
      <c r="AT207" s="159" t="s">
        <v>212</v>
      </c>
      <c r="AU207" s="159" t="s">
        <v>85</v>
      </c>
      <c r="AY207" s="17" t="s">
        <v>127</v>
      </c>
      <c r="BE207" s="160">
        <f>IF(N207="základní",J207,0)</f>
        <v>0</v>
      </c>
      <c r="BF207" s="160">
        <f>IF(N207="snížená",J207,0)</f>
        <v>0</v>
      </c>
      <c r="BG207" s="160">
        <f>IF(N207="zákl. přenesená",J207,0)</f>
        <v>0</v>
      </c>
      <c r="BH207" s="160">
        <f>IF(N207="sníž. přenesená",J207,0)</f>
        <v>0</v>
      </c>
      <c r="BI207" s="160">
        <f>IF(N207="nulová",J207,0)</f>
        <v>0</v>
      </c>
      <c r="BJ207" s="17" t="s">
        <v>83</v>
      </c>
      <c r="BK207" s="160">
        <f>ROUND(I207*H207,2)</f>
        <v>0</v>
      </c>
      <c r="BL207" s="17" t="s">
        <v>133</v>
      </c>
      <c r="BM207" s="159" t="s">
        <v>413</v>
      </c>
    </row>
    <row r="208" spans="1:65" s="14" customFormat="1" ht="11.25">
      <c r="B208" s="179"/>
      <c r="D208" s="172" t="s">
        <v>216</v>
      </c>
      <c r="E208" s="180" t="s">
        <v>1</v>
      </c>
      <c r="F208" s="181" t="s">
        <v>414</v>
      </c>
      <c r="H208" s="182">
        <v>36</v>
      </c>
      <c r="I208" s="183"/>
      <c r="L208" s="179"/>
      <c r="M208" s="184"/>
      <c r="N208" s="185"/>
      <c r="O208" s="185"/>
      <c r="P208" s="185"/>
      <c r="Q208" s="185"/>
      <c r="R208" s="185"/>
      <c r="S208" s="185"/>
      <c r="T208" s="186"/>
      <c r="AT208" s="180" t="s">
        <v>216</v>
      </c>
      <c r="AU208" s="180" t="s">
        <v>85</v>
      </c>
      <c r="AV208" s="14" t="s">
        <v>85</v>
      </c>
      <c r="AW208" s="14" t="s">
        <v>32</v>
      </c>
      <c r="AX208" s="14" t="s">
        <v>83</v>
      </c>
      <c r="AY208" s="180" t="s">
        <v>127</v>
      </c>
    </row>
    <row r="209" spans="1:65" s="2" customFormat="1" ht="16.5" customHeight="1">
      <c r="A209" s="32"/>
      <c r="B209" s="145"/>
      <c r="C209" s="146" t="s">
        <v>415</v>
      </c>
      <c r="D209" s="146" t="s">
        <v>129</v>
      </c>
      <c r="E209" s="147" t="s">
        <v>416</v>
      </c>
      <c r="F209" s="148" t="s">
        <v>417</v>
      </c>
      <c r="G209" s="149" t="s">
        <v>238</v>
      </c>
      <c r="H209" s="150">
        <v>3</v>
      </c>
      <c r="I209" s="151"/>
      <c r="J209" s="152">
        <f>ROUND(I209*H209,2)</f>
        <v>0</v>
      </c>
      <c r="K209" s="153"/>
      <c r="L209" s="154"/>
      <c r="M209" s="155" t="s">
        <v>1</v>
      </c>
      <c r="N209" s="156" t="s">
        <v>40</v>
      </c>
      <c r="O209" s="58"/>
      <c r="P209" s="157">
        <f>O209*H209</f>
        <v>0</v>
      </c>
      <c r="Q209" s="157">
        <v>0</v>
      </c>
      <c r="R209" s="157">
        <f>Q209*H209</f>
        <v>0</v>
      </c>
      <c r="S209" s="157">
        <v>0</v>
      </c>
      <c r="T209" s="158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9" t="s">
        <v>132</v>
      </c>
      <c r="AT209" s="159" t="s">
        <v>129</v>
      </c>
      <c r="AU209" s="159" t="s">
        <v>85</v>
      </c>
      <c r="AY209" s="17" t="s">
        <v>127</v>
      </c>
      <c r="BE209" s="160">
        <f>IF(N209="základní",J209,0)</f>
        <v>0</v>
      </c>
      <c r="BF209" s="160">
        <f>IF(N209="snížená",J209,0)</f>
        <v>0</v>
      </c>
      <c r="BG209" s="160">
        <f>IF(N209="zákl. přenesená",J209,0)</f>
        <v>0</v>
      </c>
      <c r="BH209" s="160">
        <f>IF(N209="sníž. přenesená",J209,0)</f>
        <v>0</v>
      </c>
      <c r="BI209" s="160">
        <f>IF(N209="nulová",J209,0)</f>
        <v>0</v>
      </c>
      <c r="BJ209" s="17" t="s">
        <v>83</v>
      </c>
      <c r="BK209" s="160">
        <f>ROUND(I209*H209,2)</f>
        <v>0</v>
      </c>
      <c r="BL209" s="17" t="s">
        <v>133</v>
      </c>
      <c r="BM209" s="159" t="s">
        <v>418</v>
      </c>
    </row>
    <row r="210" spans="1:65" s="13" customFormat="1" ht="11.25">
      <c r="B210" s="171"/>
      <c r="D210" s="172" t="s">
        <v>216</v>
      </c>
      <c r="E210" s="173" t="s">
        <v>1</v>
      </c>
      <c r="F210" s="174" t="s">
        <v>372</v>
      </c>
      <c r="H210" s="173" t="s">
        <v>1</v>
      </c>
      <c r="I210" s="175"/>
      <c r="L210" s="171"/>
      <c r="M210" s="176"/>
      <c r="N210" s="177"/>
      <c r="O210" s="177"/>
      <c r="P210" s="177"/>
      <c r="Q210" s="177"/>
      <c r="R210" s="177"/>
      <c r="S210" s="177"/>
      <c r="T210" s="178"/>
      <c r="AT210" s="173" t="s">
        <v>216</v>
      </c>
      <c r="AU210" s="173" t="s">
        <v>85</v>
      </c>
      <c r="AV210" s="13" t="s">
        <v>83</v>
      </c>
      <c r="AW210" s="13" t="s">
        <v>32</v>
      </c>
      <c r="AX210" s="13" t="s">
        <v>75</v>
      </c>
      <c r="AY210" s="173" t="s">
        <v>127</v>
      </c>
    </row>
    <row r="211" spans="1:65" s="14" customFormat="1" ht="11.25">
      <c r="B211" s="179"/>
      <c r="D211" s="172" t="s">
        <v>216</v>
      </c>
      <c r="E211" s="180" t="s">
        <v>1</v>
      </c>
      <c r="F211" s="181" t="s">
        <v>419</v>
      </c>
      <c r="H211" s="182">
        <v>3</v>
      </c>
      <c r="I211" s="183"/>
      <c r="L211" s="179"/>
      <c r="M211" s="184"/>
      <c r="N211" s="185"/>
      <c r="O211" s="185"/>
      <c r="P211" s="185"/>
      <c r="Q211" s="185"/>
      <c r="R211" s="185"/>
      <c r="S211" s="185"/>
      <c r="T211" s="186"/>
      <c r="AT211" s="180" t="s">
        <v>216</v>
      </c>
      <c r="AU211" s="180" t="s">
        <v>85</v>
      </c>
      <c r="AV211" s="14" t="s">
        <v>85</v>
      </c>
      <c r="AW211" s="14" t="s">
        <v>32</v>
      </c>
      <c r="AX211" s="14" t="s">
        <v>83</v>
      </c>
      <c r="AY211" s="180" t="s">
        <v>127</v>
      </c>
    </row>
    <row r="212" spans="1:65" s="2" customFormat="1" ht="16.5" customHeight="1">
      <c r="A212" s="32"/>
      <c r="B212" s="145"/>
      <c r="C212" s="146" t="s">
        <v>420</v>
      </c>
      <c r="D212" s="146" t="s">
        <v>129</v>
      </c>
      <c r="E212" s="147" t="s">
        <v>421</v>
      </c>
      <c r="F212" s="148" t="s">
        <v>422</v>
      </c>
      <c r="G212" s="149" t="s">
        <v>227</v>
      </c>
      <c r="H212" s="150">
        <v>8</v>
      </c>
      <c r="I212" s="151"/>
      <c r="J212" s="152">
        <f>ROUND(I212*H212,2)</f>
        <v>0</v>
      </c>
      <c r="K212" s="153"/>
      <c r="L212" s="154"/>
      <c r="M212" s="155" t="s">
        <v>1</v>
      </c>
      <c r="N212" s="156" t="s">
        <v>40</v>
      </c>
      <c r="O212" s="58"/>
      <c r="P212" s="157">
        <f>O212*H212</f>
        <v>0</v>
      </c>
      <c r="Q212" s="157">
        <v>0</v>
      </c>
      <c r="R212" s="157">
        <f>Q212*H212</f>
        <v>0</v>
      </c>
      <c r="S212" s="157">
        <v>0</v>
      </c>
      <c r="T212" s="158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9" t="s">
        <v>132</v>
      </c>
      <c r="AT212" s="159" t="s">
        <v>129</v>
      </c>
      <c r="AU212" s="159" t="s">
        <v>85</v>
      </c>
      <c r="AY212" s="17" t="s">
        <v>127</v>
      </c>
      <c r="BE212" s="160">
        <f>IF(N212="základní",J212,0)</f>
        <v>0</v>
      </c>
      <c r="BF212" s="160">
        <f>IF(N212="snížená",J212,0)</f>
        <v>0</v>
      </c>
      <c r="BG212" s="160">
        <f>IF(N212="zákl. přenesená",J212,0)</f>
        <v>0</v>
      </c>
      <c r="BH212" s="160">
        <f>IF(N212="sníž. přenesená",J212,0)</f>
        <v>0</v>
      </c>
      <c r="BI212" s="160">
        <f>IF(N212="nulová",J212,0)</f>
        <v>0</v>
      </c>
      <c r="BJ212" s="17" t="s">
        <v>83</v>
      </c>
      <c r="BK212" s="160">
        <f>ROUND(I212*H212,2)</f>
        <v>0</v>
      </c>
      <c r="BL212" s="17" t="s">
        <v>133</v>
      </c>
      <c r="BM212" s="159" t="s">
        <v>423</v>
      </c>
    </row>
    <row r="213" spans="1:65" s="13" customFormat="1" ht="11.25">
      <c r="B213" s="171"/>
      <c r="D213" s="172" t="s">
        <v>216</v>
      </c>
      <c r="E213" s="173" t="s">
        <v>1</v>
      </c>
      <c r="F213" s="174" t="s">
        <v>271</v>
      </c>
      <c r="H213" s="173" t="s">
        <v>1</v>
      </c>
      <c r="I213" s="175"/>
      <c r="L213" s="171"/>
      <c r="M213" s="176"/>
      <c r="N213" s="177"/>
      <c r="O213" s="177"/>
      <c r="P213" s="177"/>
      <c r="Q213" s="177"/>
      <c r="R213" s="177"/>
      <c r="S213" s="177"/>
      <c r="T213" s="178"/>
      <c r="AT213" s="173" t="s">
        <v>216</v>
      </c>
      <c r="AU213" s="173" t="s">
        <v>85</v>
      </c>
      <c r="AV213" s="13" t="s">
        <v>83</v>
      </c>
      <c r="AW213" s="13" t="s">
        <v>32</v>
      </c>
      <c r="AX213" s="13" t="s">
        <v>75</v>
      </c>
      <c r="AY213" s="173" t="s">
        <v>127</v>
      </c>
    </row>
    <row r="214" spans="1:65" s="14" customFormat="1" ht="11.25">
      <c r="B214" s="179"/>
      <c r="D214" s="172" t="s">
        <v>216</v>
      </c>
      <c r="E214" s="180" t="s">
        <v>1</v>
      </c>
      <c r="F214" s="181" t="s">
        <v>424</v>
      </c>
      <c r="H214" s="182">
        <v>8</v>
      </c>
      <c r="I214" s="183"/>
      <c r="L214" s="179"/>
      <c r="M214" s="184"/>
      <c r="N214" s="185"/>
      <c r="O214" s="185"/>
      <c r="P214" s="185"/>
      <c r="Q214" s="185"/>
      <c r="R214" s="185"/>
      <c r="S214" s="185"/>
      <c r="T214" s="186"/>
      <c r="AT214" s="180" t="s">
        <v>216</v>
      </c>
      <c r="AU214" s="180" t="s">
        <v>85</v>
      </c>
      <c r="AV214" s="14" t="s">
        <v>85</v>
      </c>
      <c r="AW214" s="14" t="s">
        <v>32</v>
      </c>
      <c r="AX214" s="14" t="s">
        <v>83</v>
      </c>
      <c r="AY214" s="180" t="s">
        <v>127</v>
      </c>
    </row>
    <row r="215" spans="1:65" s="2" customFormat="1" ht="16.5" customHeight="1">
      <c r="A215" s="32"/>
      <c r="B215" s="145"/>
      <c r="C215" s="146" t="s">
        <v>425</v>
      </c>
      <c r="D215" s="146" t="s">
        <v>129</v>
      </c>
      <c r="E215" s="147" t="s">
        <v>426</v>
      </c>
      <c r="F215" s="148" t="s">
        <v>427</v>
      </c>
      <c r="G215" s="149" t="s">
        <v>227</v>
      </c>
      <c r="H215" s="150">
        <v>8</v>
      </c>
      <c r="I215" s="151"/>
      <c r="J215" s="152">
        <f>ROUND(I215*H215,2)</f>
        <v>0</v>
      </c>
      <c r="K215" s="153"/>
      <c r="L215" s="154"/>
      <c r="M215" s="155" t="s">
        <v>1</v>
      </c>
      <c r="N215" s="156" t="s">
        <v>40</v>
      </c>
      <c r="O215" s="58"/>
      <c r="P215" s="157">
        <f>O215*H215</f>
        <v>0</v>
      </c>
      <c r="Q215" s="157">
        <v>0</v>
      </c>
      <c r="R215" s="157">
        <f>Q215*H215</f>
        <v>0</v>
      </c>
      <c r="S215" s="157">
        <v>0</v>
      </c>
      <c r="T215" s="158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9" t="s">
        <v>132</v>
      </c>
      <c r="AT215" s="159" t="s">
        <v>129</v>
      </c>
      <c r="AU215" s="159" t="s">
        <v>85</v>
      </c>
      <c r="AY215" s="17" t="s">
        <v>127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17" t="s">
        <v>83</v>
      </c>
      <c r="BK215" s="160">
        <f>ROUND(I215*H215,2)</f>
        <v>0</v>
      </c>
      <c r="BL215" s="17" t="s">
        <v>133</v>
      </c>
      <c r="BM215" s="159" t="s">
        <v>428</v>
      </c>
    </row>
    <row r="216" spans="1:65" s="2" customFormat="1" ht="16.5" customHeight="1">
      <c r="A216" s="32"/>
      <c r="B216" s="145"/>
      <c r="C216" s="146" t="s">
        <v>429</v>
      </c>
      <c r="D216" s="146" t="s">
        <v>129</v>
      </c>
      <c r="E216" s="147" t="s">
        <v>430</v>
      </c>
      <c r="F216" s="148" t="s">
        <v>431</v>
      </c>
      <c r="G216" s="149" t="s">
        <v>131</v>
      </c>
      <c r="H216" s="150">
        <v>1</v>
      </c>
      <c r="I216" s="151"/>
      <c r="J216" s="152">
        <f>ROUND(I216*H216,2)</f>
        <v>0</v>
      </c>
      <c r="K216" s="153"/>
      <c r="L216" s="154"/>
      <c r="M216" s="155" t="s">
        <v>1</v>
      </c>
      <c r="N216" s="156" t="s">
        <v>40</v>
      </c>
      <c r="O216" s="58"/>
      <c r="P216" s="157">
        <f>O216*H216</f>
        <v>0</v>
      </c>
      <c r="Q216" s="157">
        <v>0</v>
      </c>
      <c r="R216" s="157">
        <f>Q216*H216</f>
        <v>0</v>
      </c>
      <c r="S216" s="157">
        <v>0</v>
      </c>
      <c r="T216" s="158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9" t="s">
        <v>132</v>
      </c>
      <c r="AT216" s="159" t="s">
        <v>129</v>
      </c>
      <c r="AU216" s="159" t="s">
        <v>85</v>
      </c>
      <c r="AY216" s="17" t="s">
        <v>127</v>
      </c>
      <c r="BE216" s="160">
        <f>IF(N216="základní",J216,0)</f>
        <v>0</v>
      </c>
      <c r="BF216" s="160">
        <f>IF(N216="snížená",J216,0)</f>
        <v>0</v>
      </c>
      <c r="BG216" s="160">
        <f>IF(N216="zákl. přenesená",J216,0)</f>
        <v>0</v>
      </c>
      <c r="BH216" s="160">
        <f>IF(N216="sníž. přenesená",J216,0)</f>
        <v>0</v>
      </c>
      <c r="BI216" s="160">
        <f>IF(N216="nulová",J216,0)</f>
        <v>0</v>
      </c>
      <c r="BJ216" s="17" t="s">
        <v>83</v>
      </c>
      <c r="BK216" s="160">
        <f>ROUND(I216*H216,2)</f>
        <v>0</v>
      </c>
      <c r="BL216" s="17" t="s">
        <v>133</v>
      </c>
      <c r="BM216" s="159" t="s">
        <v>432</v>
      </c>
    </row>
    <row r="217" spans="1:65" s="2" customFormat="1" ht="33" customHeight="1">
      <c r="A217" s="32"/>
      <c r="B217" s="145"/>
      <c r="C217" s="146" t="s">
        <v>433</v>
      </c>
      <c r="D217" s="146" t="s">
        <v>129</v>
      </c>
      <c r="E217" s="147" t="s">
        <v>434</v>
      </c>
      <c r="F217" s="148" t="s">
        <v>435</v>
      </c>
      <c r="G217" s="149" t="s">
        <v>131</v>
      </c>
      <c r="H217" s="150">
        <v>1</v>
      </c>
      <c r="I217" s="151"/>
      <c r="J217" s="152">
        <f>ROUND(I217*H217,2)</f>
        <v>0</v>
      </c>
      <c r="K217" s="153"/>
      <c r="L217" s="154"/>
      <c r="M217" s="155" t="s">
        <v>1</v>
      </c>
      <c r="N217" s="156" t="s">
        <v>40</v>
      </c>
      <c r="O217" s="58"/>
      <c r="P217" s="157">
        <f>O217*H217</f>
        <v>0</v>
      </c>
      <c r="Q217" s="157">
        <v>0</v>
      </c>
      <c r="R217" s="157">
        <f>Q217*H217</f>
        <v>0</v>
      </c>
      <c r="S217" s="157">
        <v>0</v>
      </c>
      <c r="T217" s="158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9" t="s">
        <v>132</v>
      </c>
      <c r="AT217" s="159" t="s">
        <v>129</v>
      </c>
      <c r="AU217" s="159" t="s">
        <v>85</v>
      </c>
      <c r="AY217" s="17" t="s">
        <v>127</v>
      </c>
      <c r="BE217" s="160">
        <f>IF(N217="základní",J217,0)</f>
        <v>0</v>
      </c>
      <c r="BF217" s="160">
        <f>IF(N217="snížená",J217,0)</f>
        <v>0</v>
      </c>
      <c r="BG217" s="160">
        <f>IF(N217="zákl. přenesená",J217,0)</f>
        <v>0</v>
      </c>
      <c r="BH217" s="160">
        <f>IF(N217="sníž. přenesená",J217,0)</f>
        <v>0</v>
      </c>
      <c r="BI217" s="160">
        <f>IF(N217="nulová",J217,0)</f>
        <v>0</v>
      </c>
      <c r="BJ217" s="17" t="s">
        <v>83</v>
      </c>
      <c r="BK217" s="160">
        <f>ROUND(I217*H217,2)</f>
        <v>0</v>
      </c>
      <c r="BL217" s="17" t="s">
        <v>133</v>
      </c>
      <c r="BM217" s="159" t="s">
        <v>436</v>
      </c>
    </row>
    <row r="218" spans="1:65" s="2" customFormat="1" ht="24.2" customHeight="1">
      <c r="A218" s="32"/>
      <c r="B218" s="145"/>
      <c r="C218" s="146" t="s">
        <v>437</v>
      </c>
      <c r="D218" s="146" t="s">
        <v>129</v>
      </c>
      <c r="E218" s="147" t="s">
        <v>438</v>
      </c>
      <c r="F218" s="148" t="s">
        <v>439</v>
      </c>
      <c r="G218" s="149" t="s">
        <v>131</v>
      </c>
      <c r="H218" s="150">
        <v>1</v>
      </c>
      <c r="I218" s="151"/>
      <c r="J218" s="152">
        <f>ROUND(I218*H218,2)</f>
        <v>0</v>
      </c>
      <c r="K218" s="153"/>
      <c r="L218" s="154"/>
      <c r="M218" s="155" t="s">
        <v>1</v>
      </c>
      <c r="N218" s="156" t="s">
        <v>40</v>
      </c>
      <c r="O218" s="58"/>
      <c r="P218" s="157">
        <f>O218*H218</f>
        <v>0</v>
      </c>
      <c r="Q218" s="157">
        <v>0</v>
      </c>
      <c r="R218" s="157">
        <f>Q218*H218</f>
        <v>0</v>
      </c>
      <c r="S218" s="157">
        <v>0</v>
      </c>
      <c r="T218" s="158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9" t="s">
        <v>132</v>
      </c>
      <c r="AT218" s="159" t="s">
        <v>129</v>
      </c>
      <c r="AU218" s="159" t="s">
        <v>85</v>
      </c>
      <c r="AY218" s="17" t="s">
        <v>127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17" t="s">
        <v>83</v>
      </c>
      <c r="BK218" s="160">
        <f>ROUND(I218*H218,2)</f>
        <v>0</v>
      </c>
      <c r="BL218" s="17" t="s">
        <v>133</v>
      </c>
      <c r="BM218" s="159" t="s">
        <v>440</v>
      </c>
    </row>
    <row r="219" spans="1:65" s="2" customFormat="1" ht="24.2" customHeight="1">
      <c r="A219" s="32"/>
      <c r="B219" s="145"/>
      <c r="C219" s="146" t="s">
        <v>441</v>
      </c>
      <c r="D219" s="146" t="s">
        <v>129</v>
      </c>
      <c r="E219" s="147" t="s">
        <v>442</v>
      </c>
      <c r="F219" s="148" t="s">
        <v>443</v>
      </c>
      <c r="G219" s="149" t="s">
        <v>131</v>
      </c>
      <c r="H219" s="150">
        <v>4</v>
      </c>
      <c r="I219" s="151"/>
      <c r="J219" s="152">
        <f>ROUND(I219*H219,2)</f>
        <v>0</v>
      </c>
      <c r="K219" s="153"/>
      <c r="L219" s="154"/>
      <c r="M219" s="155" t="s">
        <v>1</v>
      </c>
      <c r="N219" s="156" t="s">
        <v>40</v>
      </c>
      <c r="O219" s="58"/>
      <c r="P219" s="157">
        <f>O219*H219</f>
        <v>0</v>
      </c>
      <c r="Q219" s="157">
        <v>0</v>
      </c>
      <c r="R219" s="157">
        <f>Q219*H219</f>
        <v>0</v>
      </c>
      <c r="S219" s="157">
        <v>0</v>
      </c>
      <c r="T219" s="158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9" t="s">
        <v>132</v>
      </c>
      <c r="AT219" s="159" t="s">
        <v>129</v>
      </c>
      <c r="AU219" s="159" t="s">
        <v>85</v>
      </c>
      <c r="AY219" s="17" t="s">
        <v>127</v>
      </c>
      <c r="BE219" s="160">
        <f>IF(N219="základní",J219,0)</f>
        <v>0</v>
      </c>
      <c r="BF219" s="160">
        <f>IF(N219="snížená",J219,0)</f>
        <v>0</v>
      </c>
      <c r="BG219" s="160">
        <f>IF(N219="zákl. přenesená",J219,0)</f>
        <v>0</v>
      </c>
      <c r="BH219" s="160">
        <f>IF(N219="sníž. přenesená",J219,0)</f>
        <v>0</v>
      </c>
      <c r="BI219" s="160">
        <f>IF(N219="nulová",J219,0)</f>
        <v>0</v>
      </c>
      <c r="BJ219" s="17" t="s">
        <v>83</v>
      </c>
      <c r="BK219" s="160">
        <f>ROUND(I219*H219,2)</f>
        <v>0</v>
      </c>
      <c r="BL219" s="17" t="s">
        <v>133</v>
      </c>
      <c r="BM219" s="159" t="s">
        <v>444</v>
      </c>
    </row>
    <row r="220" spans="1:65" s="12" customFormat="1" ht="22.9" customHeight="1">
      <c r="B220" s="132"/>
      <c r="D220" s="133" t="s">
        <v>74</v>
      </c>
      <c r="E220" s="143" t="s">
        <v>85</v>
      </c>
      <c r="F220" s="143" t="s">
        <v>445</v>
      </c>
      <c r="I220" s="135"/>
      <c r="J220" s="144">
        <f>BK220</f>
        <v>0</v>
      </c>
      <c r="L220" s="132"/>
      <c r="M220" s="137"/>
      <c r="N220" s="138"/>
      <c r="O220" s="138"/>
      <c r="P220" s="139">
        <f>SUM(P221:P227)</f>
        <v>0</v>
      </c>
      <c r="Q220" s="138"/>
      <c r="R220" s="139">
        <f>SUM(R221:R227)</f>
        <v>9.7676799999999994E-2</v>
      </c>
      <c r="S220" s="138"/>
      <c r="T220" s="140">
        <f>SUM(T221:T227)</f>
        <v>0</v>
      </c>
      <c r="AR220" s="133" t="s">
        <v>83</v>
      </c>
      <c r="AT220" s="141" t="s">
        <v>74</v>
      </c>
      <c r="AU220" s="141" t="s">
        <v>83</v>
      </c>
      <c r="AY220" s="133" t="s">
        <v>127</v>
      </c>
      <c r="BK220" s="142">
        <f>SUM(BK221:BK227)</f>
        <v>0</v>
      </c>
    </row>
    <row r="221" spans="1:65" s="2" customFormat="1" ht="24.2" customHeight="1">
      <c r="A221" s="32"/>
      <c r="B221" s="145"/>
      <c r="C221" s="161" t="s">
        <v>446</v>
      </c>
      <c r="D221" s="161" t="s">
        <v>212</v>
      </c>
      <c r="E221" s="162" t="s">
        <v>447</v>
      </c>
      <c r="F221" s="163" t="s">
        <v>448</v>
      </c>
      <c r="G221" s="164" t="s">
        <v>99</v>
      </c>
      <c r="H221" s="165">
        <v>52</v>
      </c>
      <c r="I221" s="166"/>
      <c r="J221" s="167">
        <f>ROUND(I221*H221,2)</f>
        <v>0</v>
      </c>
      <c r="K221" s="168"/>
      <c r="L221" s="33"/>
      <c r="M221" s="169" t="s">
        <v>1</v>
      </c>
      <c r="N221" s="170" t="s">
        <v>40</v>
      </c>
      <c r="O221" s="58"/>
      <c r="P221" s="157">
        <f>O221*H221</f>
        <v>0</v>
      </c>
      <c r="Q221" s="157">
        <v>4.8999999999999998E-4</v>
      </c>
      <c r="R221" s="157">
        <f>Q221*H221</f>
        <v>2.5479999999999999E-2</v>
      </c>
      <c r="S221" s="157">
        <v>0</v>
      </c>
      <c r="T221" s="158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9" t="s">
        <v>133</v>
      </c>
      <c r="AT221" s="159" t="s">
        <v>212</v>
      </c>
      <c r="AU221" s="159" t="s">
        <v>85</v>
      </c>
      <c r="AY221" s="17" t="s">
        <v>127</v>
      </c>
      <c r="BE221" s="160">
        <f>IF(N221="základní",J221,0)</f>
        <v>0</v>
      </c>
      <c r="BF221" s="160">
        <f>IF(N221="snížená",J221,0)</f>
        <v>0</v>
      </c>
      <c r="BG221" s="160">
        <f>IF(N221="zákl. přenesená",J221,0)</f>
        <v>0</v>
      </c>
      <c r="BH221" s="160">
        <f>IF(N221="sníž. přenesená",J221,0)</f>
        <v>0</v>
      </c>
      <c r="BI221" s="160">
        <f>IF(N221="nulová",J221,0)</f>
        <v>0</v>
      </c>
      <c r="BJ221" s="17" t="s">
        <v>83</v>
      </c>
      <c r="BK221" s="160">
        <f>ROUND(I221*H221,2)</f>
        <v>0</v>
      </c>
      <c r="BL221" s="17" t="s">
        <v>133</v>
      </c>
      <c r="BM221" s="159" t="s">
        <v>449</v>
      </c>
    </row>
    <row r="222" spans="1:65" s="13" customFormat="1" ht="11.25">
      <c r="B222" s="171"/>
      <c r="D222" s="172" t="s">
        <v>216</v>
      </c>
      <c r="E222" s="173" t="s">
        <v>1</v>
      </c>
      <c r="F222" s="174" t="s">
        <v>271</v>
      </c>
      <c r="H222" s="173" t="s">
        <v>1</v>
      </c>
      <c r="I222" s="175"/>
      <c r="L222" s="171"/>
      <c r="M222" s="176"/>
      <c r="N222" s="177"/>
      <c r="O222" s="177"/>
      <c r="P222" s="177"/>
      <c r="Q222" s="177"/>
      <c r="R222" s="177"/>
      <c r="S222" s="177"/>
      <c r="T222" s="178"/>
      <c r="AT222" s="173" t="s">
        <v>216</v>
      </c>
      <c r="AU222" s="173" t="s">
        <v>85</v>
      </c>
      <c r="AV222" s="13" t="s">
        <v>83</v>
      </c>
      <c r="AW222" s="13" t="s">
        <v>32</v>
      </c>
      <c r="AX222" s="13" t="s">
        <v>75</v>
      </c>
      <c r="AY222" s="173" t="s">
        <v>127</v>
      </c>
    </row>
    <row r="223" spans="1:65" s="14" customFormat="1" ht="11.25">
      <c r="B223" s="179"/>
      <c r="D223" s="172" t="s">
        <v>216</v>
      </c>
      <c r="E223" s="180" t="s">
        <v>231</v>
      </c>
      <c r="F223" s="181" t="s">
        <v>450</v>
      </c>
      <c r="H223" s="182">
        <v>52</v>
      </c>
      <c r="I223" s="183"/>
      <c r="L223" s="179"/>
      <c r="M223" s="184"/>
      <c r="N223" s="185"/>
      <c r="O223" s="185"/>
      <c r="P223" s="185"/>
      <c r="Q223" s="185"/>
      <c r="R223" s="185"/>
      <c r="S223" s="185"/>
      <c r="T223" s="186"/>
      <c r="AT223" s="180" t="s">
        <v>216</v>
      </c>
      <c r="AU223" s="180" t="s">
        <v>85</v>
      </c>
      <c r="AV223" s="14" t="s">
        <v>85</v>
      </c>
      <c r="AW223" s="14" t="s">
        <v>32</v>
      </c>
      <c r="AX223" s="14" t="s">
        <v>83</v>
      </c>
      <c r="AY223" s="180" t="s">
        <v>127</v>
      </c>
    </row>
    <row r="224" spans="1:65" s="2" customFormat="1" ht="24.2" customHeight="1">
      <c r="A224" s="32"/>
      <c r="B224" s="145"/>
      <c r="C224" s="161" t="s">
        <v>451</v>
      </c>
      <c r="D224" s="161" t="s">
        <v>212</v>
      </c>
      <c r="E224" s="162" t="s">
        <v>452</v>
      </c>
      <c r="F224" s="163" t="s">
        <v>453</v>
      </c>
      <c r="G224" s="164" t="s">
        <v>227</v>
      </c>
      <c r="H224" s="165">
        <v>180.49199999999999</v>
      </c>
      <c r="I224" s="166"/>
      <c r="J224" s="167">
        <f>ROUND(I224*H224,2)</f>
        <v>0</v>
      </c>
      <c r="K224" s="168"/>
      <c r="L224" s="33"/>
      <c r="M224" s="169" t="s">
        <v>1</v>
      </c>
      <c r="N224" s="170" t="s">
        <v>40</v>
      </c>
      <c r="O224" s="58"/>
      <c r="P224" s="157">
        <f>O224*H224</f>
        <v>0</v>
      </c>
      <c r="Q224" s="157">
        <v>1E-4</v>
      </c>
      <c r="R224" s="157">
        <f>Q224*H224</f>
        <v>1.8049200000000001E-2</v>
      </c>
      <c r="S224" s="157">
        <v>0</v>
      </c>
      <c r="T224" s="158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9" t="s">
        <v>133</v>
      </c>
      <c r="AT224" s="159" t="s">
        <v>212</v>
      </c>
      <c r="AU224" s="159" t="s">
        <v>85</v>
      </c>
      <c r="AY224" s="17" t="s">
        <v>127</v>
      </c>
      <c r="BE224" s="160">
        <f>IF(N224="základní",J224,0)</f>
        <v>0</v>
      </c>
      <c r="BF224" s="160">
        <f>IF(N224="snížená",J224,0)</f>
        <v>0</v>
      </c>
      <c r="BG224" s="160">
        <f>IF(N224="zákl. přenesená",J224,0)</f>
        <v>0</v>
      </c>
      <c r="BH224" s="160">
        <f>IF(N224="sníž. přenesená",J224,0)</f>
        <v>0</v>
      </c>
      <c r="BI224" s="160">
        <f>IF(N224="nulová",J224,0)</f>
        <v>0</v>
      </c>
      <c r="BJ224" s="17" t="s">
        <v>83</v>
      </c>
      <c r="BK224" s="160">
        <f>ROUND(I224*H224,2)</f>
        <v>0</v>
      </c>
      <c r="BL224" s="17" t="s">
        <v>133</v>
      </c>
      <c r="BM224" s="159" t="s">
        <v>454</v>
      </c>
    </row>
    <row r="225" spans="1:65" s="14" customFormat="1" ht="11.25">
      <c r="B225" s="179"/>
      <c r="D225" s="172" t="s">
        <v>216</v>
      </c>
      <c r="E225" s="180" t="s">
        <v>250</v>
      </c>
      <c r="F225" s="181" t="s">
        <v>455</v>
      </c>
      <c r="H225" s="182">
        <v>180.49199999999999</v>
      </c>
      <c r="I225" s="183"/>
      <c r="L225" s="179"/>
      <c r="M225" s="184"/>
      <c r="N225" s="185"/>
      <c r="O225" s="185"/>
      <c r="P225" s="185"/>
      <c r="Q225" s="185"/>
      <c r="R225" s="185"/>
      <c r="S225" s="185"/>
      <c r="T225" s="186"/>
      <c r="AT225" s="180" t="s">
        <v>216</v>
      </c>
      <c r="AU225" s="180" t="s">
        <v>85</v>
      </c>
      <c r="AV225" s="14" t="s">
        <v>85</v>
      </c>
      <c r="AW225" s="14" t="s">
        <v>32</v>
      </c>
      <c r="AX225" s="14" t="s">
        <v>83</v>
      </c>
      <c r="AY225" s="180" t="s">
        <v>127</v>
      </c>
    </row>
    <row r="226" spans="1:65" s="2" customFormat="1" ht="16.5" customHeight="1">
      <c r="A226" s="32"/>
      <c r="B226" s="145"/>
      <c r="C226" s="146" t="s">
        <v>456</v>
      </c>
      <c r="D226" s="146" t="s">
        <v>129</v>
      </c>
      <c r="E226" s="147" t="s">
        <v>457</v>
      </c>
      <c r="F226" s="148" t="s">
        <v>458</v>
      </c>
      <c r="G226" s="149" t="s">
        <v>227</v>
      </c>
      <c r="H226" s="150">
        <v>180.49199999999999</v>
      </c>
      <c r="I226" s="151"/>
      <c r="J226" s="152">
        <f>ROUND(I226*H226,2)</f>
        <v>0</v>
      </c>
      <c r="K226" s="153"/>
      <c r="L226" s="154"/>
      <c r="M226" s="155" t="s">
        <v>1</v>
      </c>
      <c r="N226" s="156" t="s">
        <v>40</v>
      </c>
      <c r="O226" s="58"/>
      <c r="P226" s="157">
        <f>O226*H226</f>
        <v>0</v>
      </c>
      <c r="Q226" s="157">
        <v>2.9999999999999997E-4</v>
      </c>
      <c r="R226" s="157">
        <f>Q226*H226</f>
        <v>5.414759999999999E-2</v>
      </c>
      <c r="S226" s="157">
        <v>0</v>
      </c>
      <c r="T226" s="158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9" t="s">
        <v>132</v>
      </c>
      <c r="AT226" s="159" t="s">
        <v>129</v>
      </c>
      <c r="AU226" s="159" t="s">
        <v>85</v>
      </c>
      <c r="AY226" s="17" t="s">
        <v>127</v>
      </c>
      <c r="BE226" s="160">
        <f>IF(N226="základní",J226,0)</f>
        <v>0</v>
      </c>
      <c r="BF226" s="160">
        <f>IF(N226="snížená",J226,0)</f>
        <v>0</v>
      </c>
      <c r="BG226" s="160">
        <f>IF(N226="zákl. přenesená",J226,0)</f>
        <v>0</v>
      </c>
      <c r="BH226" s="160">
        <f>IF(N226="sníž. přenesená",J226,0)</f>
        <v>0</v>
      </c>
      <c r="BI226" s="160">
        <f>IF(N226="nulová",J226,0)</f>
        <v>0</v>
      </c>
      <c r="BJ226" s="17" t="s">
        <v>83</v>
      </c>
      <c r="BK226" s="160">
        <f>ROUND(I226*H226,2)</f>
        <v>0</v>
      </c>
      <c r="BL226" s="17" t="s">
        <v>133</v>
      </c>
      <c r="BM226" s="159" t="s">
        <v>459</v>
      </c>
    </row>
    <row r="227" spans="1:65" s="14" customFormat="1" ht="11.25">
      <c r="B227" s="179"/>
      <c r="D227" s="172" t="s">
        <v>216</v>
      </c>
      <c r="E227" s="180" t="s">
        <v>1</v>
      </c>
      <c r="F227" s="181" t="s">
        <v>250</v>
      </c>
      <c r="H227" s="182">
        <v>180.49199999999999</v>
      </c>
      <c r="I227" s="183"/>
      <c r="L227" s="179"/>
      <c r="M227" s="184"/>
      <c r="N227" s="185"/>
      <c r="O227" s="185"/>
      <c r="P227" s="185"/>
      <c r="Q227" s="185"/>
      <c r="R227" s="185"/>
      <c r="S227" s="185"/>
      <c r="T227" s="186"/>
      <c r="AT227" s="180" t="s">
        <v>216</v>
      </c>
      <c r="AU227" s="180" t="s">
        <v>85</v>
      </c>
      <c r="AV227" s="14" t="s">
        <v>85</v>
      </c>
      <c r="AW227" s="14" t="s">
        <v>32</v>
      </c>
      <c r="AX227" s="14" t="s">
        <v>83</v>
      </c>
      <c r="AY227" s="180" t="s">
        <v>127</v>
      </c>
    </row>
    <row r="228" spans="1:65" s="12" customFormat="1" ht="22.9" customHeight="1">
      <c r="B228" s="132"/>
      <c r="D228" s="133" t="s">
        <v>74</v>
      </c>
      <c r="E228" s="143" t="s">
        <v>133</v>
      </c>
      <c r="F228" s="143" t="s">
        <v>460</v>
      </c>
      <c r="I228" s="135"/>
      <c r="J228" s="144">
        <f>BK228</f>
        <v>0</v>
      </c>
      <c r="L228" s="132"/>
      <c r="M228" s="137"/>
      <c r="N228" s="138"/>
      <c r="O228" s="138"/>
      <c r="P228" s="139">
        <f>SUM(P229:P230)</f>
        <v>0</v>
      </c>
      <c r="Q228" s="138"/>
      <c r="R228" s="139">
        <f>SUM(R229:R230)</f>
        <v>2.9496012</v>
      </c>
      <c r="S228" s="138"/>
      <c r="T228" s="140">
        <f>SUM(T229:T230)</f>
        <v>0</v>
      </c>
      <c r="AR228" s="133" t="s">
        <v>83</v>
      </c>
      <c r="AT228" s="141" t="s">
        <v>74</v>
      </c>
      <c r="AU228" s="141" t="s">
        <v>83</v>
      </c>
      <c r="AY228" s="133" t="s">
        <v>127</v>
      </c>
      <c r="BK228" s="142">
        <f>SUM(BK229:BK230)</f>
        <v>0</v>
      </c>
    </row>
    <row r="229" spans="1:65" s="2" customFormat="1" ht="16.5" customHeight="1">
      <c r="A229" s="32"/>
      <c r="B229" s="145"/>
      <c r="C229" s="161" t="s">
        <v>461</v>
      </c>
      <c r="D229" s="161" t="s">
        <v>212</v>
      </c>
      <c r="E229" s="162" t="s">
        <v>462</v>
      </c>
      <c r="F229" s="163" t="s">
        <v>463</v>
      </c>
      <c r="G229" s="164" t="s">
        <v>238</v>
      </c>
      <c r="H229" s="165">
        <v>1.56</v>
      </c>
      <c r="I229" s="166"/>
      <c r="J229" s="167">
        <f>ROUND(I229*H229,2)</f>
        <v>0</v>
      </c>
      <c r="K229" s="168"/>
      <c r="L229" s="33"/>
      <c r="M229" s="169" t="s">
        <v>1</v>
      </c>
      <c r="N229" s="170" t="s">
        <v>40</v>
      </c>
      <c r="O229" s="58"/>
      <c r="P229" s="157">
        <f>O229*H229</f>
        <v>0</v>
      </c>
      <c r="Q229" s="157">
        <v>1.8907700000000001</v>
      </c>
      <c r="R229" s="157">
        <f>Q229*H229</f>
        <v>2.9496012</v>
      </c>
      <c r="S229" s="157">
        <v>0</v>
      </c>
      <c r="T229" s="158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9" t="s">
        <v>133</v>
      </c>
      <c r="AT229" s="159" t="s">
        <v>212</v>
      </c>
      <c r="AU229" s="159" t="s">
        <v>85</v>
      </c>
      <c r="AY229" s="17" t="s">
        <v>127</v>
      </c>
      <c r="BE229" s="160">
        <f>IF(N229="základní",J229,0)</f>
        <v>0</v>
      </c>
      <c r="BF229" s="160">
        <f>IF(N229="snížená",J229,0)</f>
        <v>0</v>
      </c>
      <c r="BG229" s="160">
        <f>IF(N229="zákl. přenesená",J229,0)</f>
        <v>0</v>
      </c>
      <c r="BH229" s="160">
        <f>IF(N229="sníž. přenesená",J229,0)</f>
        <v>0</v>
      </c>
      <c r="BI229" s="160">
        <f>IF(N229="nulová",J229,0)</f>
        <v>0</v>
      </c>
      <c r="BJ229" s="17" t="s">
        <v>83</v>
      </c>
      <c r="BK229" s="160">
        <f>ROUND(I229*H229,2)</f>
        <v>0</v>
      </c>
      <c r="BL229" s="17" t="s">
        <v>133</v>
      </c>
      <c r="BM229" s="159" t="s">
        <v>464</v>
      </c>
    </row>
    <row r="230" spans="1:65" s="14" customFormat="1" ht="11.25">
      <c r="B230" s="179"/>
      <c r="D230" s="172" t="s">
        <v>216</v>
      </c>
      <c r="E230" s="180" t="s">
        <v>1</v>
      </c>
      <c r="F230" s="181" t="s">
        <v>465</v>
      </c>
      <c r="H230" s="182">
        <v>1.56</v>
      </c>
      <c r="I230" s="183"/>
      <c r="L230" s="179"/>
      <c r="M230" s="184"/>
      <c r="N230" s="185"/>
      <c r="O230" s="185"/>
      <c r="P230" s="185"/>
      <c r="Q230" s="185"/>
      <c r="R230" s="185"/>
      <c r="S230" s="185"/>
      <c r="T230" s="186"/>
      <c r="AT230" s="180" t="s">
        <v>216</v>
      </c>
      <c r="AU230" s="180" t="s">
        <v>85</v>
      </c>
      <c r="AV230" s="14" t="s">
        <v>85</v>
      </c>
      <c r="AW230" s="14" t="s">
        <v>32</v>
      </c>
      <c r="AX230" s="14" t="s">
        <v>83</v>
      </c>
      <c r="AY230" s="180" t="s">
        <v>127</v>
      </c>
    </row>
    <row r="231" spans="1:65" s="12" customFormat="1" ht="22.9" customHeight="1">
      <c r="B231" s="132"/>
      <c r="D231" s="133" t="s">
        <v>74</v>
      </c>
      <c r="E231" s="143" t="s">
        <v>126</v>
      </c>
      <c r="F231" s="143" t="s">
        <v>466</v>
      </c>
      <c r="I231" s="135"/>
      <c r="J231" s="144">
        <f>BK231</f>
        <v>0</v>
      </c>
      <c r="L231" s="132"/>
      <c r="M231" s="137"/>
      <c r="N231" s="138"/>
      <c r="O231" s="138"/>
      <c r="P231" s="139">
        <f>SUM(P232:P263)</f>
        <v>0</v>
      </c>
      <c r="Q231" s="138"/>
      <c r="R231" s="139">
        <f>SUM(R232:R263)</f>
        <v>605.84115499999984</v>
      </c>
      <c r="S231" s="138"/>
      <c r="T231" s="140">
        <f>SUM(T232:T263)</f>
        <v>0</v>
      </c>
      <c r="AR231" s="133" t="s">
        <v>83</v>
      </c>
      <c r="AT231" s="141" t="s">
        <v>74</v>
      </c>
      <c r="AU231" s="141" t="s">
        <v>83</v>
      </c>
      <c r="AY231" s="133" t="s">
        <v>127</v>
      </c>
      <c r="BK231" s="142">
        <f>SUM(BK232:BK263)</f>
        <v>0</v>
      </c>
    </row>
    <row r="232" spans="1:65" s="2" customFormat="1" ht="16.5" customHeight="1">
      <c r="A232" s="32"/>
      <c r="B232" s="145"/>
      <c r="C232" s="161" t="s">
        <v>467</v>
      </c>
      <c r="D232" s="161" t="s">
        <v>212</v>
      </c>
      <c r="E232" s="162" t="s">
        <v>468</v>
      </c>
      <c r="F232" s="163" t="s">
        <v>469</v>
      </c>
      <c r="G232" s="164" t="s">
        <v>227</v>
      </c>
      <c r="H232" s="165">
        <v>1008</v>
      </c>
      <c r="I232" s="166"/>
      <c r="J232" s="167">
        <f>ROUND(I232*H232,2)</f>
        <v>0</v>
      </c>
      <c r="K232" s="168"/>
      <c r="L232" s="33"/>
      <c r="M232" s="169" t="s">
        <v>1</v>
      </c>
      <c r="N232" s="170" t="s">
        <v>40</v>
      </c>
      <c r="O232" s="58"/>
      <c r="P232" s="157">
        <f>O232*H232</f>
        <v>0</v>
      </c>
      <c r="Q232" s="157">
        <v>0.27994000000000002</v>
      </c>
      <c r="R232" s="157">
        <f>Q232*H232</f>
        <v>282.17952000000002</v>
      </c>
      <c r="S232" s="157">
        <v>0</v>
      </c>
      <c r="T232" s="158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9" t="s">
        <v>133</v>
      </c>
      <c r="AT232" s="159" t="s">
        <v>212</v>
      </c>
      <c r="AU232" s="159" t="s">
        <v>85</v>
      </c>
      <c r="AY232" s="17" t="s">
        <v>127</v>
      </c>
      <c r="BE232" s="160">
        <f>IF(N232="základní",J232,0)</f>
        <v>0</v>
      </c>
      <c r="BF232" s="160">
        <f>IF(N232="snížená",J232,0)</f>
        <v>0</v>
      </c>
      <c r="BG232" s="160">
        <f>IF(N232="zákl. přenesená",J232,0)</f>
        <v>0</v>
      </c>
      <c r="BH232" s="160">
        <f>IF(N232="sníž. přenesená",J232,0)</f>
        <v>0</v>
      </c>
      <c r="BI232" s="160">
        <f>IF(N232="nulová",J232,0)</f>
        <v>0</v>
      </c>
      <c r="BJ232" s="17" t="s">
        <v>83</v>
      </c>
      <c r="BK232" s="160">
        <f>ROUND(I232*H232,2)</f>
        <v>0</v>
      </c>
      <c r="BL232" s="17" t="s">
        <v>133</v>
      </c>
      <c r="BM232" s="159" t="s">
        <v>470</v>
      </c>
    </row>
    <row r="233" spans="1:65" s="14" customFormat="1" ht="11.25">
      <c r="B233" s="179"/>
      <c r="D233" s="172" t="s">
        <v>216</v>
      </c>
      <c r="E233" s="180" t="s">
        <v>1</v>
      </c>
      <c r="F233" s="181" t="s">
        <v>471</v>
      </c>
      <c r="H233" s="182">
        <v>1008</v>
      </c>
      <c r="I233" s="183"/>
      <c r="L233" s="179"/>
      <c r="M233" s="184"/>
      <c r="N233" s="185"/>
      <c r="O233" s="185"/>
      <c r="P233" s="185"/>
      <c r="Q233" s="185"/>
      <c r="R233" s="185"/>
      <c r="S233" s="185"/>
      <c r="T233" s="186"/>
      <c r="AT233" s="180" t="s">
        <v>216</v>
      </c>
      <c r="AU233" s="180" t="s">
        <v>85</v>
      </c>
      <c r="AV233" s="14" t="s">
        <v>85</v>
      </c>
      <c r="AW233" s="14" t="s">
        <v>32</v>
      </c>
      <c r="AX233" s="14" t="s">
        <v>83</v>
      </c>
      <c r="AY233" s="180" t="s">
        <v>127</v>
      </c>
    </row>
    <row r="234" spans="1:65" s="2" customFormat="1" ht="16.5" customHeight="1">
      <c r="A234" s="32"/>
      <c r="B234" s="145"/>
      <c r="C234" s="161" t="s">
        <v>472</v>
      </c>
      <c r="D234" s="161" t="s">
        <v>212</v>
      </c>
      <c r="E234" s="162" t="s">
        <v>473</v>
      </c>
      <c r="F234" s="163" t="s">
        <v>474</v>
      </c>
      <c r="G234" s="164" t="s">
        <v>227</v>
      </c>
      <c r="H234" s="165">
        <v>9</v>
      </c>
      <c r="I234" s="166"/>
      <c r="J234" s="167">
        <f>ROUND(I234*H234,2)</f>
        <v>0</v>
      </c>
      <c r="K234" s="168"/>
      <c r="L234" s="33"/>
      <c r="M234" s="169" t="s">
        <v>1</v>
      </c>
      <c r="N234" s="170" t="s">
        <v>40</v>
      </c>
      <c r="O234" s="58"/>
      <c r="P234" s="157">
        <f>O234*H234</f>
        <v>0</v>
      </c>
      <c r="Q234" s="157">
        <v>0.47260000000000002</v>
      </c>
      <c r="R234" s="157">
        <f>Q234*H234</f>
        <v>4.2534000000000001</v>
      </c>
      <c r="S234" s="157">
        <v>0</v>
      </c>
      <c r="T234" s="158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9" t="s">
        <v>133</v>
      </c>
      <c r="AT234" s="159" t="s">
        <v>212</v>
      </c>
      <c r="AU234" s="159" t="s">
        <v>85</v>
      </c>
      <c r="AY234" s="17" t="s">
        <v>127</v>
      </c>
      <c r="BE234" s="160">
        <f>IF(N234="základní",J234,0)</f>
        <v>0</v>
      </c>
      <c r="BF234" s="160">
        <f>IF(N234="snížená",J234,0)</f>
        <v>0</v>
      </c>
      <c r="BG234" s="160">
        <f>IF(N234="zákl. přenesená",J234,0)</f>
        <v>0</v>
      </c>
      <c r="BH234" s="160">
        <f>IF(N234="sníž. přenesená",J234,0)</f>
        <v>0</v>
      </c>
      <c r="BI234" s="160">
        <f>IF(N234="nulová",J234,0)</f>
        <v>0</v>
      </c>
      <c r="BJ234" s="17" t="s">
        <v>83</v>
      </c>
      <c r="BK234" s="160">
        <f>ROUND(I234*H234,2)</f>
        <v>0</v>
      </c>
      <c r="BL234" s="17" t="s">
        <v>133</v>
      </c>
      <c r="BM234" s="159" t="s">
        <v>475</v>
      </c>
    </row>
    <row r="235" spans="1:65" s="14" customFormat="1" ht="11.25">
      <c r="B235" s="179"/>
      <c r="D235" s="172" t="s">
        <v>216</v>
      </c>
      <c r="E235" s="180" t="s">
        <v>1</v>
      </c>
      <c r="F235" s="181" t="s">
        <v>233</v>
      </c>
      <c r="H235" s="182">
        <v>9</v>
      </c>
      <c r="I235" s="183"/>
      <c r="L235" s="179"/>
      <c r="M235" s="184"/>
      <c r="N235" s="185"/>
      <c r="O235" s="185"/>
      <c r="P235" s="185"/>
      <c r="Q235" s="185"/>
      <c r="R235" s="185"/>
      <c r="S235" s="185"/>
      <c r="T235" s="186"/>
      <c r="AT235" s="180" t="s">
        <v>216</v>
      </c>
      <c r="AU235" s="180" t="s">
        <v>85</v>
      </c>
      <c r="AV235" s="14" t="s">
        <v>85</v>
      </c>
      <c r="AW235" s="14" t="s">
        <v>32</v>
      </c>
      <c r="AX235" s="14" t="s">
        <v>83</v>
      </c>
      <c r="AY235" s="180" t="s">
        <v>127</v>
      </c>
    </row>
    <row r="236" spans="1:65" s="2" customFormat="1" ht="16.5" customHeight="1">
      <c r="A236" s="32"/>
      <c r="B236" s="145"/>
      <c r="C236" s="161" t="s">
        <v>476</v>
      </c>
      <c r="D236" s="161" t="s">
        <v>212</v>
      </c>
      <c r="E236" s="162" t="s">
        <v>477</v>
      </c>
      <c r="F236" s="163" t="s">
        <v>478</v>
      </c>
      <c r="G236" s="164" t="s">
        <v>227</v>
      </c>
      <c r="H236" s="165">
        <v>558.255</v>
      </c>
      <c r="I236" s="166"/>
      <c r="J236" s="167">
        <f>ROUND(I236*H236,2)</f>
        <v>0</v>
      </c>
      <c r="K236" s="168"/>
      <c r="L236" s="33"/>
      <c r="M236" s="169" t="s">
        <v>1</v>
      </c>
      <c r="N236" s="170" t="s">
        <v>40</v>
      </c>
      <c r="O236" s="58"/>
      <c r="P236" s="157">
        <f>O236*H236</f>
        <v>0</v>
      </c>
      <c r="Q236" s="157">
        <v>0.56699999999999995</v>
      </c>
      <c r="R236" s="157">
        <f>Q236*H236</f>
        <v>316.53058499999997</v>
      </c>
      <c r="S236" s="157">
        <v>0</v>
      </c>
      <c r="T236" s="158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9" t="s">
        <v>133</v>
      </c>
      <c r="AT236" s="159" t="s">
        <v>212</v>
      </c>
      <c r="AU236" s="159" t="s">
        <v>85</v>
      </c>
      <c r="AY236" s="17" t="s">
        <v>127</v>
      </c>
      <c r="BE236" s="160">
        <f>IF(N236="základní",J236,0)</f>
        <v>0</v>
      </c>
      <c r="BF236" s="160">
        <f>IF(N236="snížená",J236,0)</f>
        <v>0</v>
      </c>
      <c r="BG236" s="160">
        <f>IF(N236="zákl. přenesená",J236,0)</f>
        <v>0</v>
      </c>
      <c r="BH236" s="160">
        <f>IF(N236="sníž. přenesená",J236,0)</f>
        <v>0</v>
      </c>
      <c r="BI236" s="160">
        <f>IF(N236="nulová",J236,0)</f>
        <v>0</v>
      </c>
      <c r="BJ236" s="17" t="s">
        <v>83</v>
      </c>
      <c r="BK236" s="160">
        <f>ROUND(I236*H236,2)</f>
        <v>0</v>
      </c>
      <c r="BL236" s="17" t="s">
        <v>133</v>
      </c>
      <c r="BM236" s="159" t="s">
        <v>479</v>
      </c>
    </row>
    <row r="237" spans="1:65" s="14" customFormat="1" ht="11.25">
      <c r="B237" s="179"/>
      <c r="D237" s="172" t="s">
        <v>216</v>
      </c>
      <c r="E237" s="180" t="s">
        <v>1</v>
      </c>
      <c r="F237" s="181" t="s">
        <v>226</v>
      </c>
      <c r="H237" s="182">
        <v>503</v>
      </c>
      <c r="I237" s="183"/>
      <c r="L237" s="179"/>
      <c r="M237" s="184"/>
      <c r="N237" s="185"/>
      <c r="O237" s="185"/>
      <c r="P237" s="185"/>
      <c r="Q237" s="185"/>
      <c r="R237" s="185"/>
      <c r="S237" s="185"/>
      <c r="T237" s="186"/>
      <c r="AT237" s="180" t="s">
        <v>216</v>
      </c>
      <c r="AU237" s="180" t="s">
        <v>85</v>
      </c>
      <c r="AV237" s="14" t="s">
        <v>85</v>
      </c>
      <c r="AW237" s="14" t="s">
        <v>32</v>
      </c>
      <c r="AX237" s="14" t="s">
        <v>75</v>
      </c>
      <c r="AY237" s="180" t="s">
        <v>127</v>
      </c>
    </row>
    <row r="238" spans="1:65" s="13" customFormat="1" ht="11.25">
      <c r="B238" s="171"/>
      <c r="D238" s="172" t="s">
        <v>216</v>
      </c>
      <c r="E238" s="173" t="s">
        <v>1</v>
      </c>
      <c r="F238" s="174" t="s">
        <v>480</v>
      </c>
      <c r="H238" s="173" t="s">
        <v>1</v>
      </c>
      <c r="I238" s="175"/>
      <c r="L238" s="171"/>
      <c r="M238" s="176"/>
      <c r="N238" s="177"/>
      <c r="O238" s="177"/>
      <c r="P238" s="177"/>
      <c r="Q238" s="177"/>
      <c r="R238" s="177"/>
      <c r="S238" s="177"/>
      <c r="T238" s="178"/>
      <c r="AT238" s="173" t="s">
        <v>216</v>
      </c>
      <c r="AU238" s="173" t="s">
        <v>85</v>
      </c>
      <c r="AV238" s="13" t="s">
        <v>83</v>
      </c>
      <c r="AW238" s="13" t="s">
        <v>32</v>
      </c>
      <c r="AX238" s="13" t="s">
        <v>75</v>
      </c>
      <c r="AY238" s="173" t="s">
        <v>127</v>
      </c>
    </row>
    <row r="239" spans="1:65" s="14" customFormat="1" ht="11.25">
      <c r="B239" s="179"/>
      <c r="D239" s="172" t="s">
        <v>216</v>
      </c>
      <c r="E239" s="180" t="s">
        <v>1</v>
      </c>
      <c r="F239" s="181" t="s">
        <v>481</v>
      </c>
      <c r="H239" s="182">
        <v>55.255000000000003</v>
      </c>
      <c r="I239" s="183"/>
      <c r="L239" s="179"/>
      <c r="M239" s="184"/>
      <c r="N239" s="185"/>
      <c r="O239" s="185"/>
      <c r="P239" s="185"/>
      <c r="Q239" s="185"/>
      <c r="R239" s="185"/>
      <c r="S239" s="185"/>
      <c r="T239" s="186"/>
      <c r="AT239" s="180" t="s">
        <v>216</v>
      </c>
      <c r="AU239" s="180" t="s">
        <v>85</v>
      </c>
      <c r="AV239" s="14" t="s">
        <v>85</v>
      </c>
      <c r="AW239" s="14" t="s">
        <v>32</v>
      </c>
      <c r="AX239" s="14" t="s">
        <v>75</v>
      </c>
      <c r="AY239" s="180" t="s">
        <v>127</v>
      </c>
    </row>
    <row r="240" spans="1:65" s="15" customFormat="1" ht="11.25">
      <c r="B240" s="192"/>
      <c r="D240" s="172" t="s">
        <v>216</v>
      </c>
      <c r="E240" s="193" t="s">
        <v>1</v>
      </c>
      <c r="F240" s="194" t="s">
        <v>308</v>
      </c>
      <c r="H240" s="195">
        <v>558.255</v>
      </c>
      <c r="I240" s="196"/>
      <c r="L240" s="192"/>
      <c r="M240" s="197"/>
      <c r="N240" s="198"/>
      <c r="O240" s="198"/>
      <c r="P240" s="198"/>
      <c r="Q240" s="198"/>
      <c r="R240" s="198"/>
      <c r="S240" s="198"/>
      <c r="T240" s="199"/>
      <c r="AT240" s="193" t="s">
        <v>216</v>
      </c>
      <c r="AU240" s="193" t="s">
        <v>85</v>
      </c>
      <c r="AV240" s="15" t="s">
        <v>133</v>
      </c>
      <c r="AW240" s="15" t="s">
        <v>32</v>
      </c>
      <c r="AX240" s="15" t="s">
        <v>83</v>
      </c>
      <c r="AY240" s="193" t="s">
        <v>127</v>
      </c>
    </row>
    <row r="241" spans="1:65" s="2" customFormat="1" ht="33" customHeight="1">
      <c r="A241" s="32"/>
      <c r="B241" s="145"/>
      <c r="C241" s="161" t="s">
        <v>248</v>
      </c>
      <c r="D241" s="161" t="s">
        <v>212</v>
      </c>
      <c r="E241" s="162" t="s">
        <v>482</v>
      </c>
      <c r="F241" s="163" t="s">
        <v>483</v>
      </c>
      <c r="G241" s="164" t="s">
        <v>227</v>
      </c>
      <c r="H241" s="165">
        <v>503</v>
      </c>
      <c r="I241" s="166"/>
      <c r="J241" s="167">
        <f>ROUND(I241*H241,2)</f>
        <v>0</v>
      </c>
      <c r="K241" s="168"/>
      <c r="L241" s="33"/>
      <c r="M241" s="169" t="s">
        <v>1</v>
      </c>
      <c r="N241" s="170" t="s">
        <v>40</v>
      </c>
      <c r="O241" s="58"/>
      <c r="P241" s="157">
        <f>O241*H241</f>
        <v>0</v>
      </c>
      <c r="Q241" s="157">
        <v>0</v>
      </c>
      <c r="R241" s="157">
        <f>Q241*H241</f>
        <v>0</v>
      </c>
      <c r="S241" s="157">
        <v>0</v>
      </c>
      <c r="T241" s="158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9" t="s">
        <v>133</v>
      </c>
      <c r="AT241" s="159" t="s">
        <v>212</v>
      </c>
      <c r="AU241" s="159" t="s">
        <v>85</v>
      </c>
      <c r="AY241" s="17" t="s">
        <v>127</v>
      </c>
      <c r="BE241" s="160">
        <f>IF(N241="základní",J241,0)</f>
        <v>0</v>
      </c>
      <c r="BF241" s="160">
        <f>IF(N241="snížená",J241,0)</f>
        <v>0</v>
      </c>
      <c r="BG241" s="160">
        <f>IF(N241="zákl. přenesená",J241,0)</f>
        <v>0</v>
      </c>
      <c r="BH241" s="160">
        <f>IF(N241="sníž. přenesená",J241,0)</f>
        <v>0</v>
      </c>
      <c r="BI241" s="160">
        <f>IF(N241="nulová",J241,0)</f>
        <v>0</v>
      </c>
      <c r="BJ241" s="17" t="s">
        <v>83</v>
      </c>
      <c r="BK241" s="160">
        <f>ROUND(I241*H241,2)</f>
        <v>0</v>
      </c>
      <c r="BL241" s="17" t="s">
        <v>133</v>
      </c>
      <c r="BM241" s="159" t="s">
        <v>484</v>
      </c>
    </row>
    <row r="242" spans="1:65" s="14" customFormat="1" ht="11.25">
      <c r="B242" s="179"/>
      <c r="D242" s="172" t="s">
        <v>216</v>
      </c>
      <c r="E242" s="180" t="s">
        <v>1</v>
      </c>
      <c r="F242" s="181" t="s">
        <v>226</v>
      </c>
      <c r="H242" s="182">
        <v>503</v>
      </c>
      <c r="I242" s="183"/>
      <c r="L242" s="179"/>
      <c r="M242" s="184"/>
      <c r="N242" s="185"/>
      <c r="O242" s="185"/>
      <c r="P242" s="185"/>
      <c r="Q242" s="185"/>
      <c r="R242" s="185"/>
      <c r="S242" s="185"/>
      <c r="T242" s="186"/>
      <c r="AT242" s="180" t="s">
        <v>216</v>
      </c>
      <c r="AU242" s="180" t="s">
        <v>85</v>
      </c>
      <c r="AV242" s="14" t="s">
        <v>85</v>
      </c>
      <c r="AW242" s="14" t="s">
        <v>32</v>
      </c>
      <c r="AX242" s="14" t="s">
        <v>83</v>
      </c>
      <c r="AY242" s="180" t="s">
        <v>127</v>
      </c>
    </row>
    <row r="243" spans="1:65" s="2" customFormat="1" ht="24.2" customHeight="1">
      <c r="A243" s="32"/>
      <c r="B243" s="145"/>
      <c r="C243" s="161" t="s">
        <v>485</v>
      </c>
      <c r="D243" s="161" t="s">
        <v>212</v>
      </c>
      <c r="E243" s="162" t="s">
        <v>486</v>
      </c>
      <c r="F243" s="163" t="s">
        <v>487</v>
      </c>
      <c r="G243" s="164" t="s">
        <v>227</v>
      </c>
      <c r="H243" s="165">
        <v>503</v>
      </c>
      <c r="I243" s="166"/>
      <c r="J243" s="167">
        <f>ROUND(I243*H243,2)</f>
        <v>0</v>
      </c>
      <c r="K243" s="168"/>
      <c r="L243" s="33"/>
      <c r="M243" s="169" t="s">
        <v>1</v>
      </c>
      <c r="N243" s="170" t="s">
        <v>40</v>
      </c>
      <c r="O243" s="58"/>
      <c r="P243" s="157">
        <f>O243*H243</f>
        <v>0</v>
      </c>
      <c r="Q243" s="157">
        <v>0</v>
      </c>
      <c r="R243" s="157">
        <f>Q243*H243</f>
        <v>0</v>
      </c>
      <c r="S243" s="157">
        <v>0</v>
      </c>
      <c r="T243" s="158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9" t="s">
        <v>133</v>
      </c>
      <c r="AT243" s="159" t="s">
        <v>212</v>
      </c>
      <c r="AU243" s="159" t="s">
        <v>85</v>
      </c>
      <c r="AY243" s="17" t="s">
        <v>127</v>
      </c>
      <c r="BE243" s="160">
        <f>IF(N243="základní",J243,0)</f>
        <v>0</v>
      </c>
      <c r="BF243" s="160">
        <f>IF(N243="snížená",J243,0)</f>
        <v>0</v>
      </c>
      <c r="BG243" s="160">
        <f>IF(N243="zákl. přenesená",J243,0)</f>
        <v>0</v>
      </c>
      <c r="BH243" s="160">
        <f>IF(N243="sníž. přenesená",J243,0)</f>
        <v>0</v>
      </c>
      <c r="BI243" s="160">
        <f>IF(N243="nulová",J243,0)</f>
        <v>0</v>
      </c>
      <c r="BJ243" s="17" t="s">
        <v>83</v>
      </c>
      <c r="BK243" s="160">
        <f>ROUND(I243*H243,2)</f>
        <v>0</v>
      </c>
      <c r="BL243" s="17" t="s">
        <v>133</v>
      </c>
      <c r="BM243" s="159" t="s">
        <v>488</v>
      </c>
    </row>
    <row r="244" spans="1:65" s="14" customFormat="1" ht="11.25">
      <c r="B244" s="179"/>
      <c r="D244" s="172" t="s">
        <v>216</v>
      </c>
      <c r="E244" s="180" t="s">
        <v>1</v>
      </c>
      <c r="F244" s="181" t="s">
        <v>226</v>
      </c>
      <c r="H244" s="182">
        <v>503</v>
      </c>
      <c r="I244" s="183"/>
      <c r="L244" s="179"/>
      <c r="M244" s="184"/>
      <c r="N244" s="185"/>
      <c r="O244" s="185"/>
      <c r="P244" s="185"/>
      <c r="Q244" s="185"/>
      <c r="R244" s="185"/>
      <c r="S244" s="185"/>
      <c r="T244" s="186"/>
      <c r="AT244" s="180" t="s">
        <v>216</v>
      </c>
      <c r="AU244" s="180" t="s">
        <v>85</v>
      </c>
      <c r="AV244" s="14" t="s">
        <v>85</v>
      </c>
      <c r="AW244" s="14" t="s">
        <v>32</v>
      </c>
      <c r="AX244" s="14" t="s">
        <v>83</v>
      </c>
      <c r="AY244" s="180" t="s">
        <v>127</v>
      </c>
    </row>
    <row r="245" spans="1:65" s="2" customFormat="1" ht="21.75" customHeight="1">
      <c r="A245" s="32"/>
      <c r="B245" s="145"/>
      <c r="C245" s="161" t="s">
        <v>232</v>
      </c>
      <c r="D245" s="161" t="s">
        <v>212</v>
      </c>
      <c r="E245" s="162" t="s">
        <v>489</v>
      </c>
      <c r="F245" s="163" t="s">
        <v>490</v>
      </c>
      <c r="G245" s="164" t="s">
        <v>227</v>
      </c>
      <c r="H245" s="165">
        <v>503</v>
      </c>
      <c r="I245" s="166"/>
      <c r="J245" s="167">
        <f>ROUND(I245*H245,2)</f>
        <v>0</v>
      </c>
      <c r="K245" s="168"/>
      <c r="L245" s="33"/>
      <c r="M245" s="169" t="s">
        <v>1</v>
      </c>
      <c r="N245" s="170" t="s">
        <v>40</v>
      </c>
      <c r="O245" s="58"/>
      <c r="P245" s="157">
        <f>O245*H245</f>
        <v>0</v>
      </c>
      <c r="Q245" s="157">
        <v>0</v>
      </c>
      <c r="R245" s="157">
        <f>Q245*H245</f>
        <v>0</v>
      </c>
      <c r="S245" s="157">
        <v>0</v>
      </c>
      <c r="T245" s="158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9" t="s">
        <v>133</v>
      </c>
      <c r="AT245" s="159" t="s">
        <v>212</v>
      </c>
      <c r="AU245" s="159" t="s">
        <v>85</v>
      </c>
      <c r="AY245" s="17" t="s">
        <v>127</v>
      </c>
      <c r="BE245" s="160">
        <f>IF(N245="základní",J245,0)</f>
        <v>0</v>
      </c>
      <c r="BF245" s="160">
        <f>IF(N245="snížená",J245,0)</f>
        <v>0</v>
      </c>
      <c r="BG245" s="160">
        <f>IF(N245="zákl. přenesená",J245,0)</f>
        <v>0</v>
      </c>
      <c r="BH245" s="160">
        <f>IF(N245="sníž. přenesená",J245,0)</f>
        <v>0</v>
      </c>
      <c r="BI245" s="160">
        <f>IF(N245="nulová",J245,0)</f>
        <v>0</v>
      </c>
      <c r="BJ245" s="17" t="s">
        <v>83</v>
      </c>
      <c r="BK245" s="160">
        <f>ROUND(I245*H245,2)</f>
        <v>0</v>
      </c>
      <c r="BL245" s="17" t="s">
        <v>133</v>
      </c>
      <c r="BM245" s="159" t="s">
        <v>491</v>
      </c>
    </row>
    <row r="246" spans="1:65" s="14" customFormat="1" ht="11.25">
      <c r="B246" s="179"/>
      <c r="D246" s="172" t="s">
        <v>216</v>
      </c>
      <c r="E246" s="180" t="s">
        <v>1</v>
      </c>
      <c r="F246" s="181" t="s">
        <v>226</v>
      </c>
      <c r="H246" s="182">
        <v>503</v>
      </c>
      <c r="I246" s="183"/>
      <c r="L246" s="179"/>
      <c r="M246" s="184"/>
      <c r="N246" s="185"/>
      <c r="O246" s="185"/>
      <c r="P246" s="185"/>
      <c r="Q246" s="185"/>
      <c r="R246" s="185"/>
      <c r="S246" s="185"/>
      <c r="T246" s="186"/>
      <c r="AT246" s="180" t="s">
        <v>216</v>
      </c>
      <c r="AU246" s="180" t="s">
        <v>85</v>
      </c>
      <c r="AV246" s="14" t="s">
        <v>85</v>
      </c>
      <c r="AW246" s="14" t="s">
        <v>32</v>
      </c>
      <c r="AX246" s="14" t="s">
        <v>83</v>
      </c>
      <c r="AY246" s="180" t="s">
        <v>127</v>
      </c>
    </row>
    <row r="247" spans="1:65" s="2" customFormat="1" ht="33" customHeight="1">
      <c r="A247" s="32"/>
      <c r="B247" s="145"/>
      <c r="C247" s="161" t="s">
        <v>492</v>
      </c>
      <c r="D247" s="161" t="s">
        <v>212</v>
      </c>
      <c r="E247" s="162" t="s">
        <v>493</v>
      </c>
      <c r="F247" s="163" t="s">
        <v>494</v>
      </c>
      <c r="G247" s="164" t="s">
        <v>227</v>
      </c>
      <c r="H247" s="165">
        <v>503</v>
      </c>
      <c r="I247" s="166"/>
      <c r="J247" s="167">
        <f>ROUND(I247*H247,2)</f>
        <v>0</v>
      </c>
      <c r="K247" s="168"/>
      <c r="L247" s="33"/>
      <c r="M247" s="169" t="s">
        <v>1</v>
      </c>
      <c r="N247" s="170" t="s">
        <v>40</v>
      </c>
      <c r="O247" s="58"/>
      <c r="P247" s="157">
        <f>O247*H247</f>
        <v>0</v>
      </c>
      <c r="Q247" s="157">
        <v>0</v>
      </c>
      <c r="R247" s="157">
        <f>Q247*H247</f>
        <v>0</v>
      </c>
      <c r="S247" s="157">
        <v>0</v>
      </c>
      <c r="T247" s="158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9" t="s">
        <v>133</v>
      </c>
      <c r="AT247" s="159" t="s">
        <v>212</v>
      </c>
      <c r="AU247" s="159" t="s">
        <v>85</v>
      </c>
      <c r="AY247" s="17" t="s">
        <v>127</v>
      </c>
      <c r="BE247" s="160">
        <f>IF(N247="základní",J247,0)</f>
        <v>0</v>
      </c>
      <c r="BF247" s="160">
        <f>IF(N247="snížená",J247,0)</f>
        <v>0</v>
      </c>
      <c r="BG247" s="160">
        <f>IF(N247="zákl. přenesená",J247,0)</f>
        <v>0</v>
      </c>
      <c r="BH247" s="160">
        <f>IF(N247="sníž. přenesená",J247,0)</f>
        <v>0</v>
      </c>
      <c r="BI247" s="160">
        <f>IF(N247="nulová",J247,0)</f>
        <v>0</v>
      </c>
      <c r="BJ247" s="17" t="s">
        <v>83</v>
      </c>
      <c r="BK247" s="160">
        <f>ROUND(I247*H247,2)</f>
        <v>0</v>
      </c>
      <c r="BL247" s="17" t="s">
        <v>133</v>
      </c>
      <c r="BM247" s="159" t="s">
        <v>495</v>
      </c>
    </row>
    <row r="248" spans="1:65" s="13" customFormat="1" ht="11.25">
      <c r="B248" s="171"/>
      <c r="D248" s="172" t="s">
        <v>216</v>
      </c>
      <c r="E248" s="173" t="s">
        <v>1</v>
      </c>
      <c r="F248" s="174" t="s">
        <v>271</v>
      </c>
      <c r="H248" s="173" t="s">
        <v>1</v>
      </c>
      <c r="I248" s="175"/>
      <c r="L248" s="171"/>
      <c r="M248" s="176"/>
      <c r="N248" s="177"/>
      <c r="O248" s="177"/>
      <c r="P248" s="177"/>
      <c r="Q248" s="177"/>
      <c r="R248" s="177"/>
      <c r="S248" s="177"/>
      <c r="T248" s="178"/>
      <c r="AT248" s="173" t="s">
        <v>216</v>
      </c>
      <c r="AU248" s="173" t="s">
        <v>85</v>
      </c>
      <c r="AV248" s="13" t="s">
        <v>83</v>
      </c>
      <c r="AW248" s="13" t="s">
        <v>32</v>
      </c>
      <c r="AX248" s="13" t="s">
        <v>75</v>
      </c>
      <c r="AY248" s="173" t="s">
        <v>127</v>
      </c>
    </row>
    <row r="249" spans="1:65" s="14" customFormat="1" ht="11.25">
      <c r="B249" s="179"/>
      <c r="D249" s="172" t="s">
        <v>216</v>
      </c>
      <c r="E249" s="180" t="s">
        <v>226</v>
      </c>
      <c r="F249" s="181" t="s">
        <v>228</v>
      </c>
      <c r="H249" s="182">
        <v>503</v>
      </c>
      <c r="I249" s="183"/>
      <c r="L249" s="179"/>
      <c r="M249" s="184"/>
      <c r="N249" s="185"/>
      <c r="O249" s="185"/>
      <c r="P249" s="185"/>
      <c r="Q249" s="185"/>
      <c r="R249" s="185"/>
      <c r="S249" s="185"/>
      <c r="T249" s="186"/>
      <c r="AT249" s="180" t="s">
        <v>216</v>
      </c>
      <c r="AU249" s="180" t="s">
        <v>85</v>
      </c>
      <c r="AV249" s="14" t="s">
        <v>85</v>
      </c>
      <c r="AW249" s="14" t="s">
        <v>32</v>
      </c>
      <c r="AX249" s="14" t="s">
        <v>83</v>
      </c>
      <c r="AY249" s="180" t="s">
        <v>127</v>
      </c>
    </row>
    <row r="250" spans="1:65" s="2" customFormat="1" ht="24.2" customHeight="1">
      <c r="A250" s="32"/>
      <c r="B250" s="145"/>
      <c r="C250" s="161" t="s">
        <v>496</v>
      </c>
      <c r="D250" s="161" t="s">
        <v>212</v>
      </c>
      <c r="E250" s="162" t="s">
        <v>497</v>
      </c>
      <c r="F250" s="163" t="s">
        <v>498</v>
      </c>
      <c r="G250" s="164" t="s">
        <v>227</v>
      </c>
      <c r="H250" s="165">
        <v>2</v>
      </c>
      <c r="I250" s="166"/>
      <c r="J250" s="167">
        <f>ROUND(I250*H250,2)</f>
        <v>0</v>
      </c>
      <c r="K250" s="168"/>
      <c r="L250" s="33"/>
      <c r="M250" s="169" t="s">
        <v>1</v>
      </c>
      <c r="N250" s="170" t="s">
        <v>40</v>
      </c>
      <c r="O250" s="58"/>
      <c r="P250" s="157">
        <f>O250*H250</f>
        <v>0</v>
      </c>
      <c r="Q250" s="157">
        <v>8.4250000000000005E-2</v>
      </c>
      <c r="R250" s="157">
        <f>Q250*H250</f>
        <v>0.16850000000000001</v>
      </c>
      <c r="S250" s="157">
        <v>0</v>
      </c>
      <c r="T250" s="158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9" t="s">
        <v>133</v>
      </c>
      <c r="AT250" s="159" t="s">
        <v>212</v>
      </c>
      <c r="AU250" s="159" t="s">
        <v>85</v>
      </c>
      <c r="AY250" s="17" t="s">
        <v>127</v>
      </c>
      <c r="BE250" s="160">
        <f>IF(N250="základní",J250,0)</f>
        <v>0</v>
      </c>
      <c r="BF250" s="160">
        <f>IF(N250="snížená",J250,0)</f>
        <v>0</v>
      </c>
      <c r="BG250" s="160">
        <f>IF(N250="zákl. přenesená",J250,0)</f>
        <v>0</v>
      </c>
      <c r="BH250" s="160">
        <f>IF(N250="sníž. přenesená",J250,0)</f>
        <v>0</v>
      </c>
      <c r="BI250" s="160">
        <f>IF(N250="nulová",J250,0)</f>
        <v>0</v>
      </c>
      <c r="BJ250" s="17" t="s">
        <v>83</v>
      </c>
      <c r="BK250" s="160">
        <f>ROUND(I250*H250,2)</f>
        <v>0</v>
      </c>
      <c r="BL250" s="17" t="s">
        <v>133</v>
      </c>
      <c r="BM250" s="159" t="s">
        <v>499</v>
      </c>
    </row>
    <row r="251" spans="1:65" s="14" customFormat="1" ht="11.25">
      <c r="B251" s="179"/>
      <c r="D251" s="172" t="s">
        <v>216</v>
      </c>
      <c r="E251" s="180" t="s">
        <v>1</v>
      </c>
      <c r="F251" s="181" t="s">
        <v>249</v>
      </c>
      <c r="H251" s="182">
        <v>2</v>
      </c>
      <c r="I251" s="183"/>
      <c r="L251" s="179"/>
      <c r="M251" s="184"/>
      <c r="N251" s="185"/>
      <c r="O251" s="185"/>
      <c r="P251" s="185"/>
      <c r="Q251" s="185"/>
      <c r="R251" s="185"/>
      <c r="S251" s="185"/>
      <c r="T251" s="186"/>
      <c r="AT251" s="180" t="s">
        <v>216</v>
      </c>
      <c r="AU251" s="180" t="s">
        <v>85</v>
      </c>
      <c r="AV251" s="14" t="s">
        <v>85</v>
      </c>
      <c r="AW251" s="14" t="s">
        <v>32</v>
      </c>
      <c r="AX251" s="14" t="s">
        <v>83</v>
      </c>
      <c r="AY251" s="180" t="s">
        <v>127</v>
      </c>
    </row>
    <row r="252" spans="1:65" s="2" customFormat="1" ht="16.5" customHeight="1">
      <c r="A252" s="32"/>
      <c r="B252" s="145"/>
      <c r="C252" s="146" t="s">
        <v>500</v>
      </c>
      <c r="D252" s="146" t="s">
        <v>129</v>
      </c>
      <c r="E252" s="147" t="s">
        <v>501</v>
      </c>
      <c r="F252" s="148" t="s">
        <v>502</v>
      </c>
      <c r="G252" s="149" t="s">
        <v>227</v>
      </c>
      <c r="H252" s="150">
        <v>2.1</v>
      </c>
      <c r="I252" s="151"/>
      <c r="J252" s="152">
        <f>ROUND(I252*H252,2)</f>
        <v>0</v>
      </c>
      <c r="K252" s="153"/>
      <c r="L252" s="154"/>
      <c r="M252" s="155" t="s">
        <v>1</v>
      </c>
      <c r="N252" s="156" t="s">
        <v>40</v>
      </c>
      <c r="O252" s="58"/>
      <c r="P252" s="157">
        <f>O252*H252</f>
        <v>0</v>
      </c>
      <c r="Q252" s="157">
        <v>0.13100000000000001</v>
      </c>
      <c r="R252" s="157">
        <f>Q252*H252</f>
        <v>0.27510000000000001</v>
      </c>
      <c r="S252" s="157">
        <v>0</v>
      </c>
      <c r="T252" s="158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9" t="s">
        <v>132</v>
      </c>
      <c r="AT252" s="159" t="s">
        <v>129</v>
      </c>
      <c r="AU252" s="159" t="s">
        <v>85</v>
      </c>
      <c r="AY252" s="17" t="s">
        <v>127</v>
      </c>
      <c r="BE252" s="160">
        <f>IF(N252="základní",J252,0)</f>
        <v>0</v>
      </c>
      <c r="BF252" s="160">
        <f>IF(N252="snížená",J252,0)</f>
        <v>0</v>
      </c>
      <c r="BG252" s="160">
        <f>IF(N252="zákl. přenesená",J252,0)</f>
        <v>0</v>
      </c>
      <c r="BH252" s="160">
        <f>IF(N252="sníž. přenesená",J252,0)</f>
        <v>0</v>
      </c>
      <c r="BI252" s="160">
        <f>IF(N252="nulová",J252,0)</f>
        <v>0</v>
      </c>
      <c r="BJ252" s="17" t="s">
        <v>83</v>
      </c>
      <c r="BK252" s="160">
        <f>ROUND(I252*H252,2)</f>
        <v>0</v>
      </c>
      <c r="BL252" s="17" t="s">
        <v>133</v>
      </c>
      <c r="BM252" s="159" t="s">
        <v>503</v>
      </c>
    </row>
    <row r="253" spans="1:65" s="13" customFormat="1" ht="11.25">
      <c r="B253" s="171"/>
      <c r="D253" s="172" t="s">
        <v>216</v>
      </c>
      <c r="E253" s="173" t="s">
        <v>1</v>
      </c>
      <c r="F253" s="174" t="s">
        <v>271</v>
      </c>
      <c r="H253" s="173" t="s">
        <v>1</v>
      </c>
      <c r="I253" s="175"/>
      <c r="L253" s="171"/>
      <c r="M253" s="176"/>
      <c r="N253" s="177"/>
      <c r="O253" s="177"/>
      <c r="P253" s="177"/>
      <c r="Q253" s="177"/>
      <c r="R253" s="177"/>
      <c r="S253" s="177"/>
      <c r="T253" s="178"/>
      <c r="AT253" s="173" t="s">
        <v>216</v>
      </c>
      <c r="AU253" s="173" t="s">
        <v>85</v>
      </c>
      <c r="AV253" s="13" t="s">
        <v>83</v>
      </c>
      <c r="AW253" s="13" t="s">
        <v>32</v>
      </c>
      <c r="AX253" s="13" t="s">
        <v>75</v>
      </c>
      <c r="AY253" s="173" t="s">
        <v>127</v>
      </c>
    </row>
    <row r="254" spans="1:65" s="13" customFormat="1" ht="11.25">
      <c r="B254" s="171"/>
      <c r="D254" s="172" t="s">
        <v>216</v>
      </c>
      <c r="E254" s="173" t="s">
        <v>1</v>
      </c>
      <c r="F254" s="174" t="s">
        <v>504</v>
      </c>
      <c r="H254" s="173" t="s">
        <v>1</v>
      </c>
      <c r="I254" s="175"/>
      <c r="L254" s="171"/>
      <c r="M254" s="176"/>
      <c r="N254" s="177"/>
      <c r="O254" s="177"/>
      <c r="P254" s="177"/>
      <c r="Q254" s="177"/>
      <c r="R254" s="177"/>
      <c r="S254" s="177"/>
      <c r="T254" s="178"/>
      <c r="AT254" s="173" t="s">
        <v>216</v>
      </c>
      <c r="AU254" s="173" t="s">
        <v>85</v>
      </c>
      <c r="AV254" s="13" t="s">
        <v>83</v>
      </c>
      <c r="AW254" s="13" t="s">
        <v>32</v>
      </c>
      <c r="AX254" s="13" t="s">
        <v>75</v>
      </c>
      <c r="AY254" s="173" t="s">
        <v>127</v>
      </c>
    </row>
    <row r="255" spans="1:65" s="14" customFormat="1" ht="11.25">
      <c r="B255" s="179"/>
      <c r="D255" s="172" t="s">
        <v>216</v>
      </c>
      <c r="E255" s="180" t="s">
        <v>249</v>
      </c>
      <c r="F255" s="181" t="s">
        <v>85</v>
      </c>
      <c r="H255" s="182">
        <v>2</v>
      </c>
      <c r="I255" s="183"/>
      <c r="L255" s="179"/>
      <c r="M255" s="184"/>
      <c r="N255" s="185"/>
      <c r="O255" s="185"/>
      <c r="P255" s="185"/>
      <c r="Q255" s="185"/>
      <c r="R255" s="185"/>
      <c r="S255" s="185"/>
      <c r="T255" s="186"/>
      <c r="AT255" s="180" t="s">
        <v>216</v>
      </c>
      <c r="AU255" s="180" t="s">
        <v>85</v>
      </c>
      <c r="AV255" s="14" t="s">
        <v>85</v>
      </c>
      <c r="AW255" s="14" t="s">
        <v>32</v>
      </c>
      <c r="AX255" s="14" t="s">
        <v>83</v>
      </c>
      <c r="AY255" s="180" t="s">
        <v>127</v>
      </c>
    </row>
    <row r="256" spans="1:65" s="14" customFormat="1" ht="11.25">
      <c r="B256" s="179"/>
      <c r="D256" s="172" t="s">
        <v>216</v>
      </c>
      <c r="F256" s="181" t="s">
        <v>505</v>
      </c>
      <c r="H256" s="182">
        <v>2.1</v>
      </c>
      <c r="I256" s="183"/>
      <c r="L256" s="179"/>
      <c r="M256" s="184"/>
      <c r="N256" s="185"/>
      <c r="O256" s="185"/>
      <c r="P256" s="185"/>
      <c r="Q256" s="185"/>
      <c r="R256" s="185"/>
      <c r="S256" s="185"/>
      <c r="T256" s="186"/>
      <c r="AT256" s="180" t="s">
        <v>216</v>
      </c>
      <c r="AU256" s="180" t="s">
        <v>85</v>
      </c>
      <c r="AV256" s="14" t="s">
        <v>85</v>
      </c>
      <c r="AW256" s="14" t="s">
        <v>3</v>
      </c>
      <c r="AX256" s="14" t="s">
        <v>83</v>
      </c>
      <c r="AY256" s="180" t="s">
        <v>127</v>
      </c>
    </row>
    <row r="257" spans="1:65" s="2" customFormat="1" ht="24.2" customHeight="1">
      <c r="A257" s="32"/>
      <c r="B257" s="145"/>
      <c r="C257" s="161" t="s">
        <v>506</v>
      </c>
      <c r="D257" s="161" t="s">
        <v>212</v>
      </c>
      <c r="E257" s="162" t="s">
        <v>507</v>
      </c>
      <c r="F257" s="163" t="s">
        <v>508</v>
      </c>
      <c r="G257" s="164" t="s">
        <v>227</v>
      </c>
      <c r="H257" s="165">
        <v>9</v>
      </c>
      <c r="I257" s="166"/>
      <c r="J257" s="167">
        <f>ROUND(I257*H257,2)</f>
        <v>0</v>
      </c>
      <c r="K257" s="168"/>
      <c r="L257" s="33"/>
      <c r="M257" s="169" t="s">
        <v>1</v>
      </c>
      <c r="N257" s="170" t="s">
        <v>40</v>
      </c>
      <c r="O257" s="58"/>
      <c r="P257" s="157">
        <f>O257*H257</f>
        <v>0</v>
      </c>
      <c r="Q257" s="157">
        <v>8.5650000000000004E-2</v>
      </c>
      <c r="R257" s="157">
        <f>Q257*H257</f>
        <v>0.77085000000000004</v>
      </c>
      <c r="S257" s="157">
        <v>0</v>
      </c>
      <c r="T257" s="158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9" t="s">
        <v>133</v>
      </c>
      <c r="AT257" s="159" t="s">
        <v>212</v>
      </c>
      <c r="AU257" s="159" t="s">
        <v>85</v>
      </c>
      <c r="AY257" s="17" t="s">
        <v>127</v>
      </c>
      <c r="BE257" s="160">
        <f>IF(N257="základní",J257,0)</f>
        <v>0</v>
      </c>
      <c r="BF257" s="160">
        <f>IF(N257="snížená",J257,0)</f>
        <v>0</v>
      </c>
      <c r="BG257" s="160">
        <f>IF(N257="zákl. přenesená",J257,0)</f>
        <v>0</v>
      </c>
      <c r="BH257" s="160">
        <f>IF(N257="sníž. přenesená",J257,0)</f>
        <v>0</v>
      </c>
      <c r="BI257" s="160">
        <f>IF(N257="nulová",J257,0)</f>
        <v>0</v>
      </c>
      <c r="BJ257" s="17" t="s">
        <v>83</v>
      </c>
      <c r="BK257" s="160">
        <f>ROUND(I257*H257,2)</f>
        <v>0</v>
      </c>
      <c r="BL257" s="17" t="s">
        <v>133</v>
      </c>
      <c r="BM257" s="159" t="s">
        <v>509</v>
      </c>
    </row>
    <row r="258" spans="1:65" s="14" customFormat="1" ht="11.25">
      <c r="B258" s="179"/>
      <c r="D258" s="172" t="s">
        <v>216</v>
      </c>
      <c r="E258" s="180" t="s">
        <v>1</v>
      </c>
      <c r="F258" s="181" t="s">
        <v>233</v>
      </c>
      <c r="H258" s="182">
        <v>9</v>
      </c>
      <c r="I258" s="183"/>
      <c r="L258" s="179"/>
      <c r="M258" s="184"/>
      <c r="N258" s="185"/>
      <c r="O258" s="185"/>
      <c r="P258" s="185"/>
      <c r="Q258" s="185"/>
      <c r="R258" s="185"/>
      <c r="S258" s="185"/>
      <c r="T258" s="186"/>
      <c r="AT258" s="180" t="s">
        <v>216</v>
      </c>
      <c r="AU258" s="180" t="s">
        <v>85</v>
      </c>
      <c r="AV258" s="14" t="s">
        <v>85</v>
      </c>
      <c r="AW258" s="14" t="s">
        <v>32</v>
      </c>
      <c r="AX258" s="14" t="s">
        <v>83</v>
      </c>
      <c r="AY258" s="180" t="s">
        <v>127</v>
      </c>
    </row>
    <row r="259" spans="1:65" s="2" customFormat="1" ht="16.5" customHeight="1">
      <c r="A259" s="32"/>
      <c r="B259" s="145"/>
      <c r="C259" s="146" t="s">
        <v>510</v>
      </c>
      <c r="D259" s="146" t="s">
        <v>129</v>
      </c>
      <c r="E259" s="147" t="s">
        <v>511</v>
      </c>
      <c r="F259" s="148" t="s">
        <v>512</v>
      </c>
      <c r="G259" s="149" t="s">
        <v>227</v>
      </c>
      <c r="H259" s="150">
        <v>9.4499999999999993</v>
      </c>
      <c r="I259" s="151"/>
      <c r="J259" s="152">
        <f>ROUND(I259*H259,2)</f>
        <v>0</v>
      </c>
      <c r="K259" s="153"/>
      <c r="L259" s="154"/>
      <c r="M259" s="155" t="s">
        <v>1</v>
      </c>
      <c r="N259" s="156" t="s">
        <v>40</v>
      </c>
      <c r="O259" s="58"/>
      <c r="P259" s="157">
        <f>O259*H259</f>
        <v>0</v>
      </c>
      <c r="Q259" s="157">
        <v>0.17599999999999999</v>
      </c>
      <c r="R259" s="157">
        <f>Q259*H259</f>
        <v>1.6631999999999998</v>
      </c>
      <c r="S259" s="157">
        <v>0</v>
      </c>
      <c r="T259" s="158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9" t="s">
        <v>132</v>
      </c>
      <c r="AT259" s="159" t="s">
        <v>129</v>
      </c>
      <c r="AU259" s="159" t="s">
        <v>85</v>
      </c>
      <c r="AY259" s="17" t="s">
        <v>127</v>
      </c>
      <c r="BE259" s="160">
        <f>IF(N259="základní",J259,0)</f>
        <v>0</v>
      </c>
      <c r="BF259" s="160">
        <f>IF(N259="snížená",J259,0)</f>
        <v>0</v>
      </c>
      <c r="BG259" s="160">
        <f>IF(N259="zákl. přenesená",J259,0)</f>
        <v>0</v>
      </c>
      <c r="BH259" s="160">
        <f>IF(N259="sníž. přenesená",J259,0)</f>
        <v>0</v>
      </c>
      <c r="BI259" s="160">
        <f>IF(N259="nulová",J259,0)</f>
        <v>0</v>
      </c>
      <c r="BJ259" s="17" t="s">
        <v>83</v>
      </c>
      <c r="BK259" s="160">
        <f>ROUND(I259*H259,2)</f>
        <v>0</v>
      </c>
      <c r="BL259" s="17" t="s">
        <v>133</v>
      </c>
      <c r="BM259" s="159" t="s">
        <v>513</v>
      </c>
    </row>
    <row r="260" spans="1:65" s="13" customFormat="1" ht="11.25">
      <c r="B260" s="171"/>
      <c r="D260" s="172" t="s">
        <v>216</v>
      </c>
      <c r="E260" s="173" t="s">
        <v>1</v>
      </c>
      <c r="F260" s="174" t="s">
        <v>271</v>
      </c>
      <c r="H260" s="173" t="s">
        <v>1</v>
      </c>
      <c r="I260" s="175"/>
      <c r="L260" s="171"/>
      <c r="M260" s="176"/>
      <c r="N260" s="177"/>
      <c r="O260" s="177"/>
      <c r="P260" s="177"/>
      <c r="Q260" s="177"/>
      <c r="R260" s="177"/>
      <c r="S260" s="177"/>
      <c r="T260" s="178"/>
      <c r="AT260" s="173" t="s">
        <v>216</v>
      </c>
      <c r="AU260" s="173" t="s">
        <v>85</v>
      </c>
      <c r="AV260" s="13" t="s">
        <v>83</v>
      </c>
      <c r="AW260" s="13" t="s">
        <v>32</v>
      </c>
      <c r="AX260" s="13" t="s">
        <v>75</v>
      </c>
      <c r="AY260" s="173" t="s">
        <v>127</v>
      </c>
    </row>
    <row r="261" spans="1:65" s="13" customFormat="1" ht="11.25">
      <c r="B261" s="171"/>
      <c r="D261" s="172" t="s">
        <v>216</v>
      </c>
      <c r="E261" s="173" t="s">
        <v>1</v>
      </c>
      <c r="F261" s="174" t="s">
        <v>504</v>
      </c>
      <c r="H261" s="173" t="s">
        <v>1</v>
      </c>
      <c r="I261" s="175"/>
      <c r="L261" s="171"/>
      <c r="M261" s="176"/>
      <c r="N261" s="177"/>
      <c r="O261" s="177"/>
      <c r="P261" s="177"/>
      <c r="Q261" s="177"/>
      <c r="R261" s="177"/>
      <c r="S261" s="177"/>
      <c r="T261" s="178"/>
      <c r="AT261" s="173" t="s">
        <v>216</v>
      </c>
      <c r="AU261" s="173" t="s">
        <v>85</v>
      </c>
      <c r="AV261" s="13" t="s">
        <v>83</v>
      </c>
      <c r="AW261" s="13" t="s">
        <v>32</v>
      </c>
      <c r="AX261" s="13" t="s">
        <v>75</v>
      </c>
      <c r="AY261" s="173" t="s">
        <v>127</v>
      </c>
    </row>
    <row r="262" spans="1:65" s="14" customFormat="1" ht="11.25">
      <c r="B262" s="179"/>
      <c r="D262" s="172" t="s">
        <v>216</v>
      </c>
      <c r="E262" s="180" t="s">
        <v>233</v>
      </c>
      <c r="F262" s="181" t="s">
        <v>156</v>
      </c>
      <c r="H262" s="182">
        <v>9</v>
      </c>
      <c r="I262" s="183"/>
      <c r="L262" s="179"/>
      <c r="M262" s="184"/>
      <c r="N262" s="185"/>
      <c r="O262" s="185"/>
      <c r="P262" s="185"/>
      <c r="Q262" s="185"/>
      <c r="R262" s="185"/>
      <c r="S262" s="185"/>
      <c r="T262" s="186"/>
      <c r="AT262" s="180" t="s">
        <v>216</v>
      </c>
      <c r="AU262" s="180" t="s">
        <v>85</v>
      </c>
      <c r="AV262" s="14" t="s">
        <v>85</v>
      </c>
      <c r="AW262" s="14" t="s">
        <v>32</v>
      </c>
      <c r="AX262" s="14" t="s">
        <v>83</v>
      </c>
      <c r="AY262" s="180" t="s">
        <v>127</v>
      </c>
    </row>
    <row r="263" spans="1:65" s="14" customFormat="1" ht="11.25">
      <c r="B263" s="179"/>
      <c r="D263" s="172" t="s">
        <v>216</v>
      </c>
      <c r="F263" s="181" t="s">
        <v>514</v>
      </c>
      <c r="H263" s="182">
        <v>9.4499999999999993</v>
      </c>
      <c r="I263" s="183"/>
      <c r="L263" s="179"/>
      <c r="M263" s="184"/>
      <c r="N263" s="185"/>
      <c r="O263" s="185"/>
      <c r="P263" s="185"/>
      <c r="Q263" s="185"/>
      <c r="R263" s="185"/>
      <c r="S263" s="185"/>
      <c r="T263" s="186"/>
      <c r="AT263" s="180" t="s">
        <v>216</v>
      </c>
      <c r="AU263" s="180" t="s">
        <v>85</v>
      </c>
      <c r="AV263" s="14" t="s">
        <v>85</v>
      </c>
      <c r="AW263" s="14" t="s">
        <v>3</v>
      </c>
      <c r="AX263" s="14" t="s">
        <v>83</v>
      </c>
      <c r="AY263" s="180" t="s">
        <v>127</v>
      </c>
    </row>
    <row r="264" spans="1:65" s="12" customFormat="1" ht="22.9" customHeight="1">
      <c r="B264" s="132"/>
      <c r="D264" s="133" t="s">
        <v>74</v>
      </c>
      <c r="E264" s="143" t="s">
        <v>156</v>
      </c>
      <c r="F264" s="143" t="s">
        <v>515</v>
      </c>
      <c r="I264" s="135"/>
      <c r="J264" s="144">
        <f>BK264</f>
        <v>0</v>
      </c>
      <c r="L264" s="132"/>
      <c r="M264" s="137"/>
      <c r="N264" s="138"/>
      <c r="O264" s="138"/>
      <c r="P264" s="139">
        <f>SUM(P265:P299)</f>
        <v>0</v>
      </c>
      <c r="Q264" s="138"/>
      <c r="R264" s="139">
        <f>SUM(R265:R299)</f>
        <v>56.382185539999995</v>
      </c>
      <c r="S264" s="138"/>
      <c r="T264" s="140">
        <f>SUM(T265:T299)</f>
        <v>10.28</v>
      </c>
      <c r="AR264" s="133" t="s">
        <v>83</v>
      </c>
      <c r="AT264" s="141" t="s">
        <v>74</v>
      </c>
      <c r="AU264" s="141" t="s">
        <v>83</v>
      </c>
      <c r="AY264" s="133" t="s">
        <v>127</v>
      </c>
      <c r="BK264" s="142">
        <f>SUM(BK265:BK299)</f>
        <v>0</v>
      </c>
    </row>
    <row r="265" spans="1:65" s="2" customFormat="1" ht="24.2" customHeight="1">
      <c r="A265" s="32"/>
      <c r="B265" s="145"/>
      <c r="C265" s="161" t="s">
        <v>516</v>
      </c>
      <c r="D265" s="161" t="s">
        <v>212</v>
      </c>
      <c r="E265" s="162" t="s">
        <v>517</v>
      </c>
      <c r="F265" s="163" t="s">
        <v>518</v>
      </c>
      <c r="G265" s="164" t="s">
        <v>163</v>
      </c>
      <c r="H265" s="165">
        <v>2</v>
      </c>
      <c r="I265" s="166"/>
      <c r="J265" s="167">
        <f t="shared" ref="J265:J270" si="0">ROUND(I265*H265,2)</f>
        <v>0</v>
      </c>
      <c r="K265" s="168"/>
      <c r="L265" s="33"/>
      <c r="M265" s="169" t="s">
        <v>1</v>
      </c>
      <c r="N265" s="170" t="s">
        <v>40</v>
      </c>
      <c r="O265" s="58"/>
      <c r="P265" s="157">
        <f t="shared" ref="P265:P270" si="1">O265*H265</f>
        <v>0</v>
      </c>
      <c r="Q265" s="157">
        <v>6.9999999999999999E-4</v>
      </c>
      <c r="R265" s="157">
        <f t="shared" ref="R265:R270" si="2">Q265*H265</f>
        <v>1.4E-3</v>
      </c>
      <c r="S265" s="157">
        <v>0</v>
      </c>
      <c r="T265" s="158">
        <f t="shared" ref="T265:T270" si="3"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9" t="s">
        <v>133</v>
      </c>
      <c r="AT265" s="159" t="s">
        <v>212</v>
      </c>
      <c r="AU265" s="159" t="s">
        <v>85</v>
      </c>
      <c r="AY265" s="17" t="s">
        <v>127</v>
      </c>
      <c r="BE265" s="160">
        <f t="shared" ref="BE265:BE270" si="4">IF(N265="základní",J265,0)</f>
        <v>0</v>
      </c>
      <c r="BF265" s="160">
        <f t="shared" ref="BF265:BF270" si="5">IF(N265="snížená",J265,0)</f>
        <v>0</v>
      </c>
      <c r="BG265" s="160">
        <f t="shared" ref="BG265:BG270" si="6">IF(N265="zákl. přenesená",J265,0)</f>
        <v>0</v>
      </c>
      <c r="BH265" s="160">
        <f t="shared" ref="BH265:BH270" si="7">IF(N265="sníž. přenesená",J265,0)</f>
        <v>0</v>
      </c>
      <c r="BI265" s="160">
        <f t="shared" ref="BI265:BI270" si="8">IF(N265="nulová",J265,0)</f>
        <v>0</v>
      </c>
      <c r="BJ265" s="17" t="s">
        <v>83</v>
      </c>
      <c r="BK265" s="160">
        <f t="shared" ref="BK265:BK270" si="9">ROUND(I265*H265,2)</f>
        <v>0</v>
      </c>
      <c r="BL265" s="17" t="s">
        <v>133</v>
      </c>
      <c r="BM265" s="159" t="s">
        <v>519</v>
      </c>
    </row>
    <row r="266" spans="1:65" s="2" customFormat="1" ht="24.2" customHeight="1">
      <c r="A266" s="32"/>
      <c r="B266" s="145"/>
      <c r="C266" s="146" t="s">
        <v>520</v>
      </c>
      <c r="D266" s="146" t="s">
        <v>129</v>
      </c>
      <c r="E266" s="147" t="s">
        <v>521</v>
      </c>
      <c r="F266" s="148" t="s">
        <v>522</v>
      </c>
      <c r="G266" s="149" t="s">
        <v>163</v>
      </c>
      <c r="H266" s="150">
        <v>2</v>
      </c>
      <c r="I266" s="151"/>
      <c r="J266" s="152">
        <f t="shared" si="0"/>
        <v>0</v>
      </c>
      <c r="K266" s="153"/>
      <c r="L266" s="154"/>
      <c r="M266" s="155" t="s">
        <v>1</v>
      </c>
      <c r="N266" s="156" t="s">
        <v>40</v>
      </c>
      <c r="O266" s="58"/>
      <c r="P266" s="157">
        <f t="shared" si="1"/>
        <v>0</v>
      </c>
      <c r="Q266" s="157">
        <v>3.5999999999999999E-3</v>
      </c>
      <c r="R266" s="157">
        <f t="shared" si="2"/>
        <v>7.1999999999999998E-3</v>
      </c>
      <c r="S266" s="157">
        <v>0</v>
      </c>
      <c r="T266" s="158">
        <f t="shared" si="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9" t="s">
        <v>132</v>
      </c>
      <c r="AT266" s="159" t="s">
        <v>129</v>
      </c>
      <c r="AU266" s="159" t="s">
        <v>85</v>
      </c>
      <c r="AY266" s="17" t="s">
        <v>127</v>
      </c>
      <c r="BE266" s="160">
        <f t="shared" si="4"/>
        <v>0</v>
      </c>
      <c r="BF266" s="160">
        <f t="shared" si="5"/>
        <v>0</v>
      </c>
      <c r="BG266" s="160">
        <f t="shared" si="6"/>
        <v>0</v>
      </c>
      <c r="BH266" s="160">
        <f t="shared" si="7"/>
        <v>0</v>
      </c>
      <c r="BI266" s="160">
        <f t="shared" si="8"/>
        <v>0</v>
      </c>
      <c r="BJ266" s="17" t="s">
        <v>83</v>
      </c>
      <c r="BK266" s="160">
        <f t="shared" si="9"/>
        <v>0</v>
      </c>
      <c r="BL266" s="17" t="s">
        <v>133</v>
      </c>
      <c r="BM266" s="159" t="s">
        <v>523</v>
      </c>
    </row>
    <row r="267" spans="1:65" s="2" customFormat="1" ht="16.5" customHeight="1">
      <c r="A267" s="32"/>
      <c r="B267" s="145"/>
      <c r="C267" s="146" t="s">
        <v>524</v>
      </c>
      <c r="D267" s="146" t="s">
        <v>129</v>
      </c>
      <c r="E267" s="147" t="s">
        <v>525</v>
      </c>
      <c r="F267" s="148" t="s">
        <v>526</v>
      </c>
      <c r="G267" s="149" t="s">
        <v>163</v>
      </c>
      <c r="H267" s="150">
        <v>2</v>
      </c>
      <c r="I267" s="151"/>
      <c r="J267" s="152">
        <f t="shared" si="0"/>
        <v>0</v>
      </c>
      <c r="K267" s="153"/>
      <c r="L267" s="154"/>
      <c r="M267" s="155" t="s">
        <v>1</v>
      </c>
      <c r="N267" s="156" t="s">
        <v>40</v>
      </c>
      <c r="O267" s="58"/>
      <c r="P267" s="157">
        <f t="shared" si="1"/>
        <v>0</v>
      </c>
      <c r="Q267" s="157">
        <v>6.1000000000000004E-3</v>
      </c>
      <c r="R267" s="157">
        <f t="shared" si="2"/>
        <v>1.2200000000000001E-2</v>
      </c>
      <c r="S267" s="157">
        <v>0</v>
      </c>
      <c r="T267" s="158">
        <f t="shared" si="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9" t="s">
        <v>132</v>
      </c>
      <c r="AT267" s="159" t="s">
        <v>129</v>
      </c>
      <c r="AU267" s="159" t="s">
        <v>85</v>
      </c>
      <c r="AY267" s="17" t="s">
        <v>127</v>
      </c>
      <c r="BE267" s="160">
        <f t="shared" si="4"/>
        <v>0</v>
      </c>
      <c r="BF267" s="160">
        <f t="shared" si="5"/>
        <v>0</v>
      </c>
      <c r="BG267" s="160">
        <f t="shared" si="6"/>
        <v>0</v>
      </c>
      <c r="BH267" s="160">
        <f t="shared" si="7"/>
        <v>0</v>
      </c>
      <c r="BI267" s="160">
        <f t="shared" si="8"/>
        <v>0</v>
      </c>
      <c r="BJ267" s="17" t="s">
        <v>83</v>
      </c>
      <c r="BK267" s="160">
        <f t="shared" si="9"/>
        <v>0</v>
      </c>
      <c r="BL267" s="17" t="s">
        <v>133</v>
      </c>
      <c r="BM267" s="159" t="s">
        <v>527</v>
      </c>
    </row>
    <row r="268" spans="1:65" s="2" customFormat="1" ht="16.5" customHeight="1">
      <c r="A268" s="32"/>
      <c r="B268" s="145"/>
      <c r="C268" s="146" t="s">
        <v>528</v>
      </c>
      <c r="D268" s="146" t="s">
        <v>129</v>
      </c>
      <c r="E268" s="147" t="s">
        <v>529</v>
      </c>
      <c r="F268" s="148" t="s">
        <v>530</v>
      </c>
      <c r="G268" s="149" t="s">
        <v>163</v>
      </c>
      <c r="H268" s="150">
        <v>2</v>
      </c>
      <c r="I268" s="151"/>
      <c r="J268" s="152">
        <f t="shared" si="0"/>
        <v>0</v>
      </c>
      <c r="K268" s="153"/>
      <c r="L268" s="154"/>
      <c r="M268" s="155" t="s">
        <v>1</v>
      </c>
      <c r="N268" s="156" t="s">
        <v>40</v>
      </c>
      <c r="O268" s="58"/>
      <c r="P268" s="157">
        <f t="shared" si="1"/>
        <v>0</v>
      </c>
      <c r="Q268" s="157">
        <v>3.0000000000000001E-3</v>
      </c>
      <c r="R268" s="157">
        <f t="shared" si="2"/>
        <v>6.0000000000000001E-3</v>
      </c>
      <c r="S268" s="157">
        <v>0</v>
      </c>
      <c r="T268" s="158">
        <f t="shared" si="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9" t="s">
        <v>132</v>
      </c>
      <c r="AT268" s="159" t="s">
        <v>129</v>
      </c>
      <c r="AU268" s="159" t="s">
        <v>85</v>
      </c>
      <c r="AY268" s="17" t="s">
        <v>127</v>
      </c>
      <c r="BE268" s="160">
        <f t="shared" si="4"/>
        <v>0</v>
      </c>
      <c r="BF268" s="160">
        <f t="shared" si="5"/>
        <v>0</v>
      </c>
      <c r="BG268" s="160">
        <f t="shared" si="6"/>
        <v>0</v>
      </c>
      <c r="BH268" s="160">
        <f t="shared" si="7"/>
        <v>0</v>
      </c>
      <c r="BI268" s="160">
        <f t="shared" si="8"/>
        <v>0</v>
      </c>
      <c r="BJ268" s="17" t="s">
        <v>83</v>
      </c>
      <c r="BK268" s="160">
        <f t="shared" si="9"/>
        <v>0</v>
      </c>
      <c r="BL268" s="17" t="s">
        <v>133</v>
      </c>
      <c r="BM268" s="159" t="s">
        <v>531</v>
      </c>
    </row>
    <row r="269" spans="1:65" s="2" customFormat="1" ht="16.5" customHeight="1">
      <c r="A269" s="32"/>
      <c r="B269" s="145"/>
      <c r="C269" s="146" t="s">
        <v>532</v>
      </c>
      <c r="D269" s="146" t="s">
        <v>129</v>
      </c>
      <c r="E269" s="147" t="s">
        <v>533</v>
      </c>
      <c r="F269" s="148" t="s">
        <v>534</v>
      </c>
      <c r="G269" s="149" t="s">
        <v>163</v>
      </c>
      <c r="H269" s="150">
        <v>2</v>
      </c>
      <c r="I269" s="151"/>
      <c r="J269" s="152">
        <f t="shared" si="0"/>
        <v>0</v>
      </c>
      <c r="K269" s="153"/>
      <c r="L269" s="154"/>
      <c r="M269" s="155" t="s">
        <v>1</v>
      </c>
      <c r="N269" s="156" t="s">
        <v>40</v>
      </c>
      <c r="O269" s="58"/>
      <c r="P269" s="157">
        <f t="shared" si="1"/>
        <v>0</v>
      </c>
      <c r="Q269" s="157">
        <v>1E-4</v>
      </c>
      <c r="R269" s="157">
        <f t="shared" si="2"/>
        <v>2.0000000000000001E-4</v>
      </c>
      <c r="S269" s="157">
        <v>0</v>
      </c>
      <c r="T269" s="158">
        <f t="shared" si="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9" t="s">
        <v>132</v>
      </c>
      <c r="AT269" s="159" t="s">
        <v>129</v>
      </c>
      <c r="AU269" s="159" t="s">
        <v>85</v>
      </c>
      <c r="AY269" s="17" t="s">
        <v>127</v>
      </c>
      <c r="BE269" s="160">
        <f t="shared" si="4"/>
        <v>0</v>
      </c>
      <c r="BF269" s="160">
        <f t="shared" si="5"/>
        <v>0</v>
      </c>
      <c r="BG269" s="160">
        <f t="shared" si="6"/>
        <v>0</v>
      </c>
      <c r="BH269" s="160">
        <f t="shared" si="7"/>
        <v>0</v>
      </c>
      <c r="BI269" s="160">
        <f t="shared" si="8"/>
        <v>0</v>
      </c>
      <c r="BJ269" s="17" t="s">
        <v>83</v>
      </c>
      <c r="BK269" s="160">
        <f t="shared" si="9"/>
        <v>0</v>
      </c>
      <c r="BL269" s="17" t="s">
        <v>133</v>
      </c>
      <c r="BM269" s="159" t="s">
        <v>535</v>
      </c>
    </row>
    <row r="270" spans="1:65" s="2" customFormat="1" ht="24.2" customHeight="1">
      <c r="A270" s="32"/>
      <c r="B270" s="145"/>
      <c r="C270" s="161" t="s">
        <v>536</v>
      </c>
      <c r="D270" s="161" t="s">
        <v>212</v>
      </c>
      <c r="E270" s="162" t="s">
        <v>537</v>
      </c>
      <c r="F270" s="163" t="s">
        <v>538</v>
      </c>
      <c r="G270" s="164" t="s">
        <v>99</v>
      </c>
      <c r="H270" s="165">
        <v>86</v>
      </c>
      <c r="I270" s="166"/>
      <c r="J270" s="167">
        <f t="shared" si="0"/>
        <v>0</v>
      </c>
      <c r="K270" s="168"/>
      <c r="L270" s="33"/>
      <c r="M270" s="169" t="s">
        <v>1</v>
      </c>
      <c r="N270" s="170" t="s">
        <v>40</v>
      </c>
      <c r="O270" s="58"/>
      <c r="P270" s="157">
        <f t="shared" si="1"/>
        <v>0</v>
      </c>
      <c r="Q270" s="157">
        <v>2.0000000000000001E-4</v>
      </c>
      <c r="R270" s="157">
        <f t="shared" si="2"/>
        <v>1.72E-2</v>
      </c>
      <c r="S270" s="157">
        <v>0</v>
      </c>
      <c r="T270" s="158">
        <f t="shared" si="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9" t="s">
        <v>133</v>
      </c>
      <c r="AT270" s="159" t="s">
        <v>212</v>
      </c>
      <c r="AU270" s="159" t="s">
        <v>85</v>
      </c>
      <c r="AY270" s="17" t="s">
        <v>127</v>
      </c>
      <c r="BE270" s="160">
        <f t="shared" si="4"/>
        <v>0</v>
      </c>
      <c r="BF270" s="160">
        <f t="shared" si="5"/>
        <v>0</v>
      </c>
      <c r="BG270" s="160">
        <f t="shared" si="6"/>
        <v>0</v>
      </c>
      <c r="BH270" s="160">
        <f t="shared" si="7"/>
        <v>0</v>
      </c>
      <c r="BI270" s="160">
        <f t="shared" si="8"/>
        <v>0</v>
      </c>
      <c r="BJ270" s="17" t="s">
        <v>83</v>
      </c>
      <c r="BK270" s="160">
        <f t="shared" si="9"/>
        <v>0</v>
      </c>
      <c r="BL270" s="17" t="s">
        <v>133</v>
      </c>
      <c r="BM270" s="159" t="s">
        <v>539</v>
      </c>
    </row>
    <row r="271" spans="1:65" s="13" customFormat="1" ht="11.25">
      <c r="B271" s="171"/>
      <c r="D271" s="172" t="s">
        <v>216</v>
      </c>
      <c r="E271" s="173" t="s">
        <v>1</v>
      </c>
      <c r="F271" s="174" t="s">
        <v>540</v>
      </c>
      <c r="H271" s="173" t="s">
        <v>1</v>
      </c>
      <c r="I271" s="175"/>
      <c r="L271" s="171"/>
      <c r="M271" s="176"/>
      <c r="N271" s="177"/>
      <c r="O271" s="177"/>
      <c r="P271" s="177"/>
      <c r="Q271" s="177"/>
      <c r="R271" s="177"/>
      <c r="S271" s="177"/>
      <c r="T271" s="178"/>
      <c r="AT271" s="173" t="s">
        <v>216</v>
      </c>
      <c r="AU271" s="173" t="s">
        <v>85</v>
      </c>
      <c r="AV271" s="13" t="s">
        <v>83</v>
      </c>
      <c r="AW271" s="13" t="s">
        <v>32</v>
      </c>
      <c r="AX271" s="13" t="s">
        <v>75</v>
      </c>
      <c r="AY271" s="173" t="s">
        <v>127</v>
      </c>
    </row>
    <row r="272" spans="1:65" s="14" customFormat="1" ht="11.25">
      <c r="B272" s="179"/>
      <c r="D272" s="172" t="s">
        <v>216</v>
      </c>
      <c r="E272" s="180" t="s">
        <v>253</v>
      </c>
      <c r="F272" s="181" t="s">
        <v>541</v>
      </c>
      <c r="H272" s="182">
        <v>86</v>
      </c>
      <c r="I272" s="183"/>
      <c r="L272" s="179"/>
      <c r="M272" s="184"/>
      <c r="N272" s="185"/>
      <c r="O272" s="185"/>
      <c r="P272" s="185"/>
      <c r="Q272" s="185"/>
      <c r="R272" s="185"/>
      <c r="S272" s="185"/>
      <c r="T272" s="186"/>
      <c r="AT272" s="180" t="s">
        <v>216</v>
      </c>
      <c r="AU272" s="180" t="s">
        <v>85</v>
      </c>
      <c r="AV272" s="14" t="s">
        <v>85</v>
      </c>
      <c r="AW272" s="14" t="s">
        <v>32</v>
      </c>
      <c r="AX272" s="14" t="s">
        <v>83</v>
      </c>
      <c r="AY272" s="180" t="s">
        <v>127</v>
      </c>
    </row>
    <row r="273" spans="1:65" s="2" customFormat="1" ht="24.2" customHeight="1">
      <c r="A273" s="32"/>
      <c r="B273" s="145"/>
      <c r="C273" s="161" t="s">
        <v>542</v>
      </c>
      <c r="D273" s="161" t="s">
        <v>212</v>
      </c>
      <c r="E273" s="162" t="s">
        <v>543</v>
      </c>
      <c r="F273" s="163" t="s">
        <v>544</v>
      </c>
      <c r="G273" s="164" t="s">
        <v>227</v>
      </c>
      <c r="H273" s="165">
        <v>1</v>
      </c>
      <c r="I273" s="166"/>
      <c r="J273" s="167">
        <f>ROUND(I273*H273,2)</f>
        <v>0</v>
      </c>
      <c r="K273" s="168"/>
      <c r="L273" s="33"/>
      <c r="M273" s="169" t="s">
        <v>1</v>
      </c>
      <c r="N273" s="170" t="s">
        <v>40</v>
      </c>
      <c r="O273" s="58"/>
      <c r="P273" s="157">
        <f>O273*H273</f>
        <v>0</v>
      </c>
      <c r="Q273" s="157">
        <v>1.6000000000000001E-3</v>
      </c>
      <c r="R273" s="157">
        <f>Q273*H273</f>
        <v>1.6000000000000001E-3</v>
      </c>
      <c r="S273" s="157">
        <v>0</v>
      </c>
      <c r="T273" s="158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9" t="s">
        <v>133</v>
      </c>
      <c r="AT273" s="159" t="s">
        <v>212</v>
      </c>
      <c r="AU273" s="159" t="s">
        <v>85</v>
      </c>
      <c r="AY273" s="17" t="s">
        <v>127</v>
      </c>
      <c r="BE273" s="160">
        <f>IF(N273="základní",J273,0)</f>
        <v>0</v>
      </c>
      <c r="BF273" s="160">
        <f>IF(N273="snížená",J273,0)</f>
        <v>0</v>
      </c>
      <c r="BG273" s="160">
        <f>IF(N273="zákl. přenesená",J273,0)</f>
        <v>0</v>
      </c>
      <c r="BH273" s="160">
        <f>IF(N273="sníž. přenesená",J273,0)</f>
        <v>0</v>
      </c>
      <c r="BI273" s="160">
        <f>IF(N273="nulová",J273,0)</f>
        <v>0</v>
      </c>
      <c r="BJ273" s="17" t="s">
        <v>83</v>
      </c>
      <c r="BK273" s="160">
        <f>ROUND(I273*H273,2)</f>
        <v>0</v>
      </c>
      <c r="BL273" s="17" t="s">
        <v>133</v>
      </c>
      <c r="BM273" s="159" t="s">
        <v>545</v>
      </c>
    </row>
    <row r="274" spans="1:65" s="14" customFormat="1" ht="11.25">
      <c r="B274" s="179"/>
      <c r="D274" s="172" t="s">
        <v>216</v>
      </c>
      <c r="E274" s="180" t="s">
        <v>1</v>
      </c>
      <c r="F274" s="181" t="s">
        <v>83</v>
      </c>
      <c r="H274" s="182">
        <v>1</v>
      </c>
      <c r="I274" s="183"/>
      <c r="L274" s="179"/>
      <c r="M274" s="184"/>
      <c r="N274" s="185"/>
      <c r="O274" s="185"/>
      <c r="P274" s="185"/>
      <c r="Q274" s="185"/>
      <c r="R274" s="185"/>
      <c r="S274" s="185"/>
      <c r="T274" s="186"/>
      <c r="AT274" s="180" t="s">
        <v>216</v>
      </c>
      <c r="AU274" s="180" t="s">
        <v>85</v>
      </c>
      <c r="AV274" s="14" t="s">
        <v>85</v>
      </c>
      <c r="AW274" s="14" t="s">
        <v>32</v>
      </c>
      <c r="AX274" s="14" t="s">
        <v>83</v>
      </c>
      <c r="AY274" s="180" t="s">
        <v>127</v>
      </c>
    </row>
    <row r="275" spans="1:65" s="2" customFormat="1" ht="16.5" customHeight="1">
      <c r="A275" s="32"/>
      <c r="B275" s="145"/>
      <c r="C275" s="161" t="s">
        <v>546</v>
      </c>
      <c r="D275" s="161" t="s">
        <v>212</v>
      </c>
      <c r="E275" s="162" t="s">
        <v>547</v>
      </c>
      <c r="F275" s="163" t="s">
        <v>548</v>
      </c>
      <c r="G275" s="164" t="s">
        <v>99</v>
      </c>
      <c r="H275" s="165">
        <v>86</v>
      </c>
      <c r="I275" s="166"/>
      <c r="J275" s="167">
        <f>ROUND(I275*H275,2)</f>
        <v>0</v>
      </c>
      <c r="K275" s="168"/>
      <c r="L275" s="33"/>
      <c r="M275" s="169" t="s">
        <v>1</v>
      </c>
      <c r="N275" s="170" t="s">
        <v>40</v>
      </c>
      <c r="O275" s="58"/>
      <c r="P275" s="157">
        <f>O275*H275</f>
        <v>0</v>
      </c>
      <c r="Q275" s="157">
        <v>0</v>
      </c>
      <c r="R275" s="157">
        <f>Q275*H275</f>
        <v>0</v>
      </c>
      <c r="S275" s="157">
        <v>0</v>
      </c>
      <c r="T275" s="158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9" t="s">
        <v>133</v>
      </c>
      <c r="AT275" s="159" t="s">
        <v>212</v>
      </c>
      <c r="AU275" s="159" t="s">
        <v>85</v>
      </c>
      <c r="AY275" s="17" t="s">
        <v>127</v>
      </c>
      <c r="BE275" s="160">
        <f>IF(N275="základní",J275,0)</f>
        <v>0</v>
      </c>
      <c r="BF275" s="160">
        <f>IF(N275="snížená",J275,0)</f>
        <v>0</v>
      </c>
      <c r="BG275" s="160">
        <f>IF(N275="zákl. přenesená",J275,0)</f>
        <v>0</v>
      </c>
      <c r="BH275" s="160">
        <f>IF(N275="sníž. přenesená",J275,0)</f>
        <v>0</v>
      </c>
      <c r="BI275" s="160">
        <f>IF(N275="nulová",J275,0)</f>
        <v>0</v>
      </c>
      <c r="BJ275" s="17" t="s">
        <v>83</v>
      </c>
      <c r="BK275" s="160">
        <f>ROUND(I275*H275,2)</f>
        <v>0</v>
      </c>
      <c r="BL275" s="17" t="s">
        <v>133</v>
      </c>
      <c r="BM275" s="159" t="s">
        <v>549</v>
      </c>
    </row>
    <row r="276" spans="1:65" s="14" customFormat="1" ht="11.25">
      <c r="B276" s="179"/>
      <c r="D276" s="172" t="s">
        <v>216</v>
      </c>
      <c r="E276" s="180" t="s">
        <v>1</v>
      </c>
      <c r="F276" s="181" t="s">
        <v>253</v>
      </c>
      <c r="H276" s="182">
        <v>86</v>
      </c>
      <c r="I276" s="183"/>
      <c r="L276" s="179"/>
      <c r="M276" s="184"/>
      <c r="N276" s="185"/>
      <c r="O276" s="185"/>
      <c r="P276" s="185"/>
      <c r="Q276" s="185"/>
      <c r="R276" s="185"/>
      <c r="S276" s="185"/>
      <c r="T276" s="186"/>
      <c r="AT276" s="180" t="s">
        <v>216</v>
      </c>
      <c r="AU276" s="180" t="s">
        <v>85</v>
      </c>
      <c r="AV276" s="14" t="s">
        <v>85</v>
      </c>
      <c r="AW276" s="14" t="s">
        <v>32</v>
      </c>
      <c r="AX276" s="14" t="s">
        <v>83</v>
      </c>
      <c r="AY276" s="180" t="s">
        <v>127</v>
      </c>
    </row>
    <row r="277" spans="1:65" s="2" customFormat="1" ht="24.2" customHeight="1">
      <c r="A277" s="32"/>
      <c r="B277" s="145"/>
      <c r="C277" s="161" t="s">
        <v>550</v>
      </c>
      <c r="D277" s="161" t="s">
        <v>212</v>
      </c>
      <c r="E277" s="162" t="s">
        <v>551</v>
      </c>
      <c r="F277" s="163" t="s">
        <v>552</v>
      </c>
      <c r="G277" s="164" t="s">
        <v>99</v>
      </c>
      <c r="H277" s="165">
        <v>110.51</v>
      </c>
      <c r="I277" s="166"/>
      <c r="J277" s="167">
        <f>ROUND(I277*H277,2)</f>
        <v>0</v>
      </c>
      <c r="K277" s="168"/>
      <c r="L277" s="33"/>
      <c r="M277" s="169" t="s">
        <v>1</v>
      </c>
      <c r="N277" s="170" t="s">
        <v>40</v>
      </c>
      <c r="O277" s="58"/>
      <c r="P277" s="157">
        <f>O277*H277</f>
        <v>0</v>
      </c>
      <c r="Q277" s="157">
        <v>7.1900000000000006E-2</v>
      </c>
      <c r="R277" s="157">
        <f>Q277*H277</f>
        <v>7.9456690000000014</v>
      </c>
      <c r="S277" s="157">
        <v>0</v>
      </c>
      <c r="T277" s="158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9" t="s">
        <v>133</v>
      </c>
      <c r="AT277" s="159" t="s">
        <v>212</v>
      </c>
      <c r="AU277" s="159" t="s">
        <v>85</v>
      </c>
      <c r="AY277" s="17" t="s">
        <v>127</v>
      </c>
      <c r="BE277" s="160">
        <f>IF(N277="základní",J277,0)</f>
        <v>0</v>
      </c>
      <c r="BF277" s="160">
        <f>IF(N277="snížená",J277,0)</f>
        <v>0</v>
      </c>
      <c r="BG277" s="160">
        <f>IF(N277="zákl. přenesená",J277,0)</f>
        <v>0</v>
      </c>
      <c r="BH277" s="160">
        <f>IF(N277="sníž. přenesená",J277,0)</f>
        <v>0</v>
      </c>
      <c r="BI277" s="160">
        <f>IF(N277="nulová",J277,0)</f>
        <v>0</v>
      </c>
      <c r="BJ277" s="17" t="s">
        <v>83</v>
      </c>
      <c r="BK277" s="160">
        <f>ROUND(I277*H277,2)</f>
        <v>0</v>
      </c>
      <c r="BL277" s="17" t="s">
        <v>133</v>
      </c>
      <c r="BM277" s="159" t="s">
        <v>553</v>
      </c>
    </row>
    <row r="278" spans="1:65" s="13" customFormat="1" ht="11.25">
      <c r="B278" s="171"/>
      <c r="D278" s="172" t="s">
        <v>216</v>
      </c>
      <c r="E278" s="173" t="s">
        <v>1</v>
      </c>
      <c r="F278" s="174" t="s">
        <v>554</v>
      </c>
      <c r="H278" s="173" t="s">
        <v>1</v>
      </c>
      <c r="I278" s="175"/>
      <c r="L278" s="171"/>
      <c r="M278" s="176"/>
      <c r="N278" s="177"/>
      <c r="O278" s="177"/>
      <c r="P278" s="177"/>
      <c r="Q278" s="177"/>
      <c r="R278" s="177"/>
      <c r="S278" s="177"/>
      <c r="T278" s="178"/>
      <c r="AT278" s="173" t="s">
        <v>216</v>
      </c>
      <c r="AU278" s="173" t="s">
        <v>85</v>
      </c>
      <c r="AV278" s="13" t="s">
        <v>83</v>
      </c>
      <c r="AW278" s="13" t="s">
        <v>32</v>
      </c>
      <c r="AX278" s="13" t="s">
        <v>75</v>
      </c>
      <c r="AY278" s="173" t="s">
        <v>127</v>
      </c>
    </row>
    <row r="279" spans="1:65" s="14" customFormat="1" ht="11.25">
      <c r="B279" s="179"/>
      <c r="D279" s="172" t="s">
        <v>216</v>
      </c>
      <c r="E279" s="180" t="s">
        <v>234</v>
      </c>
      <c r="F279" s="181" t="s">
        <v>229</v>
      </c>
      <c r="H279" s="182">
        <v>110.51</v>
      </c>
      <c r="I279" s="183"/>
      <c r="L279" s="179"/>
      <c r="M279" s="184"/>
      <c r="N279" s="185"/>
      <c r="O279" s="185"/>
      <c r="P279" s="185"/>
      <c r="Q279" s="185"/>
      <c r="R279" s="185"/>
      <c r="S279" s="185"/>
      <c r="T279" s="186"/>
      <c r="AT279" s="180" t="s">
        <v>216</v>
      </c>
      <c r="AU279" s="180" t="s">
        <v>85</v>
      </c>
      <c r="AV279" s="14" t="s">
        <v>85</v>
      </c>
      <c r="AW279" s="14" t="s">
        <v>32</v>
      </c>
      <c r="AX279" s="14" t="s">
        <v>83</v>
      </c>
      <c r="AY279" s="180" t="s">
        <v>127</v>
      </c>
    </row>
    <row r="280" spans="1:65" s="2" customFormat="1" ht="21.75" customHeight="1">
      <c r="A280" s="32"/>
      <c r="B280" s="145"/>
      <c r="C280" s="146" t="s">
        <v>555</v>
      </c>
      <c r="D280" s="146" t="s">
        <v>129</v>
      </c>
      <c r="E280" s="147" t="s">
        <v>556</v>
      </c>
      <c r="F280" s="148" t="s">
        <v>557</v>
      </c>
      <c r="G280" s="149" t="s">
        <v>346</v>
      </c>
      <c r="H280" s="150">
        <v>4.42</v>
      </c>
      <c r="I280" s="151"/>
      <c r="J280" s="152">
        <f>ROUND(I280*H280,2)</f>
        <v>0</v>
      </c>
      <c r="K280" s="153"/>
      <c r="L280" s="154"/>
      <c r="M280" s="155" t="s">
        <v>1</v>
      </c>
      <c r="N280" s="156" t="s">
        <v>40</v>
      </c>
      <c r="O280" s="58"/>
      <c r="P280" s="157">
        <f>O280*H280</f>
        <v>0</v>
      </c>
      <c r="Q280" s="157">
        <v>1</v>
      </c>
      <c r="R280" s="157">
        <f>Q280*H280</f>
        <v>4.42</v>
      </c>
      <c r="S280" s="157">
        <v>0</v>
      </c>
      <c r="T280" s="158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9" t="s">
        <v>132</v>
      </c>
      <c r="AT280" s="159" t="s">
        <v>129</v>
      </c>
      <c r="AU280" s="159" t="s">
        <v>85</v>
      </c>
      <c r="AY280" s="17" t="s">
        <v>127</v>
      </c>
      <c r="BE280" s="160">
        <f>IF(N280="základní",J280,0)</f>
        <v>0</v>
      </c>
      <c r="BF280" s="160">
        <f>IF(N280="snížená",J280,0)</f>
        <v>0</v>
      </c>
      <c r="BG280" s="160">
        <f>IF(N280="zákl. přenesená",J280,0)</f>
        <v>0</v>
      </c>
      <c r="BH280" s="160">
        <f>IF(N280="sníž. přenesená",J280,0)</f>
        <v>0</v>
      </c>
      <c r="BI280" s="160">
        <f>IF(N280="nulová",J280,0)</f>
        <v>0</v>
      </c>
      <c r="BJ280" s="17" t="s">
        <v>83</v>
      </c>
      <c r="BK280" s="160">
        <f>ROUND(I280*H280,2)</f>
        <v>0</v>
      </c>
      <c r="BL280" s="17" t="s">
        <v>133</v>
      </c>
      <c r="BM280" s="159" t="s">
        <v>558</v>
      </c>
    </row>
    <row r="281" spans="1:65" s="14" customFormat="1" ht="11.25">
      <c r="B281" s="179"/>
      <c r="D281" s="172" t="s">
        <v>216</v>
      </c>
      <c r="E281" s="180" t="s">
        <v>1</v>
      </c>
      <c r="F281" s="181" t="s">
        <v>559</v>
      </c>
      <c r="H281" s="182">
        <v>4.42</v>
      </c>
      <c r="I281" s="183"/>
      <c r="L281" s="179"/>
      <c r="M281" s="184"/>
      <c r="N281" s="185"/>
      <c r="O281" s="185"/>
      <c r="P281" s="185"/>
      <c r="Q281" s="185"/>
      <c r="R281" s="185"/>
      <c r="S281" s="185"/>
      <c r="T281" s="186"/>
      <c r="AT281" s="180" t="s">
        <v>216</v>
      </c>
      <c r="AU281" s="180" t="s">
        <v>85</v>
      </c>
      <c r="AV281" s="14" t="s">
        <v>85</v>
      </c>
      <c r="AW281" s="14" t="s">
        <v>32</v>
      </c>
      <c r="AX281" s="14" t="s">
        <v>83</v>
      </c>
      <c r="AY281" s="180" t="s">
        <v>127</v>
      </c>
    </row>
    <row r="282" spans="1:65" s="2" customFormat="1" ht="33" customHeight="1">
      <c r="A282" s="32"/>
      <c r="B282" s="145"/>
      <c r="C282" s="161" t="s">
        <v>560</v>
      </c>
      <c r="D282" s="161" t="s">
        <v>212</v>
      </c>
      <c r="E282" s="162" t="s">
        <v>561</v>
      </c>
      <c r="F282" s="163" t="s">
        <v>562</v>
      </c>
      <c r="G282" s="164" t="s">
        <v>99</v>
      </c>
      <c r="H282" s="165">
        <v>110.51</v>
      </c>
      <c r="I282" s="166"/>
      <c r="J282" s="167">
        <f>ROUND(I282*H282,2)</f>
        <v>0</v>
      </c>
      <c r="K282" s="168"/>
      <c r="L282" s="33"/>
      <c r="M282" s="169" t="s">
        <v>1</v>
      </c>
      <c r="N282" s="170" t="s">
        <v>40</v>
      </c>
      <c r="O282" s="58"/>
      <c r="P282" s="157">
        <f>O282*H282</f>
        <v>0</v>
      </c>
      <c r="Q282" s="157">
        <v>0.15540000000000001</v>
      </c>
      <c r="R282" s="157">
        <f>Q282*H282</f>
        <v>17.173254000000004</v>
      </c>
      <c r="S282" s="157">
        <v>0</v>
      </c>
      <c r="T282" s="158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9" t="s">
        <v>133</v>
      </c>
      <c r="AT282" s="159" t="s">
        <v>212</v>
      </c>
      <c r="AU282" s="159" t="s">
        <v>85</v>
      </c>
      <c r="AY282" s="17" t="s">
        <v>127</v>
      </c>
      <c r="BE282" s="160">
        <f>IF(N282="základní",J282,0)</f>
        <v>0</v>
      </c>
      <c r="BF282" s="160">
        <f>IF(N282="snížená",J282,0)</f>
        <v>0</v>
      </c>
      <c r="BG282" s="160">
        <f>IF(N282="zákl. přenesená",J282,0)</f>
        <v>0</v>
      </c>
      <c r="BH282" s="160">
        <f>IF(N282="sníž. přenesená",J282,0)</f>
        <v>0</v>
      </c>
      <c r="BI282" s="160">
        <f>IF(N282="nulová",J282,0)</f>
        <v>0</v>
      </c>
      <c r="BJ282" s="17" t="s">
        <v>83</v>
      </c>
      <c r="BK282" s="160">
        <f>ROUND(I282*H282,2)</f>
        <v>0</v>
      </c>
      <c r="BL282" s="17" t="s">
        <v>133</v>
      </c>
      <c r="BM282" s="159" t="s">
        <v>563</v>
      </c>
    </row>
    <row r="283" spans="1:65" s="13" customFormat="1" ht="11.25">
      <c r="B283" s="171"/>
      <c r="D283" s="172" t="s">
        <v>216</v>
      </c>
      <c r="E283" s="173" t="s">
        <v>1</v>
      </c>
      <c r="F283" s="174" t="s">
        <v>304</v>
      </c>
      <c r="H283" s="173" t="s">
        <v>1</v>
      </c>
      <c r="I283" s="175"/>
      <c r="L283" s="171"/>
      <c r="M283" s="176"/>
      <c r="N283" s="177"/>
      <c r="O283" s="177"/>
      <c r="P283" s="177"/>
      <c r="Q283" s="177"/>
      <c r="R283" s="177"/>
      <c r="S283" s="177"/>
      <c r="T283" s="178"/>
      <c r="AT283" s="173" t="s">
        <v>216</v>
      </c>
      <c r="AU283" s="173" t="s">
        <v>85</v>
      </c>
      <c r="AV283" s="13" t="s">
        <v>83</v>
      </c>
      <c r="AW283" s="13" t="s">
        <v>32</v>
      </c>
      <c r="AX283" s="13" t="s">
        <v>75</v>
      </c>
      <c r="AY283" s="173" t="s">
        <v>127</v>
      </c>
    </row>
    <row r="284" spans="1:65" s="14" customFormat="1" ht="22.5">
      <c r="B284" s="179"/>
      <c r="D284" s="172" t="s">
        <v>216</v>
      </c>
      <c r="E284" s="180" t="s">
        <v>229</v>
      </c>
      <c r="F284" s="181" t="s">
        <v>564</v>
      </c>
      <c r="H284" s="182">
        <v>110.51</v>
      </c>
      <c r="I284" s="183"/>
      <c r="L284" s="179"/>
      <c r="M284" s="184"/>
      <c r="N284" s="185"/>
      <c r="O284" s="185"/>
      <c r="P284" s="185"/>
      <c r="Q284" s="185"/>
      <c r="R284" s="185"/>
      <c r="S284" s="185"/>
      <c r="T284" s="186"/>
      <c r="AT284" s="180" t="s">
        <v>216</v>
      </c>
      <c r="AU284" s="180" t="s">
        <v>85</v>
      </c>
      <c r="AV284" s="14" t="s">
        <v>85</v>
      </c>
      <c r="AW284" s="14" t="s">
        <v>32</v>
      </c>
      <c r="AX284" s="14" t="s">
        <v>75</v>
      </c>
      <c r="AY284" s="180" t="s">
        <v>127</v>
      </c>
    </row>
    <row r="285" spans="1:65" s="15" customFormat="1" ht="11.25">
      <c r="B285" s="192"/>
      <c r="D285" s="172" t="s">
        <v>216</v>
      </c>
      <c r="E285" s="193" t="s">
        <v>1</v>
      </c>
      <c r="F285" s="194" t="s">
        <v>308</v>
      </c>
      <c r="H285" s="195">
        <v>110.51</v>
      </c>
      <c r="I285" s="196"/>
      <c r="L285" s="192"/>
      <c r="M285" s="197"/>
      <c r="N285" s="198"/>
      <c r="O285" s="198"/>
      <c r="P285" s="198"/>
      <c r="Q285" s="198"/>
      <c r="R285" s="198"/>
      <c r="S285" s="198"/>
      <c r="T285" s="199"/>
      <c r="AT285" s="193" t="s">
        <v>216</v>
      </c>
      <c r="AU285" s="193" t="s">
        <v>85</v>
      </c>
      <c r="AV285" s="15" t="s">
        <v>133</v>
      </c>
      <c r="AW285" s="15" t="s">
        <v>32</v>
      </c>
      <c r="AX285" s="15" t="s">
        <v>83</v>
      </c>
      <c r="AY285" s="193" t="s">
        <v>127</v>
      </c>
    </row>
    <row r="286" spans="1:65" s="2" customFormat="1" ht="16.5" customHeight="1">
      <c r="A286" s="32"/>
      <c r="B286" s="145"/>
      <c r="C286" s="146" t="s">
        <v>565</v>
      </c>
      <c r="D286" s="146" t="s">
        <v>129</v>
      </c>
      <c r="E286" s="147" t="s">
        <v>566</v>
      </c>
      <c r="F286" s="148" t="s">
        <v>567</v>
      </c>
      <c r="G286" s="149" t="s">
        <v>163</v>
      </c>
      <c r="H286" s="150">
        <v>116.036</v>
      </c>
      <c r="I286" s="151"/>
      <c r="J286" s="152">
        <f>ROUND(I286*H286,2)</f>
        <v>0</v>
      </c>
      <c r="K286" s="153"/>
      <c r="L286" s="154"/>
      <c r="M286" s="155" t="s">
        <v>1</v>
      </c>
      <c r="N286" s="156" t="s">
        <v>40</v>
      </c>
      <c r="O286" s="58"/>
      <c r="P286" s="157">
        <f>O286*H286</f>
        <v>0</v>
      </c>
      <c r="Q286" s="157">
        <v>0.10199999999999999</v>
      </c>
      <c r="R286" s="157">
        <f>Q286*H286</f>
        <v>11.835671999999999</v>
      </c>
      <c r="S286" s="157">
        <v>0</v>
      </c>
      <c r="T286" s="158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9" t="s">
        <v>132</v>
      </c>
      <c r="AT286" s="159" t="s">
        <v>129</v>
      </c>
      <c r="AU286" s="159" t="s">
        <v>85</v>
      </c>
      <c r="AY286" s="17" t="s">
        <v>127</v>
      </c>
      <c r="BE286" s="160">
        <f>IF(N286="základní",J286,0)</f>
        <v>0</v>
      </c>
      <c r="BF286" s="160">
        <f>IF(N286="snížená",J286,0)</f>
        <v>0</v>
      </c>
      <c r="BG286" s="160">
        <f>IF(N286="zákl. přenesená",J286,0)</f>
        <v>0</v>
      </c>
      <c r="BH286" s="160">
        <f>IF(N286="sníž. přenesená",J286,0)</f>
        <v>0</v>
      </c>
      <c r="BI286" s="160">
        <f>IF(N286="nulová",J286,0)</f>
        <v>0</v>
      </c>
      <c r="BJ286" s="17" t="s">
        <v>83</v>
      </c>
      <c r="BK286" s="160">
        <f>ROUND(I286*H286,2)</f>
        <v>0</v>
      </c>
      <c r="BL286" s="17" t="s">
        <v>133</v>
      </c>
      <c r="BM286" s="159" t="s">
        <v>568</v>
      </c>
    </row>
    <row r="287" spans="1:65" s="13" customFormat="1" ht="11.25">
      <c r="B287" s="171"/>
      <c r="D287" s="172" t="s">
        <v>216</v>
      </c>
      <c r="E287" s="173" t="s">
        <v>1</v>
      </c>
      <c r="F287" s="174" t="s">
        <v>504</v>
      </c>
      <c r="H287" s="173" t="s">
        <v>1</v>
      </c>
      <c r="I287" s="175"/>
      <c r="L287" s="171"/>
      <c r="M287" s="176"/>
      <c r="N287" s="177"/>
      <c r="O287" s="177"/>
      <c r="P287" s="177"/>
      <c r="Q287" s="177"/>
      <c r="R287" s="177"/>
      <c r="S287" s="177"/>
      <c r="T287" s="178"/>
      <c r="AT287" s="173" t="s">
        <v>216</v>
      </c>
      <c r="AU287" s="173" t="s">
        <v>85</v>
      </c>
      <c r="AV287" s="13" t="s">
        <v>83</v>
      </c>
      <c r="AW287" s="13" t="s">
        <v>32</v>
      </c>
      <c r="AX287" s="13" t="s">
        <v>75</v>
      </c>
      <c r="AY287" s="173" t="s">
        <v>127</v>
      </c>
    </row>
    <row r="288" spans="1:65" s="14" customFormat="1" ht="11.25">
      <c r="B288" s="179"/>
      <c r="D288" s="172" t="s">
        <v>216</v>
      </c>
      <c r="E288" s="180" t="s">
        <v>1</v>
      </c>
      <c r="F288" s="181" t="s">
        <v>229</v>
      </c>
      <c r="H288" s="182">
        <v>110.51</v>
      </c>
      <c r="I288" s="183"/>
      <c r="L288" s="179"/>
      <c r="M288" s="184"/>
      <c r="N288" s="185"/>
      <c r="O288" s="185"/>
      <c r="P288" s="185"/>
      <c r="Q288" s="185"/>
      <c r="R288" s="185"/>
      <c r="S288" s="185"/>
      <c r="T288" s="186"/>
      <c r="AT288" s="180" t="s">
        <v>216</v>
      </c>
      <c r="AU288" s="180" t="s">
        <v>85</v>
      </c>
      <c r="AV288" s="14" t="s">
        <v>85</v>
      </c>
      <c r="AW288" s="14" t="s">
        <v>32</v>
      </c>
      <c r="AX288" s="14" t="s">
        <v>83</v>
      </c>
      <c r="AY288" s="180" t="s">
        <v>127</v>
      </c>
    </row>
    <row r="289" spans="1:65" s="14" customFormat="1" ht="11.25">
      <c r="B289" s="179"/>
      <c r="D289" s="172" t="s">
        <v>216</v>
      </c>
      <c r="F289" s="181" t="s">
        <v>569</v>
      </c>
      <c r="H289" s="182">
        <v>116.036</v>
      </c>
      <c r="I289" s="183"/>
      <c r="L289" s="179"/>
      <c r="M289" s="184"/>
      <c r="N289" s="185"/>
      <c r="O289" s="185"/>
      <c r="P289" s="185"/>
      <c r="Q289" s="185"/>
      <c r="R289" s="185"/>
      <c r="S289" s="185"/>
      <c r="T289" s="186"/>
      <c r="AT289" s="180" t="s">
        <v>216</v>
      </c>
      <c r="AU289" s="180" t="s">
        <v>85</v>
      </c>
      <c r="AV289" s="14" t="s">
        <v>85</v>
      </c>
      <c r="AW289" s="14" t="s">
        <v>3</v>
      </c>
      <c r="AX289" s="14" t="s">
        <v>83</v>
      </c>
      <c r="AY289" s="180" t="s">
        <v>127</v>
      </c>
    </row>
    <row r="290" spans="1:65" s="2" customFormat="1" ht="24.2" customHeight="1">
      <c r="A290" s="32"/>
      <c r="B290" s="145"/>
      <c r="C290" s="161" t="s">
        <v>570</v>
      </c>
      <c r="D290" s="161" t="s">
        <v>212</v>
      </c>
      <c r="E290" s="162" t="s">
        <v>571</v>
      </c>
      <c r="F290" s="163" t="s">
        <v>572</v>
      </c>
      <c r="G290" s="164" t="s">
        <v>238</v>
      </c>
      <c r="H290" s="165">
        <v>6.6310000000000002</v>
      </c>
      <c r="I290" s="166"/>
      <c r="J290" s="167">
        <f>ROUND(I290*H290,2)</f>
        <v>0</v>
      </c>
      <c r="K290" s="168"/>
      <c r="L290" s="33"/>
      <c r="M290" s="169" t="s">
        <v>1</v>
      </c>
      <c r="N290" s="170" t="s">
        <v>40</v>
      </c>
      <c r="O290" s="58"/>
      <c r="P290" s="157">
        <f>O290*H290</f>
        <v>0</v>
      </c>
      <c r="Q290" s="157">
        <v>2.2563399999999998</v>
      </c>
      <c r="R290" s="157">
        <f>Q290*H290</f>
        <v>14.961790539999999</v>
      </c>
      <c r="S290" s="157">
        <v>0</v>
      </c>
      <c r="T290" s="158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9" t="s">
        <v>133</v>
      </c>
      <c r="AT290" s="159" t="s">
        <v>212</v>
      </c>
      <c r="AU290" s="159" t="s">
        <v>85</v>
      </c>
      <c r="AY290" s="17" t="s">
        <v>127</v>
      </c>
      <c r="BE290" s="160">
        <f>IF(N290="základní",J290,0)</f>
        <v>0</v>
      </c>
      <c r="BF290" s="160">
        <f>IF(N290="snížená",J290,0)</f>
        <v>0</v>
      </c>
      <c r="BG290" s="160">
        <f>IF(N290="zákl. přenesená",J290,0)</f>
        <v>0</v>
      </c>
      <c r="BH290" s="160">
        <f>IF(N290="sníž. přenesená",J290,0)</f>
        <v>0</v>
      </c>
      <c r="BI290" s="160">
        <f>IF(N290="nulová",J290,0)</f>
        <v>0</v>
      </c>
      <c r="BJ290" s="17" t="s">
        <v>83</v>
      </c>
      <c r="BK290" s="160">
        <f>ROUND(I290*H290,2)</f>
        <v>0</v>
      </c>
      <c r="BL290" s="17" t="s">
        <v>133</v>
      </c>
      <c r="BM290" s="159" t="s">
        <v>573</v>
      </c>
    </row>
    <row r="291" spans="1:65" s="14" customFormat="1" ht="11.25">
      <c r="B291" s="179"/>
      <c r="D291" s="172" t="s">
        <v>216</v>
      </c>
      <c r="E291" s="180" t="s">
        <v>1</v>
      </c>
      <c r="F291" s="181" t="s">
        <v>574</v>
      </c>
      <c r="H291" s="182">
        <v>6.6310000000000002</v>
      </c>
      <c r="I291" s="183"/>
      <c r="L291" s="179"/>
      <c r="M291" s="184"/>
      <c r="N291" s="185"/>
      <c r="O291" s="185"/>
      <c r="P291" s="185"/>
      <c r="Q291" s="185"/>
      <c r="R291" s="185"/>
      <c r="S291" s="185"/>
      <c r="T291" s="186"/>
      <c r="AT291" s="180" t="s">
        <v>216</v>
      </c>
      <c r="AU291" s="180" t="s">
        <v>85</v>
      </c>
      <c r="AV291" s="14" t="s">
        <v>85</v>
      </c>
      <c r="AW291" s="14" t="s">
        <v>32</v>
      </c>
      <c r="AX291" s="14" t="s">
        <v>83</v>
      </c>
      <c r="AY291" s="180" t="s">
        <v>127</v>
      </c>
    </row>
    <row r="292" spans="1:65" s="2" customFormat="1" ht="24.2" customHeight="1">
      <c r="A292" s="32"/>
      <c r="B292" s="145"/>
      <c r="C292" s="161" t="s">
        <v>575</v>
      </c>
      <c r="D292" s="161" t="s">
        <v>212</v>
      </c>
      <c r="E292" s="162" t="s">
        <v>576</v>
      </c>
      <c r="F292" s="163" t="s">
        <v>577</v>
      </c>
      <c r="G292" s="164" t="s">
        <v>99</v>
      </c>
      <c r="H292" s="165">
        <v>31.5</v>
      </c>
      <c r="I292" s="166"/>
      <c r="J292" s="167">
        <f>ROUND(I292*H292,2)</f>
        <v>0</v>
      </c>
      <c r="K292" s="168"/>
      <c r="L292" s="33"/>
      <c r="M292" s="169" t="s">
        <v>1</v>
      </c>
      <c r="N292" s="170" t="s">
        <v>40</v>
      </c>
      <c r="O292" s="58"/>
      <c r="P292" s="157">
        <f>O292*H292</f>
        <v>0</v>
      </c>
      <c r="Q292" s="157">
        <v>0</v>
      </c>
      <c r="R292" s="157">
        <f>Q292*H292</f>
        <v>0</v>
      </c>
      <c r="S292" s="157">
        <v>0</v>
      </c>
      <c r="T292" s="158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9" t="s">
        <v>133</v>
      </c>
      <c r="AT292" s="159" t="s">
        <v>212</v>
      </c>
      <c r="AU292" s="159" t="s">
        <v>85</v>
      </c>
      <c r="AY292" s="17" t="s">
        <v>127</v>
      </c>
      <c r="BE292" s="160">
        <f>IF(N292="základní",J292,0)</f>
        <v>0</v>
      </c>
      <c r="BF292" s="160">
        <f>IF(N292="snížená",J292,0)</f>
        <v>0</v>
      </c>
      <c r="BG292" s="160">
        <f>IF(N292="zákl. přenesená",J292,0)</f>
        <v>0</v>
      </c>
      <c r="BH292" s="160">
        <f>IF(N292="sníž. přenesená",J292,0)</f>
        <v>0</v>
      </c>
      <c r="BI292" s="160">
        <f>IF(N292="nulová",J292,0)</f>
        <v>0</v>
      </c>
      <c r="BJ292" s="17" t="s">
        <v>83</v>
      </c>
      <c r="BK292" s="160">
        <f>ROUND(I292*H292,2)</f>
        <v>0</v>
      </c>
      <c r="BL292" s="17" t="s">
        <v>133</v>
      </c>
      <c r="BM292" s="159" t="s">
        <v>578</v>
      </c>
    </row>
    <row r="293" spans="1:65" s="13" customFormat="1" ht="11.25">
      <c r="B293" s="171"/>
      <c r="D293" s="172" t="s">
        <v>216</v>
      </c>
      <c r="E293" s="173" t="s">
        <v>1</v>
      </c>
      <c r="F293" s="174" t="s">
        <v>271</v>
      </c>
      <c r="H293" s="173" t="s">
        <v>1</v>
      </c>
      <c r="I293" s="175"/>
      <c r="L293" s="171"/>
      <c r="M293" s="176"/>
      <c r="N293" s="177"/>
      <c r="O293" s="177"/>
      <c r="P293" s="177"/>
      <c r="Q293" s="177"/>
      <c r="R293" s="177"/>
      <c r="S293" s="177"/>
      <c r="T293" s="178"/>
      <c r="AT293" s="173" t="s">
        <v>216</v>
      </c>
      <c r="AU293" s="173" t="s">
        <v>85</v>
      </c>
      <c r="AV293" s="13" t="s">
        <v>83</v>
      </c>
      <c r="AW293" s="13" t="s">
        <v>32</v>
      </c>
      <c r="AX293" s="13" t="s">
        <v>75</v>
      </c>
      <c r="AY293" s="173" t="s">
        <v>127</v>
      </c>
    </row>
    <row r="294" spans="1:65" s="14" customFormat="1" ht="11.25">
      <c r="B294" s="179"/>
      <c r="D294" s="172" t="s">
        <v>216</v>
      </c>
      <c r="E294" s="180" t="s">
        <v>1</v>
      </c>
      <c r="F294" s="181" t="s">
        <v>235</v>
      </c>
      <c r="H294" s="182">
        <v>31.5</v>
      </c>
      <c r="I294" s="183"/>
      <c r="L294" s="179"/>
      <c r="M294" s="184"/>
      <c r="N294" s="185"/>
      <c r="O294" s="185"/>
      <c r="P294" s="185"/>
      <c r="Q294" s="185"/>
      <c r="R294" s="185"/>
      <c r="S294" s="185"/>
      <c r="T294" s="186"/>
      <c r="AT294" s="180" t="s">
        <v>216</v>
      </c>
      <c r="AU294" s="180" t="s">
        <v>85</v>
      </c>
      <c r="AV294" s="14" t="s">
        <v>85</v>
      </c>
      <c r="AW294" s="14" t="s">
        <v>32</v>
      </c>
      <c r="AX294" s="14" t="s">
        <v>83</v>
      </c>
      <c r="AY294" s="180" t="s">
        <v>127</v>
      </c>
    </row>
    <row r="295" spans="1:65" s="2" customFormat="1" ht="21.75" customHeight="1">
      <c r="A295" s="32"/>
      <c r="B295" s="145"/>
      <c r="C295" s="161" t="s">
        <v>579</v>
      </c>
      <c r="D295" s="161" t="s">
        <v>212</v>
      </c>
      <c r="E295" s="162" t="s">
        <v>580</v>
      </c>
      <c r="F295" s="163" t="s">
        <v>581</v>
      </c>
      <c r="G295" s="164" t="s">
        <v>99</v>
      </c>
      <c r="H295" s="165">
        <v>31.5</v>
      </c>
      <c r="I295" s="166"/>
      <c r="J295" s="167">
        <f>ROUND(I295*H295,2)</f>
        <v>0</v>
      </c>
      <c r="K295" s="168"/>
      <c r="L295" s="33"/>
      <c r="M295" s="169" t="s">
        <v>1</v>
      </c>
      <c r="N295" s="170" t="s">
        <v>40</v>
      </c>
      <c r="O295" s="58"/>
      <c r="P295" s="157">
        <f>O295*H295</f>
        <v>0</v>
      </c>
      <c r="Q295" s="157">
        <v>0</v>
      </c>
      <c r="R295" s="157">
        <f>Q295*H295</f>
        <v>0</v>
      </c>
      <c r="S295" s="157">
        <v>0</v>
      </c>
      <c r="T295" s="158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9" t="s">
        <v>133</v>
      </c>
      <c r="AT295" s="159" t="s">
        <v>212</v>
      </c>
      <c r="AU295" s="159" t="s">
        <v>85</v>
      </c>
      <c r="AY295" s="17" t="s">
        <v>127</v>
      </c>
      <c r="BE295" s="160">
        <f>IF(N295="základní",J295,0)</f>
        <v>0</v>
      </c>
      <c r="BF295" s="160">
        <f>IF(N295="snížená",J295,0)</f>
        <v>0</v>
      </c>
      <c r="BG295" s="160">
        <f>IF(N295="zákl. přenesená",J295,0)</f>
        <v>0</v>
      </c>
      <c r="BH295" s="160">
        <f>IF(N295="sníž. přenesená",J295,0)</f>
        <v>0</v>
      </c>
      <c r="BI295" s="160">
        <f>IF(N295="nulová",J295,0)</f>
        <v>0</v>
      </c>
      <c r="BJ295" s="17" t="s">
        <v>83</v>
      </c>
      <c r="BK295" s="160">
        <f>ROUND(I295*H295,2)</f>
        <v>0</v>
      </c>
      <c r="BL295" s="17" t="s">
        <v>133</v>
      </c>
      <c r="BM295" s="159" t="s">
        <v>582</v>
      </c>
    </row>
    <row r="296" spans="1:65" s="13" customFormat="1" ht="11.25">
      <c r="B296" s="171"/>
      <c r="D296" s="172" t="s">
        <v>216</v>
      </c>
      <c r="E296" s="173" t="s">
        <v>1</v>
      </c>
      <c r="F296" s="174" t="s">
        <v>271</v>
      </c>
      <c r="H296" s="173" t="s">
        <v>1</v>
      </c>
      <c r="I296" s="175"/>
      <c r="L296" s="171"/>
      <c r="M296" s="176"/>
      <c r="N296" s="177"/>
      <c r="O296" s="177"/>
      <c r="P296" s="177"/>
      <c r="Q296" s="177"/>
      <c r="R296" s="177"/>
      <c r="S296" s="177"/>
      <c r="T296" s="178"/>
      <c r="AT296" s="173" t="s">
        <v>216</v>
      </c>
      <c r="AU296" s="173" t="s">
        <v>85</v>
      </c>
      <c r="AV296" s="13" t="s">
        <v>83</v>
      </c>
      <c r="AW296" s="13" t="s">
        <v>32</v>
      </c>
      <c r="AX296" s="13" t="s">
        <v>75</v>
      </c>
      <c r="AY296" s="173" t="s">
        <v>127</v>
      </c>
    </row>
    <row r="297" spans="1:65" s="14" customFormat="1" ht="11.25">
      <c r="B297" s="179"/>
      <c r="D297" s="172" t="s">
        <v>216</v>
      </c>
      <c r="E297" s="180" t="s">
        <v>1</v>
      </c>
      <c r="F297" s="181" t="s">
        <v>235</v>
      </c>
      <c r="H297" s="182">
        <v>31.5</v>
      </c>
      <c r="I297" s="183"/>
      <c r="L297" s="179"/>
      <c r="M297" s="184"/>
      <c r="N297" s="185"/>
      <c r="O297" s="185"/>
      <c r="P297" s="185"/>
      <c r="Q297" s="185"/>
      <c r="R297" s="185"/>
      <c r="S297" s="185"/>
      <c r="T297" s="186"/>
      <c r="AT297" s="180" t="s">
        <v>216</v>
      </c>
      <c r="AU297" s="180" t="s">
        <v>85</v>
      </c>
      <c r="AV297" s="14" t="s">
        <v>85</v>
      </c>
      <c r="AW297" s="14" t="s">
        <v>32</v>
      </c>
      <c r="AX297" s="14" t="s">
        <v>83</v>
      </c>
      <c r="AY297" s="180" t="s">
        <v>127</v>
      </c>
    </row>
    <row r="298" spans="1:65" s="2" customFormat="1" ht="16.5" customHeight="1">
      <c r="A298" s="32"/>
      <c r="B298" s="145"/>
      <c r="C298" s="161" t="s">
        <v>583</v>
      </c>
      <c r="D298" s="161" t="s">
        <v>212</v>
      </c>
      <c r="E298" s="162" t="s">
        <v>584</v>
      </c>
      <c r="F298" s="163" t="s">
        <v>585</v>
      </c>
      <c r="G298" s="164" t="s">
        <v>227</v>
      </c>
      <c r="H298" s="165">
        <v>514</v>
      </c>
      <c r="I298" s="166"/>
      <c r="J298" s="167">
        <f>ROUND(I298*H298,2)</f>
        <v>0</v>
      </c>
      <c r="K298" s="168"/>
      <c r="L298" s="33"/>
      <c r="M298" s="169" t="s">
        <v>1</v>
      </c>
      <c r="N298" s="170" t="s">
        <v>40</v>
      </c>
      <c r="O298" s="58"/>
      <c r="P298" s="157">
        <f>O298*H298</f>
        <v>0</v>
      </c>
      <c r="Q298" s="157">
        <v>0</v>
      </c>
      <c r="R298" s="157">
        <f>Q298*H298</f>
        <v>0</v>
      </c>
      <c r="S298" s="157">
        <v>0.02</v>
      </c>
      <c r="T298" s="158">
        <f>S298*H298</f>
        <v>10.28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9" t="s">
        <v>133</v>
      </c>
      <c r="AT298" s="159" t="s">
        <v>212</v>
      </c>
      <c r="AU298" s="159" t="s">
        <v>85</v>
      </c>
      <c r="AY298" s="17" t="s">
        <v>127</v>
      </c>
      <c r="BE298" s="160">
        <f>IF(N298="základní",J298,0)</f>
        <v>0</v>
      </c>
      <c r="BF298" s="160">
        <f>IF(N298="snížená",J298,0)</f>
        <v>0</v>
      </c>
      <c r="BG298" s="160">
        <f>IF(N298="zákl. přenesená",J298,0)</f>
        <v>0</v>
      </c>
      <c r="BH298" s="160">
        <f>IF(N298="sníž. přenesená",J298,0)</f>
        <v>0</v>
      </c>
      <c r="BI298" s="160">
        <f>IF(N298="nulová",J298,0)</f>
        <v>0</v>
      </c>
      <c r="BJ298" s="17" t="s">
        <v>83</v>
      </c>
      <c r="BK298" s="160">
        <f>ROUND(I298*H298,2)</f>
        <v>0</v>
      </c>
      <c r="BL298" s="17" t="s">
        <v>133</v>
      </c>
      <c r="BM298" s="159" t="s">
        <v>586</v>
      </c>
    </row>
    <row r="299" spans="1:65" s="14" customFormat="1" ht="11.25">
      <c r="B299" s="179"/>
      <c r="D299" s="172" t="s">
        <v>216</v>
      </c>
      <c r="E299" s="180" t="s">
        <v>1</v>
      </c>
      <c r="F299" s="181" t="s">
        <v>378</v>
      </c>
      <c r="H299" s="182">
        <v>514</v>
      </c>
      <c r="I299" s="183"/>
      <c r="L299" s="179"/>
      <c r="M299" s="184"/>
      <c r="N299" s="185"/>
      <c r="O299" s="185"/>
      <c r="P299" s="185"/>
      <c r="Q299" s="185"/>
      <c r="R299" s="185"/>
      <c r="S299" s="185"/>
      <c r="T299" s="186"/>
      <c r="AT299" s="180" t="s">
        <v>216</v>
      </c>
      <c r="AU299" s="180" t="s">
        <v>85</v>
      </c>
      <c r="AV299" s="14" t="s">
        <v>85</v>
      </c>
      <c r="AW299" s="14" t="s">
        <v>32</v>
      </c>
      <c r="AX299" s="14" t="s">
        <v>83</v>
      </c>
      <c r="AY299" s="180" t="s">
        <v>127</v>
      </c>
    </row>
    <row r="300" spans="1:65" s="12" customFormat="1" ht="22.9" customHeight="1">
      <c r="B300" s="132"/>
      <c r="D300" s="133" t="s">
        <v>74</v>
      </c>
      <c r="E300" s="143" t="s">
        <v>587</v>
      </c>
      <c r="F300" s="143" t="s">
        <v>588</v>
      </c>
      <c r="I300" s="135"/>
      <c r="J300" s="144">
        <f>BK300</f>
        <v>0</v>
      </c>
      <c r="L300" s="132"/>
      <c r="M300" s="137"/>
      <c r="N300" s="138"/>
      <c r="O300" s="138"/>
      <c r="P300" s="139">
        <f>SUM(P301:P305)</f>
        <v>0</v>
      </c>
      <c r="Q300" s="138"/>
      <c r="R300" s="139">
        <f>SUM(R301:R305)</f>
        <v>0</v>
      </c>
      <c r="S300" s="138"/>
      <c r="T300" s="140">
        <f>SUM(T301:T305)</f>
        <v>0</v>
      </c>
      <c r="AR300" s="133" t="s">
        <v>83</v>
      </c>
      <c r="AT300" s="141" t="s">
        <v>74</v>
      </c>
      <c r="AU300" s="141" t="s">
        <v>83</v>
      </c>
      <c r="AY300" s="133" t="s">
        <v>127</v>
      </c>
      <c r="BK300" s="142">
        <f>SUM(BK301:BK305)</f>
        <v>0</v>
      </c>
    </row>
    <row r="301" spans="1:65" s="2" customFormat="1" ht="16.5" customHeight="1">
      <c r="A301" s="32"/>
      <c r="B301" s="145"/>
      <c r="C301" s="161" t="s">
        <v>589</v>
      </c>
      <c r="D301" s="161" t="s">
        <v>212</v>
      </c>
      <c r="E301" s="162" t="s">
        <v>590</v>
      </c>
      <c r="F301" s="163" t="s">
        <v>591</v>
      </c>
      <c r="G301" s="164" t="s">
        <v>346</v>
      </c>
      <c r="H301" s="165">
        <v>16.738</v>
      </c>
      <c r="I301" s="166"/>
      <c r="J301" s="167">
        <f>ROUND(I301*H301,2)</f>
        <v>0</v>
      </c>
      <c r="K301" s="168"/>
      <c r="L301" s="33"/>
      <c r="M301" s="169" t="s">
        <v>1</v>
      </c>
      <c r="N301" s="170" t="s">
        <v>40</v>
      </c>
      <c r="O301" s="58"/>
      <c r="P301" s="157">
        <f>O301*H301</f>
        <v>0</v>
      </c>
      <c r="Q301" s="157">
        <v>0</v>
      </c>
      <c r="R301" s="157">
        <f>Q301*H301</f>
        <v>0</v>
      </c>
      <c r="S301" s="157">
        <v>0</v>
      </c>
      <c r="T301" s="158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9" t="s">
        <v>133</v>
      </c>
      <c r="AT301" s="159" t="s">
        <v>212</v>
      </c>
      <c r="AU301" s="159" t="s">
        <v>85</v>
      </c>
      <c r="AY301" s="17" t="s">
        <v>127</v>
      </c>
      <c r="BE301" s="160">
        <f>IF(N301="základní",J301,0)</f>
        <v>0</v>
      </c>
      <c r="BF301" s="160">
        <f>IF(N301="snížená",J301,0)</f>
        <v>0</v>
      </c>
      <c r="BG301" s="160">
        <f>IF(N301="zákl. přenesená",J301,0)</f>
        <v>0</v>
      </c>
      <c r="BH301" s="160">
        <f>IF(N301="sníž. přenesená",J301,0)</f>
        <v>0</v>
      </c>
      <c r="BI301" s="160">
        <f>IF(N301="nulová",J301,0)</f>
        <v>0</v>
      </c>
      <c r="BJ301" s="17" t="s">
        <v>83</v>
      </c>
      <c r="BK301" s="160">
        <f>ROUND(I301*H301,2)</f>
        <v>0</v>
      </c>
      <c r="BL301" s="17" t="s">
        <v>133</v>
      </c>
      <c r="BM301" s="159" t="s">
        <v>592</v>
      </c>
    </row>
    <row r="302" spans="1:65" s="2" customFormat="1" ht="24.2" customHeight="1">
      <c r="A302" s="32"/>
      <c r="B302" s="145"/>
      <c r="C302" s="161" t="s">
        <v>593</v>
      </c>
      <c r="D302" s="161" t="s">
        <v>212</v>
      </c>
      <c r="E302" s="162" t="s">
        <v>594</v>
      </c>
      <c r="F302" s="163" t="s">
        <v>595</v>
      </c>
      <c r="G302" s="164" t="s">
        <v>346</v>
      </c>
      <c r="H302" s="165">
        <v>16.738</v>
      </c>
      <c r="I302" s="166"/>
      <c r="J302" s="167">
        <f>ROUND(I302*H302,2)</f>
        <v>0</v>
      </c>
      <c r="K302" s="168"/>
      <c r="L302" s="33"/>
      <c r="M302" s="169" t="s">
        <v>1</v>
      </c>
      <c r="N302" s="170" t="s">
        <v>40</v>
      </c>
      <c r="O302" s="58"/>
      <c r="P302" s="157">
        <f>O302*H302</f>
        <v>0</v>
      </c>
      <c r="Q302" s="157">
        <v>0</v>
      </c>
      <c r="R302" s="157">
        <f>Q302*H302</f>
        <v>0</v>
      </c>
      <c r="S302" s="157">
        <v>0</v>
      </c>
      <c r="T302" s="158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9" t="s">
        <v>133</v>
      </c>
      <c r="AT302" s="159" t="s">
        <v>212</v>
      </c>
      <c r="AU302" s="159" t="s">
        <v>85</v>
      </c>
      <c r="AY302" s="17" t="s">
        <v>127</v>
      </c>
      <c r="BE302" s="160">
        <f>IF(N302="základní",J302,0)</f>
        <v>0</v>
      </c>
      <c r="BF302" s="160">
        <f>IF(N302="snížená",J302,0)</f>
        <v>0</v>
      </c>
      <c r="BG302" s="160">
        <f>IF(N302="zákl. přenesená",J302,0)</f>
        <v>0</v>
      </c>
      <c r="BH302" s="160">
        <f>IF(N302="sníž. přenesená",J302,0)</f>
        <v>0</v>
      </c>
      <c r="BI302" s="160">
        <f>IF(N302="nulová",J302,0)</f>
        <v>0</v>
      </c>
      <c r="BJ302" s="17" t="s">
        <v>83</v>
      </c>
      <c r="BK302" s="160">
        <f>ROUND(I302*H302,2)</f>
        <v>0</v>
      </c>
      <c r="BL302" s="17" t="s">
        <v>133</v>
      </c>
      <c r="BM302" s="159" t="s">
        <v>596</v>
      </c>
    </row>
    <row r="303" spans="1:65" s="2" customFormat="1" ht="24.2" customHeight="1">
      <c r="A303" s="32"/>
      <c r="B303" s="145"/>
      <c r="C303" s="161" t="s">
        <v>597</v>
      </c>
      <c r="D303" s="161" t="s">
        <v>212</v>
      </c>
      <c r="E303" s="162" t="s">
        <v>598</v>
      </c>
      <c r="F303" s="163" t="s">
        <v>599</v>
      </c>
      <c r="G303" s="164" t="s">
        <v>346</v>
      </c>
      <c r="H303" s="165">
        <v>401.71199999999999</v>
      </c>
      <c r="I303" s="166"/>
      <c r="J303" s="167">
        <f>ROUND(I303*H303,2)</f>
        <v>0</v>
      </c>
      <c r="K303" s="168"/>
      <c r="L303" s="33"/>
      <c r="M303" s="169" t="s">
        <v>1</v>
      </c>
      <c r="N303" s="170" t="s">
        <v>40</v>
      </c>
      <c r="O303" s="58"/>
      <c r="P303" s="157">
        <f>O303*H303</f>
        <v>0</v>
      </c>
      <c r="Q303" s="157">
        <v>0</v>
      </c>
      <c r="R303" s="157">
        <f>Q303*H303</f>
        <v>0</v>
      </c>
      <c r="S303" s="157">
        <v>0</v>
      </c>
      <c r="T303" s="158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59" t="s">
        <v>133</v>
      </c>
      <c r="AT303" s="159" t="s">
        <v>212</v>
      </c>
      <c r="AU303" s="159" t="s">
        <v>85</v>
      </c>
      <c r="AY303" s="17" t="s">
        <v>127</v>
      </c>
      <c r="BE303" s="160">
        <f>IF(N303="základní",J303,0)</f>
        <v>0</v>
      </c>
      <c r="BF303" s="160">
        <f>IF(N303="snížená",J303,0)</f>
        <v>0</v>
      </c>
      <c r="BG303" s="160">
        <f>IF(N303="zákl. přenesená",J303,0)</f>
        <v>0</v>
      </c>
      <c r="BH303" s="160">
        <f>IF(N303="sníž. přenesená",J303,0)</f>
        <v>0</v>
      </c>
      <c r="BI303" s="160">
        <f>IF(N303="nulová",J303,0)</f>
        <v>0</v>
      </c>
      <c r="BJ303" s="17" t="s">
        <v>83</v>
      </c>
      <c r="BK303" s="160">
        <f>ROUND(I303*H303,2)</f>
        <v>0</v>
      </c>
      <c r="BL303" s="17" t="s">
        <v>133</v>
      </c>
      <c r="BM303" s="159" t="s">
        <v>600</v>
      </c>
    </row>
    <row r="304" spans="1:65" s="14" customFormat="1" ht="11.25">
      <c r="B304" s="179"/>
      <c r="D304" s="172" t="s">
        <v>216</v>
      </c>
      <c r="F304" s="181" t="s">
        <v>601</v>
      </c>
      <c r="H304" s="182">
        <v>401.71199999999999</v>
      </c>
      <c r="I304" s="183"/>
      <c r="L304" s="179"/>
      <c r="M304" s="184"/>
      <c r="N304" s="185"/>
      <c r="O304" s="185"/>
      <c r="P304" s="185"/>
      <c r="Q304" s="185"/>
      <c r="R304" s="185"/>
      <c r="S304" s="185"/>
      <c r="T304" s="186"/>
      <c r="AT304" s="180" t="s">
        <v>216</v>
      </c>
      <c r="AU304" s="180" t="s">
        <v>85</v>
      </c>
      <c r="AV304" s="14" t="s">
        <v>85</v>
      </c>
      <c r="AW304" s="14" t="s">
        <v>3</v>
      </c>
      <c r="AX304" s="14" t="s">
        <v>83</v>
      </c>
      <c r="AY304" s="180" t="s">
        <v>127</v>
      </c>
    </row>
    <row r="305" spans="1:65" s="2" customFormat="1" ht="24.2" customHeight="1">
      <c r="A305" s="32"/>
      <c r="B305" s="145"/>
      <c r="C305" s="161" t="s">
        <v>602</v>
      </c>
      <c r="D305" s="161" t="s">
        <v>212</v>
      </c>
      <c r="E305" s="162" t="s">
        <v>603</v>
      </c>
      <c r="F305" s="163" t="s">
        <v>604</v>
      </c>
      <c r="G305" s="164" t="s">
        <v>346</v>
      </c>
      <c r="H305" s="165">
        <v>16.738</v>
      </c>
      <c r="I305" s="166"/>
      <c r="J305" s="167">
        <f>ROUND(I305*H305,2)</f>
        <v>0</v>
      </c>
      <c r="K305" s="168"/>
      <c r="L305" s="33"/>
      <c r="M305" s="169" t="s">
        <v>1</v>
      </c>
      <c r="N305" s="170" t="s">
        <v>40</v>
      </c>
      <c r="O305" s="58"/>
      <c r="P305" s="157">
        <f>O305*H305</f>
        <v>0</v>
      </c>
      <c r="Q305" s="157">
        <v>0</v>
      </c>
      <c r="R305" s="157">
        <f>Q305*H305</f>
        <v>0</v>
      </c>
      <c r="S305" s="157">
        <v>0</v>
      </c>
      <c r="T305" s="158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9" t="s">
        <v>133</v>
      </c>
      <c r="AT305" s="159" t="s">
        <v>212</v>
      </c>
      <c r="AU305" s="159" t="s">
        <v>85</v>
      </c>
      <c r="AY305" s="17" t="s">
        <v>127</v>
      </c>
      <c r="BE305" s="160">
        <f>IF(N305="základní",J305,0)</f>
        <v>0</v>
      </c>
      <c r="BF305" s="160">
        <f>IF(N305="snížená",J305,0)</f>
        <v>0</v>
      </c>
      <c r="BG305" s="160">
        <f>IF(N305="zákl. přenesená",J305,0)</f>
        <v>0</v>
      </c>
      <c r="BH305" s="160">
        <f>IF(N305="sníž. přenesená",J305,0)</f>
        <v>0</v>
      </c>
      <c r="BI305" s="160">
        <f>IF(N305="nulová",J305,0)</f>
        <v>0</v>
      </c>
      <c r="BJ305" s="17" t="s">
        <v>83</v>
      </c>
      <c r="BK305" s="160">
        <f>ROUND(I305*H305,2)</f>
        <v>0</v>
      </c>
      <c r="BL305" s="17" t="s">
        <v>133</v>
      </c>
      <c r="BM305" s="159" t="s">
        <v>605</v>
      </c>
    </row>
    <row r="306" spans="1:65" s="12" customFormat="1" ht="22.9" customHeight="1">
      <c r="B306" s="132"/>
      <c r="D306" s="133" t="s">
        <v>74</v>
      </c>
      <c r="E306" s="143" t="s">
        <v>606</v>
      </c>
      <c r="F306" s="143" t="s">
        <v>607</v>
      </c>
      <c r="I306" s="135"/>
      <c r="J306" s="144">
        <f>BK306</f>
        <v>0</v>
      </c>
      <c r="L306" s="132"/>
      <c r="M306" s="137"/>
      <c r="N306" s="138"/>
      <c r="O306" s="138"/>
      <c r="P306" s="139">
        <f>P307</f>
        <v>0</v>
      </c>
      <c r="Q306" s="138"/>
      <c r="R306" s="139">
        <f>R307</f>
        <v>0</v>
      </c>
      <c r="S306" s="138"/>
      <c r="T306" s="140">
        <f>T307</f>
        <v>0</v>
      </c>
      <c r="AR306" s="133" t="s">
        <v>83</v>
      </c>
      <c r="AT306" s="141" t="s">
        <v>74</v>
      </c>
      <c r="AU306" s="141" t="s">
        <v>83</v>
      </c>
      <c r="AY306" s="133" t="s">
        <v>127</v>
      </c>
      <c r="BK306" s="142">
        <f>BK307</f>
        <v>0</v>
      </c>
    </row>
    <row r="307" spans="1:65" s="2" customFormat="1" ht="33" customHeight="1">
      <c r="A307" s="32"/>
      <c r="B307" s="145"/>
      <c r="C307" s="161" t="s">
        <v>608</v>
      </c>
      <c r="D307" s="161" t="s">
        <v>212</v>
      </c>
      <c r="E307" s="162" t="s">
        <v>609</v>
      </c>
      <c r="F307" s="163" t="s">
        <v>610</v>
      </c>
      <c r="G307" s="164" t="s">
        <v>346</v>
      </c>
      <c r="H307" s="165">
        <v>694.91200000000003</v>
      </c>
      <c r="I307" s="166"/>
      <c r="J307" s="167">
        <f>ROUND(I307*H307,2)</f>
        <v>0</v>
      </c>
      <c r="K307" s="168"/>
      <c r="L307" s="33"/>
      <c r="M307" s="169" t="s">
        <v>1</v>
      </c>
      <c r="N307" s="170" t="s">
        <v>40</v>
      </c>
      <c r="O307" s="58"/>
      <c r="P307" s="157">
        <f>O307*H307</f>
        <v>0</v>
      </c>
      <c r="Q307" s="157">
        <v>0</v>
      </c>
      <c r="R307" s="157">
        <f>Q307*H307</f>
        <v>0</v>
      </c>
      <c r="S307" s="157">
        <v>0</v>
      </c>
      <c r="T307" s="158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9" t="s">
        <v>133</v>
      </c>
      <c r="AT307" s="159" t="s">
        <v>212</v>
      </c>
      <c r="AU307" s="159" t="s">
        <v>85</v>
      </c>
      <c r="AY307" s="17" t="s">
        <v>127</v>
      </c>
      <c r="BE307" s="160">
        <f>IF(N307="základní",J307,0)</f>
        <v>0</v>
      </c>
      <c r="BF307" s="160">
        <f>IF(N307="snížená",J307,0)</f>
        <v>0</v>
      </c>
      <c r="BG307" s="160">
        <f>IF(N307="zákl. přenesená",J307,0)</f>
        <v>0</v>
      </c>
      <c r="BH307" s="160">
        <f>IF(N307="sníž. přenesená",J307,0)</f>
        <v>0</v>
      </c>
      <c r="BI307" s="160">
        <f>IF(N307="nulová",J307,0)</f>
        <v>0</v>
      </c>
      <c r="BJ307" s="17" t="s">
        <v>83</v>
      </c>
      <c r="BK307" s="160">
        <f>ROUND(I307*H307,2)</f>
        <v>0</v>
      </c>
      <c r="BL307" s="17" t="s">
        <v>133</v>
      </c>
      <c r="BM307" s="159" t="s">
        <v>611</v>
      </c>
    </row>
    <row r="308" spans="1:65" s="12" customFormat="1" ht="25.9" customHeight="1">
      <c r="B308" s="132"/>
      <c r="D308" s="133" t="s">
        <v>74</v>
      </c>
      <c r="E308" s="134" t="s">
        <v>129</v>
      </c>
      <c r="F308" s="134" t="s">
        <v>612</v>
      </c>
      <c r="I308" s="135"/>
      <c r="J308" s="136">
        <f>BK308</f>
        <v>0</v>
      </c>
      <c r="L308" s="132"/>
      <c r="M308" s="137"/>
      <c r="N308" s="138"/>
      <c r="O308" s="138"/>
      <c r="P308" s="139">
        <f>P309</f>
        <v>0</v>
      </c>
      <c r="Q308" s="138"/>
      <c r="R308" s="139">
        <f>R309</f>
        <v>1.6818750000000002</v>
      </c>
      <c r="S308" s="138"/>
      <c r="T308" s="140">
        <f>T309</f>
        <v>0</v>
      </c>
      <c r="AR308" s="133" t="s">
        <v>137</v>
      </c>
      <c r="AT308" s="141" t="s">
        <v>74</v>
      </c>
      <c r="AU308" s="141" t="s">
        <v>75</v>
      </c>
      <c r="AY308" s="133" t="s">
        <v>127</v>
      </c>
      <c r="BK308" s="142">
        <f>BK309</f>
        <v>0</v>
      </c>
    </row>
    <row r="309" spans="1:65" s="12" customFormat="1" ht="22.9" customHeight="1">
      <c r="B309" s="132"/>
      <c r="D309" s="133" t="s">
        <v>74</v>
      </c>
      <c r="E309" s="143" t="s">
        <v>613</v>
      </c>
      <c r="F309" s="143" t="s">
        <v>614</v>
      </c>
      <c r="I309" s="135"/>
      <c r="J309" s="144">
        <f>BK309</f>
        <v>0</v>
      </c>
      <c r="L309" s="132"/>
      <c r="M309" s="137"/>
      <c r="N309" s="138"/>
      <c r="O309" s="138"/>
      <c r="P309" s="139">
        <f>SUM(P310:P319)</f>
        <v>0</v>
      </c>
      <c r="Q309" s="138"/>
      <c r="R309" s="139">
        <f>SUM(R310:R319)</f>
        <v>1.6818750000000002</v>
      </c>
      <c r="S309" s="138"/>
      <c r="T309" s="140">
        <f>SUM(T310:T319)</f>
        <v>0</v>
      </c>
      <c r="AR309" s="133" t="s">
        <v>137</v>
      </c>
      <c r="AT309" s="141" t="s">
        <v>74</v>
      </c>
      <c r="AU309" s="141" t="s">
        <v>83</v>
      </c>
      <c r="AY309" s="133" t="s">
        <v>127</v>
      </c>
      <c r="BK309" s="142">
        <f>SUM(BK310:BK319)</f>
        <v>0</v>
      </c>
    </row>
    <row r="310" spans="1:65" s="2" customFormat="1" ht="24.2" customHeight="1">
      <c r="A310" s="32"/>
      <c r="B310" s="145"/>
      <c r="C310" s="161" t="s">
        <v>615</v>
      </c>
      <c r="D310" s="161" t="s">
        <v>212</v>
      </c>
      <c r="E310" s="162" t="s">
        <v>616</v>
      </c>
      <c r="F310" s="163" t="s">
        <v>617</v>
      </c>
      <c r="G310" s="164" t="s">
        <v>238</v>
      </c>
      <c r="H310" s="165">
        <v>8</v>
      </c>
      <c r="I310" s="166"/>
      <c r="J310" s="167">
        <f>ROUND(I310*H310,2)</f>
        <v>0</v>
      </c>
      <c r="K310" s="168"/>
      <c r="L310" s="33"/>
      <c r="M310" s="169" t="s">
        <v>1</v>
      </c>
      <c r="N310" s="170" t="s">
        <v>40</v>
      </c>
      <c r="O310" s="58"/>
      <c r="P310" s="157">
        <f>O310*H310</f>
        <v>0</v>
      </c>
      <c r="Q310" s="157">
        <v>0</v>
      </c>
      <c r="R310" s="157">
        <f>Q310*H310</f>
        <v>0</v>
      </c>
      <c r="S310" s="157">
        <v>0</v>
      </c>
      <c r="T310" s="158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9" t="s">
        <v>542</v>
      </c>
      <c r="AT310" s="159" t="s">
        <v>212</v>
      </c>
      <c r="AU310" s="159" t="s">
        <v>85</v>
      </c>
      <c r="AY310" s="17" t="s">
        <v>127</v>
      </c>
      <c r="BE310" s="160">
        <f>IF(N310="základní",J310,0)</f>
        <v>0</v>
      </c>
      <c r="BF310" s="160">
        <f>IF(N310="snížená",J310,0)</f>
        <v>0</v>
      </c>
      <c r="BG310" s="160">
        <f>IF(N310="zákl. přenesená",J310,0)</f>
        <v>0</v>
      </c>
      <c r="BH310" s="160">
        <f>IF(N310="sníž. přenesená",J310,0)</f>
        <v>0</v>
      </c>
      <c r="BI310" s="160">
        <f>IF(N310="nulová",J310,0)</f>
        <v>0</v>
      </c>
      <c r="BJ310" s="17" t="s">
        <v>83</v>
      </c>
      <c r="BK310" s="160">
        <f>ROUND(I310*H310,2)</f>
        <v>0</v>
      </c>
      <c r="BL310" s="17" t="s">
        <v>542</v>
      </c>
      <c r="BM310" s="159" t="s">
        <v>618</v>
      </c>
    </row>
    <row r="311" spans="1:65" s="13" customFormat="1" ht="11.25">
      <c r="B311" s="171"/>
      <c r="D311" s="172" t="s">
        <v>216</v>
      </c>
      <c r="E311" s="173" t="s">
        <v>1</v>
      </c>
      <c r="F311" s="174" t="s">
        <v>619</v>
      </c>
      <c r="H311" s="173" t="s">
        <v>1</v>
      </c>
      <c r="I311" s="175"/>
      <c r="L311" s="171"/>
      <c r="M311" s="176"/>
      <c r="N311" s="177"/>
      <c r="O311" s="177"/>
      <c r="P311" s="177"/>
      <c r="Q311" s="177"/>
      <c r="R311" s="177"/>
      <c r="S311" s="177"/>
      <c r="T311" s="178"/>
      <c r="AT311" s="173" t="s">
        <v>216</v>
      </c>
      <c r="AU311" s="173" t="s">
        <v>85</v>
      </c>
      <c r="AV311" s="13" t="s">
        <v>83</v>
      </c>
      <c r="AW311" s="13" t="s">
        <v>32</v>
      </c>
      <c r="AX311" s="13" t="s">
        <v>75</v>
      </c>
      <c r="AY311" s="173" t="s">
        <v>127</v>
      </c>
    </row>
    <row r="312" spans="1:65" s="14" customFormat="1" ht="11.25">
      <c r="B312" s="179"/>
      <c r="D312" s="172" t="s">
        <v>216</v>
      </c>
      <c r="E312" s="180" t="s">
        <v>1</v>
      </c>
      <c r="F312" s="181" t="s">
        <v>620</v>
      </c>
      <c r="H312" s="182">
        <v>8</v>
      </c>
      <c r="I312" s="183"/>
      <c r="L312" s="179"/>
      <c r="M312" s="184"/>
      <c r="N312" s="185"/>
      <c r="O312" s="185"/>
      <c r="P312" s="185"/>
      <c r="Q312" s="185"/>
      <c r="R312" s="185"/>
      <c r="S312" s="185"/>
      <c r="T312" s="186"/>
      <c r="AT312" s="180" t="s">
        <v>216</v>
      </c>
      <c r="AU312" s="180" t="s">
        <v>85</v>
      </c>
      <c r="AV312" s="14" t="s">
        <v>85</v>
      </c>
      <c r="AW312" s="14" t="s">
        <v>32</v>
      </c>
      <c r="AX312" s="14" t="s">
        <v>83</v>
      </c>
      <c r="AY312" s="180" t="s">
        <v>127</v>
      </c>
    </row>
    <row r="313" spans="1:65" s="2" customFormat="1" ht="24.2" customHeight="1">
      <c r="A313" s="32"/>
      <c r="B313" s="145"/>
      <c r="C313" s="161" t="s">
        <v>621</v>
      </c>
      <c r="D313" s="161" t="s">
        <v>212</v>
      </c>
      <c r="E313" s="162" t="s">
        <v>622</v>
      </c>
      <c r="F313" s="163" t="s">
        <v>623</v>
      </c>
      <c r="G313" s="164" t="s">
        <v>99</v>
      </c>
      <c r="H313" s="165">
        <v>12.5</v>
      </c>
      <c r="I313" s="166"/>
      <c r="J313" s="167">
        <f>ROUND(I313*H313,2)</f>
        <v>0</v>
      </c>
      <c r="K313" s="168"/>
      <c r="L313" s="33"/>
      <c r="M313" s="169" t="s">
        <v>1</v>
      </c>
      <c r="N313" s="170" t="s">
        <v>40</v>
      </c>
      <c r="O313" s="58"/>
      <c r="P313" s="157">
        <f>O313*H313</f>
        <v>0</v>
      </c>
      <c r="Q313" s="157">
        <v>1.8350000000000002E-2</v>
      </c>
      <c r="R313" s="157">
        <f>Q313*H313</f>
        <v>0.22937500000000002</v>
      </c>
      <c r="S313" s="157">
        <v>0</v>
      </c>
      <c r="T313" s="158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9" t="s">
        <v>542</v>
      </c>
      <c r="AT313" s="159" t="s">
        <v>212</v>
      </c>
      <c r="AU313" s="159" t="s">
        <v>85</v>
      </c>
      <c r="AY313" s="17" t="s">
        <v>127</v>
      </c>
      <c r="BE313" s="160">
        <f>IF(N313="základní",J313,0)</f>
        <v>0</v>
      </c>
      <c r="BF313" s="160">
        <f>IF(N313="snížená",J313,0)</f>
        <v>0</v>
      </c>
      <c r="BG313" s="160">
        <f>IF(N313="zákl. přenesená",J313,0)</f>
        <v>0</v>
      </c>
      <c r="BH313" s="160">
        <f>IF(N313="sníž. přenesená",J313,0)</f>
        <v>0</v>
      </c>
      <c r="BI313" s="160">
        <f>IF(N313="nulová",J313,0)</f>
        <v>0</v>
      </c>
      <c r="BJ313" s="17" t="s">
        <v>83</v>
      </c>
      <c r="BK313" s="160">
        <f>ROUND(I313*H313,2)</f>
        <v>0</v>
      </c>
      <c r="BL313" s="17" t="s">
        <v>542</v>
      </c>
      <c r="BM313" s="159" t="s">
        <v>624</v>
      </c>
    </row>
    <row r="314" spans="1:65" s="13" customFormat="1" ht="11.25">
      <c r="B314" s="171"/>
      <c r="D314" s="172" t="s">
        <v>216</v>
      </c>
      <c r="E314" s="173" t="s">
        <v>1</v>
      </c>
      <c r="F314" s="174" t="s">
        <v>625</v>
      </c>
      <c r="H314" s="173" t="s">
        <v>1</v>
      </c>
      <c r="I314" s="175"/>
      <c r="L314" s="171"/>
      <c r="M314" s="176"/>
      <c r="N314" s="177"/>
      <c r="O314" s="177"/>
      <c r="P314" s="177"/>
      <c r="Q314" s="177"/>
      <c r="R314" s="177"/>
      <c r="S314" s="177"/>
      <c r="T314" s="178"/>
      <c r="AT314" s="173" t="s">
        <v>216</v>
      </c>
      <c r="AU314" s="173" t="s">
        <v>85</v>
      </c>
      <c r="AV314" s="13" t="s">
        <v>83</v>
      </c>
      <c r="AW314" s="13" t="s">
        <v>32</v>
      </c>
      <c r="AX314" s="13" t="s">
        <v>75</v>
      </c>
      <c r="AY314" s="173" t="s">
        <v>127</v>
      </c>
    </row>
    <row r="315" spans="1:65" s="14" customFormat="1" ht="11.25">
      <c r="B315" s="179"/>
      <c r="D315" s="172" t="s">
        <v>216</v>
      </c>
      <c r="E315" s="180" t="s">
        <v>1</v>
      </c>
      <c r="F315" s="181" t="s">
        <v>626</v>
      </c>
      <c r="H315" s="182">
        <v>12.5</v>
      </c>
      <c r="I315" s="183"/>
      <c r="L315" s="179"/>
      <c r="M315" s="184"/>
      <c r="N315" s="185"/>
      <c r="O315" s="185"/>
      <c r="P315" s="185"/>
      <c r="Q315" s="185"/>
      <c r="R315" s="185"/>
      <c r="S315" s="185"/>
      <c r="T315" s="186"/>
      <c r="AT315" s="180" t="s">
        <v>216</v>
      </c>
      <c r="AU315" s="180" t="s">
        <v>85</v>
      </c>
      <c r="AV315" s="14" t="s">
        <v>85</v>
      </c>
      <c r="AW315" s="14" t="s">
        <v>32</v>
      </c>
      <c r="AX315" s="14" t="s">
        <v>83</v>
      </c>
      <c r="AY315" s="180" t="s">
        <v>127</v>
      </c>
    </row>
    <row r="316" spans="1:65" s="2" customFormat="1" ht="24.2" customHeight="1">
      <c r="A316" s="32"/>
      <c r="B316" s="145"/>
      <c r="C316" s="146" t="s">
        <v>627</v>
      </c>
      <c r="D316" s="146" t="s">
        <v>129</v>
      </c>
      <c r="E316" s="147" t="s">
        <v>628</v>
      </c>
      <c r="F316" s="148" t="s">
        <v>629</v>
      </c>
      <c r="G316" s="149" t="s">
        <v>163</v>
      </c>
      <c r="H316" s="150">
        <v>12.5</v>
      </c>
      <c r="I316" s="151"/>
      <c r="J316" s="152">
        <f>ROUND(I316*H316,2)</f>
        <v>0</v>
      </c>
      <c r="K316" s="153"/>
      <c r="L316" s="154"/>
      <c r="M316" s="155" t="s">
        <v>1</v>
      </c>
      <c r="N316" s="156" t="s">
        <v>40</v>
      </c>
      <c r="O316" s="58"/>
      <c r="P316" s="157">
        <f>O316*H316</f>
        <v>0</v>
      </c>
      <c r="Q316" s="157">
        <v>9.7000000000000003E-2</v>
      </c>
      <c r="R316" s="157">
        <f>Q316*H316</f>
        <v>1.2125000000000001</v>
      </c>
      <c r="S316" s="157">
        <v>0</v>
      </c>
      <c r="T316" s="158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9" t="s">
        <v>630</v>
      </c>
      <c r="AT316" s="159" t="s">
        <v>129</v>
      </c>
      <c r="AU316" s="159" t="s">
        <v>85</v>
      </c>
      <c r="AY316" s="17" t="s">
        <v>127</v>
      </c>
      <c r="BE316" s="160">
        <f>IF(N316="základní",J316,0)</f>
        <v>0</v>
      </c>
      <c r="BF316" s="160">
        <f>IF(N316="snížená",J316,0)</f>
        <v>0</v>
      </c>
      <c r="BG316" s="160">
        <f>IF(N316="zákl. přenesená",J316,0)</f>
        <v>0</v>
      </c>
      <c r="BH316" s="160">
        <f>IF(N316="sníž. přenesená",J316,0)</f>
        <v>0</v>
      </c>
      <c r="BI316" s="160">
        <f>IF(N316="nulová",J316,0)</f>
        <v>0</v>
      </c>
      <c r="BJ316" s="17" t="s">
        <v>83</v>
      </c>
      <c r="BK316" s="160">
        <f>ROUND(I316*H316,2)</f>
        <v>0</v>
      </c>
      <c r="BL316" s="17" t="s">
        <v>630</v>
      </c>
      <c r="BM316" s="159" t="s">
        <v>631</v>
      </c>
    </row>
    <row r="317" spans="1:65" s="2" customFormat="1" ht="21.75" customHeight="1">
      <c r="A317" s="32"/>
      <c r="B317" s="145"/>
      <c r="C317" s="146" t="s">
        <v>632</v>
      </c>
      <c r="D317" s="146" t="s">
        <v>129</v>
      </c>
      <c r="E317" s="147" t="s">
        <v>633</v>
      </c>
      <c r="F317" s="148" t="s">
        <v>634</v>
      </c>
      <c r="G317" s="149" t="s">
        <v>163</v>
      </c>
      <c r="H317" s="150">
        <v>25</v>
      </c>
      <c r="I317" s="151"/>
      <c r="J317" s="152">
        <f>ROUND(I317*H317,2)</f>
        <v>0</v>
      </c>
      <c r="K317" s="153"/>
      <c r="L317" s="154"/>
      <c r="M317" s="155" t="s">
        <v>1</v>
      </c>
      <c r="N317" s="156" t="s">
        <v>40</v>
      </c>
      <c r="O317" s="58"/>
      <c r="P317" s="157">
        <f>O317*H317</f>
        <v>0</v>
      </c>
      <c r="Q317" s="157">
        <v>9.5999999999999992E-3</v>
      </c>
      <c r="R317" s="157">
        <f>Q317*H317</f>
        <v>0.24</v>
      </c>
      <c r="S317" s="157">
        <v>0</v>
      </c>
      <c r="T317" s="158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59" t="s">
        <v>630</v>
      </c>
      <c r="AT317" s="159" t="s">
        <v>129</v>
      </c>
      <c r="AU317" s="159" t="s">
        <v>85</v>
      </c>
      <c r="AY317" s="17" t="s">
        <v>127</v>
      </c>
      <c r="BE317" s="160">
        <f>IF(N317="základní",J317,0)</f>
        <v>0</v>
      </c>
      <c r="BF317" s="160">
        <f>IF(N317="snížená",J317,0)</f>
        <v>0</v>
      </c>
      <c r="BG317" s="160">
        <f>IF(N317="zákl. přenesená",J317,0)</f>
        <v>0</v>
      </c>
      <c r="BH317" s="160">
        <f>IF(N317="sníž. přenesená",J317,0)</f>
        <v>0</v>
      </c>
      <c r="BI317" s="160">
        <f>IF(N317="nulová",J317,0)</f>
        <v>0</v>
      </c>
      <c r="BJ317" s="17" t="s">
        <v>83</v>
      </c>
      <c r="BK317" s="160">
        <f>ROUND(I317*H317,2)</f>
        <v>0</v>
      </c>
      <c r="BL317" s="17" t="s">
        <v>630</v>
      </c>
      <c r="BM317" s="159" t="s">
        <v>635</v>
      </c>
    </row>
    <row r="318" spans="1:65" s="14" customFormat="1" ht="11.25">
      <c r="B318" s="179"/>
      <c r="D318" s="172" t="s">
        <v>216</v>
      </c>
      <c r="E318" s="180" t="s">
        <v>1</v>
      </c>
      <c r="F318" s="181" t="s">
        <v>636</v>
      </c>
      <c r="H318" s="182">
        <v>25</v>
      </c>
      <c r="I318" s="183"/>
      <c r="L318" s="179"/>
      <c r="M318" s="184"/>
      <c r="N318" s="185"/>
      <c r="O318" s="185"/>
      <c r="P318" s="185"/>
      <c r="Q318" s="185"/>
      <c r="R318" s="185"/>
      <c r="S318" s="185"/>
      <c r="T318" s="186"/>
      <c r="AT318" s="180" t="s">
        <v>216</v>
      </c>
      <c r="AU318" s="180" t="s">
        <v>85</v>
      </c>
      <c r="AV318" s="14" t="s">
        <v>85</v>
      </c>
      <c r="AW318" s="14" t="s">
        <v>32</v>
      </c>
      <c r="AX318" s="14" t="s">
        <v>83</v>
      </c>
      <c r="AY318" s="180" t="s">
        <v>127</v>
      </c>
    </row>
    <row r="319" spans="1:65" s="2" customFormat="1" ht="21.75" customHeight="1">
      <c r="A319" s="32"/>
      <c r="B319" s="145"/>
      <c r="C319" s="146" t="s">
        <v>637</v>
      </c>
      <c r="D319" s="146" t="s">
        <v>129</v>
      </c>
      <c r="E319" s="147" t="s">
        <v>638</v>
      </c>
      <c r="F319" s="148" t="s">
        <v>639</v>
      </c>
      <c r="G319" s="149" t="s">
        <v>131</v>
      </c>
      <c r="H319" s="150">
        <v>2</v>
      </c>
      <c r="I319" s="151"/>
      <c r="J319" s="152">
        <f>ROUND(I319*H319,2)</f>
        <v>0</v>
      </c>
      <c r="K319" s="153"/>
      <c r="L319" s="154"/>
      <c r="M319" s="200" t="s">
        <v>1</v>
      </c>
      <c r="N319" s="201" t="s">
        <v>40</v>
      </c>
      <c r="O319" s="189"/>
      <c r="P319" s="190">
        <f>O319*H319</f>
        <v>0</v>
      </c>
      <c r="Q319" s="190">
        <v>0</v>
      </c>
      <c r="R319" s="190">
        <f>Q319*H319</f>
        <v>0</v>
      </c>
      <c r="S319" s="190">
        <v>0</v>
      </c>
      <c r="T319" s="191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9" t="s">
        <v>630</v>
      </c>
      <c r="AT319" s="159" t="s">
        <v>129</v>
      </c>
      <c r="AU319" s="159" t="s">
        <v>85</v>
      </c>
      <c r="AY319" s="17" t="s">
        <v>127</v>
      </c>
      <c r="BE319" s="160">
        <f>IF(N319="základní",J319,0)</f>
        <v>0</v>
      </c>
      <c r="BF319" s="160">
        <f>IF(N319="snížená",J319,0)</f>
        <v>0</v>
      </c>
      <c r="BG319" s="160">
        <f>IF(N319="zákl. přenesená",J319,0)</f>
        <v>0</v>
      </c>
      <c r="BH319" s="160">
        <f>IF(N319="sníž. přenesená",J319,0)</f>
        <v>0</v>
      </c>
      <c r="BI319" s="160">
        <f>IF(N319="nulová",J319,0)</f>
        <v>0</v>
      </c>
      <c r="BJ319" s="17" t="s">
        <v>83</v>
      </c>
      <c r="BK319" s="160">
        <f>ROUND(I319*H319,2)</f>
        <v>0</v>
      </c>
      <c r="BL319" s="17" t="s">
        <v>630</v>
      </c>
      <c r="BM319" s="159" t="s">
        <v>640</v>
      </c>
    </row>
    <row r="320" spans="1:65" s="2" customFormat="1" ht="6.95" customHeight="1">
      <c r="A320" s="32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33"/>
      <c r="M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</row>
  </sheetData>
  <autoFilter ref="C125:K319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1" t="s">
        <v>5</v>
      </c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7" t="s">
        <v>91</v>
      </c>
      <c r="AZ2" s="93" t="s">
        <v>231</v>
      </c>
      <c r="BA2" s="93" t="s">
        <v>231</v>
      </c>
      <c r="BB2" s="93" t="s">
        <v>99</v>
      </c>
      <c r="BC2" s="93" t="s">
        <v>188</v>
      </c>
      <c r="BD2" s="93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93" t="s">
        <v>641</v>
      </c>
      <c r="BA3" s="93" t="s">
        <v>641</v>
      </c>
      <c r="BB3" s="93" t="s">
        <v>346</v>
      </c>
      <c r="BC3" s="93" t="s">
        <v>156</v>
      </c>
      <c r="BD3" s="93" t="s">
        <v>85</v>
      </c>
    </row>
    <row r="4" spans="1:56" s="1" customFormat="1" ht="24.95" customHeight="1">
      <c r="B4" s="20"/>
      <c r="D4" s="21" t="s">
        <v>101</v>
      </c>
      <c r="L4" s="20"/>
      <c r="M4" s="94" t="s">
        <v>10</v>
      </c>
      <c r="AT4" s="17" t="s">
        <v>3</v>
      </c>
      <c r="AZ4" s="93" t="s">
        <v>642</v>
      </c>
      <c r="BA4" s="93" t="s">
        <v>642</v>
      </c>
      <c r="BB4" s="93" t="s">
        <v>346</v>
      </c>
      <c r="BC4" s="93" t="s">
        <v>643</v>
      </c>
      <c r="BD4" s="93" t="s">
        <v>85</v>
      </c>
    </row>
    <row r="5" spans="1:56" s="1" customFormat="1" ht="6.95" customHeight="1">
      <c r="B5" s="20"/>
      <c r="L5" s="20"/>
      <c r="AZ5" s="93" t="s">
        <v>644</v>
      </c>
      <c r="BA5" s="93" t="s">
        <v>644</v>
      </c>
      <c r="BB5" s="93" t="s">
        <v>346</v>
      </c>
      <c r="BC5" s="93" t="s">
        <v>645</v>
      </c>
      <c r="BD5" s="93" t="s">
        <v>85</v>
      </c>
    </row>
    <row r="6" spans="1:56" s="1" customFormat="1" ht="12" customHeight="1">
      <c r="B6" s="20"/>
      <c r="D6" s="27" t="s">
        <v>16</v>
      </c>
      <c r="L6" s="20"/>
      <c r="AZ6" s="93" t="s">
        <v>646</v>
      </c>
      <c r="BA6" s="93" t="s">
        <v>647</v>
      </c>
      <c r="BB6" s="93" t="s">
        <v>238</v>
      </c>
      <c r="BC6" s="93" t="s">
        <v>648</v>
      </c>
      <c r="BD6" s="93" t="s">
        <v>85</v>
      </c>
    </row>
    <row r="7" spans="1:56" s="1" customFormat="1" ht="16.5" customHeight="1">
      <c r="B7" s="20"/>
      <c r="E7" s="252" t="str">
        <f>'Rekapitulace stavby'!K6</f>
        <v>Vybudování parkovacích stání na ul. Volgogradská 23-25</v>
      </c>
      <c r="F7" s="253"/>
      <c r="G7" s="253"/>
      <c r="H7" s="253"/>
      <c r="L7" s="20"/>
      <c r="AZ7" s="93" t="s">
        <v>649</v>
      </c>
      <c r="BA7" s="93" t="s">
        <v>649</v>
      </c>
      <c r="BB7" s="93" t="s">
        <v>238</v>
      </c>
      <c r="BC7" s="93" t="s">
        <v>650</v>
      </c>
      <c r="BD7" s="93" t="s">
        <v>85</v>
      </c>
    </row>
    <row r="8" spans="1:56" s="2" customFormat="1" ht="12" customHeight="1">
      <c r="A8" s="32"/>
      <c r="B8" s="33"/>
      <c r="C8" s="32"/>
      <c r="D8" s="27" t="s">
        <v>102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93" t="s">
        <v>651</v>
      </c>
      <c r="BA8" s="93" t="s">
        <v>651</v>
      </c>
      <c r="BB8" s="93" t="s">
        <v>238</v>
      </c>
      <c r="BC8" s="93" t="s">
        <v>652</v>
      </c>
      <c r="BD8" s="93" t="s">
        <v>85</v>
      </c>
    </row>
    <row r="9" spans="1:56" s="2" customFormat="1" ht="16.5" customHeight="1">
      <c r="A9" s="32"/>
      <c r="B9" s="33"/>
      <c r="C9" s="32"/>
      <c r="D9" s="32"/>
      <c r="E9" s="213" t="s">
        <v>653</v>
      </c>
      <c r="F9" s="254"/>
      <c r="G9" s="254"/>
      <c r="H9" s="25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3" t="s">
        <v>654</v>
      </c>
      <c r="BA9" s="93" t="s">
        <v>655</v>
      </c>
      <c r="BB9" s="93" t="s">
        <v>227</v>
      </c>
      <c r="BC9" s="93" t="s">
        <v>656</v>
      </c>
      <c r="BD9" s="93" t="s">
        <v>85</v>
      </c>
    </row>
    <row r="10" spans="1:5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93" t="s">
        <v>657</v>
      </c>
      <c r="BA10" s="93" t="s">
        <v>657</v>
      </c>
      <c r="BB10" s="93" t="s">
        <v>227</v>
      </c>
      <c r="BC10" s="93" t="s">
        <v>658</v>
      </c>
      <c r="BD10" s="93" t="s">
        <v>85</v>
      </c>
    </row>
    <row r="11" spans="1:5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93" t="s">
        <v>659</v>
      </c>
      <c r="BA11" s="93" t="s">
        <v>659</v>
      </c>
      <c r="BB11" s="93" t="s">
        <v>99</v>
      </c>
      <c r="BC11" s="93" t="s">
        <v>660</v>
      </c>
      <c r="BD11" s="93" t="s">
        <v>85</v>
      </c>
    </row>
    <row r="12" spans="1:5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18. 4. 2018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Z12" s="93" t="s">
        <v>245</v>
      </c>
      <c r="BA12" s="93" t="s">
        <v>661</v>
      </c>
      <c r="BB12" s="93" t="s">
        <v>238</v>
      </c>
      <c r="BC12" s="93" t="s">
        <v>662</v>
      </c>
      <c r="BD12" s="93" t="s">
        <v>85</v>
      </c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Z13" s="93" t="s">
        <v>250</v>
      </c>
      <c r="BA13" s="93" t="s">
        <v>250</v>
      </c>
      <c r="BB13" s="93" t="s">
        <v>227</v>
      </c>
      <c r="BC13" s="93" t="s">
        <v>663</v>
      </c>
      <c r="BD13" s="93" t="s">
        <v>85</v>
      </c>
    </row>
    <row r="14" spans="1:5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Z14" s="93" t="s">
        <v>664</v>
      </c>
      <c r="BA14" s="93" t="s">
        <v>664</v>
      </c>
      <c r="BB14" s="93" t="s">
        <v>238</v>
      </c>
      <c r="BC14" s="93" t="s">
        <v>665</v>
      </c>
      <c r="BD14" s="93" t="s">
        <v>85</v>
      </c>
    </row>
    <row r="15" spans="1:5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5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31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40" t="s">
        <v>1</v>
      </c>
      <c r="F27" s="240"/>
      <c r="G27" s="240"/>
      <c r="H27" s="24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8" t="s">
        <v>35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9" t="s">
        <v>39</v>
      </c>
      <c r="E33" s="27" t="s">
        <v>40</v>
      </c>
      <c r="F33" s="100">
        <f>ROUND((SUM(BE124:BE228)),  2)</f>
        <v>0</v>
      </c>
      <c r="G33" s="32"/>
      <c r="H33" s="32"/>
      <c r="I33" s="101">
        <v>0.21</v>
      </c>
      <c r="J33" s="100">
        <f>ROUND(((SUM(BE124:BE228))*I33),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41</v>
      </c>
      <c r="F34" s="100">
        <f>ROUND((SUM(BF124:BF228)),  2)</f>
        <v>0</v>
      </c>
      <c r="G34" s="32"/>
      <c r="H34" s="32"/>
      <c r="I34" s="101">
        <v>0.15</v>
      </c>
      <c r="J34" s="100">
        <f>ROUND(((SUM(BF124:BF228))*I34),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42</v>
      </c>
      <c r="F35" s="100">
        <f>ROUND((SUM(BG124:BG228)),  2)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43</v>
      </c>
      <c r="F36" s="100">
        <f>ROUND((SUM(BH124:BH228)),  2)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100">
        <f>ROUND((SUM(BI124:BI228)),  2)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2"/>
      <c r="D39" s="103" t="s">
        <v>45</v>
      </c>
      <c r="E39" s="60"/>
      <c r="F39" s="60"/>
      <c r="G39" s="104" t="s">
        <v>46</v>
      </c>
      <c r="H39" s="105" t="s">
        <v>47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08" t="s">
        <v>51</v>
      </c>
      <c r="G61" s="45" t="s">
        <v>50</v>
      </c>
      <c r="H61" s="35"/>
      <c r="I61" s="35"/>
      <c r="J61" s="109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08" t="s">
        <v>51</v>
      </c>
      <c r="G76" s="45" t="s">
        <v>50</v>
      </c>
      <c r="H76" s="35"/>
      <c r="I76" s="35"/>
      <c r="J76" s="109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104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Vybudování parkovacích stání na ul. Volgogradská 23-25</v>
      </c>
      <c r="F85" s="253"/>
      <c r="G85" s="253"/>
      <c r="H85" s="25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102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3" t="str">
        <f>E9</f>
        <v>002 - SO 301 DEŠŤOVÁ KANALIZACE</v>
      </c>
      <c r="F87" s="254"/>
      <c r="G87" s="254"/>
      <c r="H87" s="25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Ostrava, ul. Volgogradská 23-25 </v>
      </c>
      <c r="G89" s="32"/>
      <c r="H89" s="32"/>
      <c r="I89" s="27" t="s">
        <v>22</v>
      </c>
      <c r="J89" s="55" t="str">
        <f>IF(J12="","",J12)</f>
        <v>18. 4. 2018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>Městský obvod Ostrava – Jih</v>
      </c>
      <c r="G91" s="32"/>
      <c r="H91" s="32"/>
      <c r="I91" s="27" t="s">
        <v>30</v>
      </c>
      <c r="J91" s="30" t="str">
        <f>E21</f>
        <v>Roman Fildán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Roman Fildán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105</v>
      </c>
      <c r="D94" s="102"/>
      <c r="E94" s="102"/>
      <c r="F94" s="102"/>
      <c r="G94" s="102"/>
      <c r="H94" s="102"/>
      <c r="I94" s="102"/>
      <c r="J94" s="111" t="s">
        <v>106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107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108</v>
      </c>
    </row>
    <row r="97" spans="1:31" s="9" customFormat="1" ht="24.95" customHeight="1">
      <c r="B97" s="113"/>
      <c r="D97" s="114" t="s">
        <v>109</v>
      </c>
      <c r="E97" s="115"/>
      <c r="F97" s="115"/>
      <c r="G97" s="115"/>
      <c r="H97" s="115"/>
      <c r="I97" s="115"/>
      <c r="J97" s="116">
        <f>J125</f>
        <v>0</v>
      </c>
      <c r="L97" s="113"/>
    </row>
    <row r="98" spans="1:31" s="10" customFormat="1" ht="19.899999999999999" customHeight="1">
      <c r="B98" s="117"/>
      <c r="D98" s="118" t="s">
        <v>257</v>
      </c>
      <c r="E98" s="119"/>
      <c r="F98" s="119"/>
      <c r="G98" s="119"/>
      <c r="H98" s="119"/>
      <c r="I98" s="119"/>
      <c r="J98" s="120">
        <f>J126</f>
        <v>0</v>
      </c>
      <c r="L98" s="117"/>
    </row>
    <row r="99" spans="1:31" s="10" customFormat="1" ht="19.899999999999999" customHeight="1">
      <c r="B99" s="117"/>
      <c r="D99" s="118" t="s">
        <v>258</v>
      </c>
      <c r="E99" s="119"/>
      <c r="F99" s="119"/>
      <c r="G99" s="119"/>
      <c r="H99" s="119"/>
      <c r="I99" s="119"/>
      <c r="J99" s="120">
        <f>J185</f>
        <v>0</v>
      </c>
      <c r="L99" s="117"/>
    </row>
    <row r="100" spans="1:31" s="10" customFormat="1" ht="19.899999999999999" customHeight="1">
      <c r="B100" s="117"/>
      <c r="D100" s="118" t="s">
        <v>666</v>
      </c>
      <c r="E100" s="119"/>
      <c r="F100" s="119"/>
      <c r="G100" s="119"/>
      <c r="H100" s="119"/>
      <c r="I100" s="119"/>
      <c r="J100" s="120">
        <f>J197</f>
        <v>0</v>
      </c>
      <c r="L100" s="117"/>
    </row>
    <row r="101" spans="1:31" s="10" customFormat="1" ht="19.899999999999999" customHeight="1">
      <c r="B101" s="117"/>
      <c r="D101" s="118" t="s">
        <v>259</v>
      </c>
      <c r="E101" s="119"/>
      <c r="F101" s="119"/>
      <c r="G101" s="119"/>
      <c r="H101" s="119"/>
      <c r="I101" s="119"/>
      <c r="J101" s="120">
        <f>J201</f>
        <v>0</v>
      </c>
      <c r="L101" s="117"/>
    </row>
    <row r="102" spans="1:31" s="10" customFormat="1" ht="19.899999999999999" customHeight="1">
      <c r="B102" s="117"/>
      <c r="D102" s="118" t="s">
        <v>667</v>
      </c>
      <c r="E102" s="119"/>
      <c r="F102" s="119"/>
      <c r="G102" s="119"/>
      <c r="H102" s="119"/>
      <c r="I102" s="119"/>
      <c r="J102" s="120">
        <f>J205</f>
        <v>0</v>
      </c>
      <c r="L102" s="117"/>
    </row>
    <row r="103" spans="1:31" s="10" customFormat="1" ht="19.899999999999999" customHeight="1">
      <c r="B103" s="117"/>
      <c r="D103" s="118" t="s">
        <v>261</v>
      </c>
      <c r="E103" s="119"/>
      <c r="F103" s="119"/>
      <c r="G103" s="119"/>
      <c r="H103" s="119"/>
      <c r="I103" s="119"/>
      <c r="J103" s="120">
        <f>J222</f>
        <v>0</v>
      </c>
      <c r="L103" s="117"/>
    </row>
    <row r="104" spans="1:31" s="10" customFormat="1" ht="19.899999999999999" customHeight="1">
      <c r="B104" s="117"/>
      <c r="D104" s="118" t="s">
        <v>263</v>
      </c>
      <c r="E104" s="119"/>
      <c r="F104" s="119"/>
      <c r="G104" s="119"/>
      <c r="H104" s="119"/>
      <c r="I104" s="119"/>
      <c r="J104" s="120">
        <f>J227</f>
        <v>0</v>
      </c>
      <c r="L104" s="117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5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>
      <c r="A111" s="32"/>
      <c r="B111" s="33"/>
      <c r="C111" s="21" t="s">
        <v>111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52" t="str">
        <f>E7</f>
        <v>Vybudování parkovacích stání na ul. Volgogradská 23-25</v>
      </c>
      <c r="F114" s="253"/>
      <c r="G114" s="253"/>
      <c r="H114" s="253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102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13" t="str">
        <f>E9</f>
        <v>002 - SO 301 DEŠŤOVÁ KANALIZACE</v>
      </c>
      <c r="F116" s="254"/>
      <c r="G116" s="254"/>
      <c r="H116" s="254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20</v>
      </c>
      <c r="D118" s="32"/>
      <c r="E118" s="32"/>
      <c r="F118" s="25" t="str">
        <f>F12</f>
        <v xml:space="preserve">Ostrava, ul. Volgogradská 23-25 </v>
      </c>
      <c r="G118" s="32"/>
      <c r="H118" s="32"/>
      <c r="I118" s="27" t="s">
        <v>22</v>
      </c>
      <c r="J118" s="55" t="str">
        <f>IF(J12="","",J12)</f>
        <v>18. 4. 2018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24</v>
      </c>
      <c r="D120" s="32"/>
      <c r="E120" s="32"/>
      <c r="F120" s="25" t="str">
        <f>E15</f>
        <v>Městský obvod Ostrava – Jih</v>
      </c>
      <c r="G120" s="32"/>
      <c r="H120" s="32"/>
      <c r="I120" s="27" t="s">
        <v>30</v>
      </c>
      <c r="J120" s="30" t="str">
        <f>E21</f>
        <v>Roman Fildán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28</v>
      </c>
      <c r="D121" s="32"/>
      <c r="E121" s="32"/>
      <c r="F121" s="25" t="str">
        <f>IF(E18="","",E18)</f>
        <v>Vyplň údaj</v>
      </c>
      <c r="G121" s="32"/>
      <c r="H121" s="32"/>
      <c r="I121" s="27" t="s">
        <v>33</v>
      </c>
      <c r="J121" s="30" t="str">
        <f>E24</f>
        <v>Roman Fildán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1"/>
      <c r="B123" s="122"/>
      <c r="C123" s="123" t="s">
        <v>112</v>
      </c>
      <c r="D123" s="124" t="s">
        <v>60</v>
      </c>
      <c r="E123" s="124" t="s">
        <v>56</v>
      </c>
      <c r="F123" s="124" t="s">
        <v>57</v>
      </c>
      <c r="G123" s="124" t="s">
        <v>113</v>
      </c>
      <c r="H123" s="124" t="s">
        <v>114</v>
      </c>
      <c r="I123" s="124" t="s">
        <v>115</v>
      </c>
      <c r="J123" s="125" t="s">
        <v>106</v>
      </c>
      <c r="K123" s="126" t="s">
        <v>116</v>
      </c>
      <c r="L123" s="127"/>
      <c r="M123" s="62" t="s">
        <v>1</v>
      </c>
      <c r="N123" s="63" t="s">
        <v>39</v>
      </c>
      <c r="O123" s="63" t="s">
        <v>117</v>
      </c>
      <c r="P123" s="63" t="s">
        <v>118</v>
      </c>
      <c r="Q123" s="63" t="s">
        <v>119</v>
      </c>
      <c r="R123" s="63" t="s">
        <v>120</v>
      </c>
      <c r="S123" s="63" t="s">
        <v>121</v>
      </c>
      <c r="T123" s="64" t="s">
        <v>122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65" s="2" customFormat="1" ht="22.9" customHeight="1">
      <c r="A124" s="32"/>
      <c r="B124" s="33"/>
      <c r="C124" s="69" t="s">
        <v>123</v>
      </c>
      <c r="D124" s="32"/>
      <c r="E124" s="32"/>
      <c r="F124" s="32"/>
      <c r="G124" s="32"/>
      <c r="H124" s="32"/>
      <c r="I124" s="32"/>
      <c r="J124" s="128">
        <f>BK124</f>
        <v>0</v>
      </c>
      <c r="K124" s="32"/>
      <c r="L124" s="33"/>
      <c r="M124" s="65"/>
      <c r="N124" s="56"/>
      <c r="O124" s="66"/>
      <c r="P124" s="129">
        <f>P125</f>
        <v>0</v>
      </c>
      <c r="Q124" s="66"/>
      <c r="R124" s="129">
        <f>R125</f>
        <v>94.596843480000004</v>
      </c>
      <c r="S124" s="66"/>
      <c r="T124" s="130">
        <f>T125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74</v>
      </c>
      <c r="AU124" s="17" t="s">
        <v>108</v>
      </c>
      <c r="BK124" s="131">
        <f>BK125</f>
        <v>0</v>
      </c>
    </row>
    <row r="125" spans="1:65" s="12" customFormat="1" ht="25.9" customHeight="1">
      <c r="B125" s="132"/>
      <c r="D125" s="133" t="s">
        <v>74</v>
      </c>
      <c r="E125" s="134" t="s">
        <v>124</v>
      </c>
      <c r="F125" s="134" t="s">
        <v>125</v>
      </c>
      <c r="I125" s="135"/>
      <c r="J125" s="136">
        <f>BK125</f>
        <v>0</v>
      </c>
      <c r="L125" s="132"/>
      <c r="M125" s="137"/>
      <c r="N125" s="138"/>
      <c r="O125" s="138"/>
      <c r="P125" s="139">
        <f>P126+P185+P197+P201+P205+P222+P227</f>
        <v>0</v>
      </c>
      <c r="Q125" s="138"/>
      <c r="R125" s="139">
        <f>R126+R185+R197+R201+R205+R222+R227</f>
        <v>94.596843480000004</v>
      </c>
      <c r="S125" s="138"/>
      <c r="T125" s="140">
        <f>T126+T185+T197+T201+T205+T222+T227</f>
        <v>0</v>
      </c>
      <c r="AR125" s="133" t="s">
        <v>83</v>
      </c>
      <c r="AT125" s="141" t="s">
        <v>74</v>
      </c>
      <c r="AU125" s="141" t="s">
        <v>75</v>
      </c>
      <c r="AY125" s="133" t="s">
        <v>127</v>
      </c>
      <c r="BK125" s="142">
        <f>BK126+BK185+BK197+BK201+BK205+BK222+BK227</f>
        <v>0</v>
      </c>
    </row>
    <row r="126" spans="1:65" s="12" customFormat="1" ht="22.9" customHeight="1">
      <c r="B126" s="132"/>
      <c r="D126" s="133" t="s">
        <v>74</v>
      </c>
      <c r="E126" s="143" t="s">
        <v>83</v>
      </c>
      <c r="F126" s="143" t="s">
        <v>266</v>
      </c>
      <c r="I126" s="135"/>
      <c r="J126" s="144">
        <f>BK126</f>
        <v>0</v>
      </c>
      <c r="L126" s="132"/>
      <c r="M126" s="137"/>
      <c r="N126" s="138"/>
      <c r="O126" s="138"/>
      <c r="P126" s="139">
        <f>SUM(P127:P184)</f>
        <v>0</v>
      </c>
      <c r="Q126" s="138"/>
      <c r="R126" s="139">
        <f>SUM(R127:R184)</f>
        <v>89.275959999999998</v>
      </c>
      <c r="S126" s="138"/>
      <c r="T126" s="140">
        <f>SUM(T127:T184)</f>
        <v>0</v>
      </c>
      <c r="AR126" s="133" t="s">
        <v>83</v>
      </c>
      <c r="AT126" s="141" t="s">
        <v>74</v>
      </c>
      <c r="AU126" s="141" t="s">
        <v>83</v>
      </c>
      <c r="AY126" s="133" t="s">
        <v>127</v>
      </c>
      <c r="BK126" s="142">
        <f>SUM(BK127:BK184)</f>
        <v>0</v>
      </c>
    </row>
    <row r="127" spans="1:65" s="2" customFormat="1" ht="24.2" customHeight="1">
      <c r="A127" s="32"/>
      <c r="B127" s="145"/>
      <c r="C127" s="161" t="s">
        <v>83</v>
      </c>
      <c r="D127" s="161" t="s">
        <v>212</v>
      </c>
      <c r="E127" s="162" t="s">
        <v>668</v>
      </c>
      <c r="F127" s="163" t="s">
        <v>669</v>
      </c>
      <c r="G127" s="164" t="s">
        <v>238</v>
      </c>
      <c r="H127" s="165">
        <v>39.6</v>
      </c>
      <c r="I127" s="166"/>
      <c r="J127" s="167">
        <f>ROUND(I127*H127,2)</f>
        <v>0</v>
      </c>
      <c r="K127" s="168"/>
      <c r="L127" s="33"/>
      <c r="M127" s="169" t="s">
        <v>1</v>
      </c>
      <c r="N127" s="170" t="s">
        <v>40</v>
      </c>
      <c r="O127" s="58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9" t="s">
        <v>133</v>
      </c>
      <c r="AT127" s="159" t="s">
        <v>212</v>
      </c>
      <c r="AU127" s="159" t="s">
        <v>85</v>
      </c>
      <c r="AY127" s="17" t="s">
        <v>127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7" t="s">
        <v>83</v>
      </c>
      <c r="BK127" s="160">
        <f>ROUND(I127*H127,2)</f>
        <v>0</v>
      </c>
      <c r="BL127" s="17" t="s">
        <v>133</v>
      </c>
      <c r="BM127" s="159" t="s">
        <v>670</v>
      </c>
    </row>
    <row r="128" spans="1:65" s="13" customFormat="1" ht="11.25">
      <c r="B128" s="171"/>
      <c r="D128" s="172" t="s">
        <v>216</v>
      </c>
      <c r="E128" s="173" t="s">
        <v>1</v>
      </c>
      <c r="F128" s="174" t="s">
        <v>671</v>
      </c>
      <c r="H128" s="173" t="s">
        <v>1</v>
      </c>
      <c r="I128" s="175"/>
      <c r="L128" s="171"/>
      <c r="M128" s="176"/>
      <c r="N128" s="177"/>
      <c r="O128" s="177"/>
      <c r="P128" s="177"/>
      <c r="Q128" s="177"/>
      <c r="R128" s="177"/>
      <c r="S128" s="177"/>
      <c r="T128" s="178"/>
      <c r="AT128" s="173" t="s">
        <v>216</v>
      </c>
      <c r="AU128" s="173" t="s">
        <v>85</v>
      </c>
      <c r="AV128" s="13" t="s">
        <v>83</v>
      </c>
      <c r="AW128" s="13" t="s">
        <v>32</v>
      </c>
      <c r="AX128" s="13" t="s">
        <v>75</v>
      </c>
      <c r="AY128" s="173" t="s">
        <v>127</v>
      </c>
    </row>
    <row r="129" spans="1:65" s="14" customFormat="1" ht="11.25">
      <c r="B129" s="179"/>
      <c r="D129" s="172" t="s">
        <v>216</v>
      </c>
      <c r="E129" s="180" t="s">
        <v>646</v>
      </c>
      <c r="F129" s="181" t="s">
        <v>672</v>
      </c>
      <c r="H129" s="182">
        <v>39.6</v>
      </c>
      <c r="I129" s="183"/>
      <c r="L129" s="179"/>
      <c r="M129" s="184"/>
      <c r="N129" s="185"/>
      <c r="O129" s="185"/>
      <c r="P129" s="185"/>
      <c r="Q129" s="185"/>
      <c r="R129" s="185"/>
      <c r="S129" s="185"/>
      <c r="T129" s="186"/>
      <c r="AT129" s="180" t="s">
        <v>216</v>
      </c>
      <c r="AU129" s="180" t="s">
        <v>85</v>
      </c>
      <c r="AV129" s="14" t="s">
        <v>85</v>
      </c>
      <c r="AW129" s="14" t="s">
        <v>32</v>
      </c>
      <c r="AX129" s="14" t="s">
        <v>83</v>
      </c>
      <c r="AY129" s="180" t="s">
        <v>127</v>
      </c>
    </row>
    <row r="130" spans="1:65" s="2" customFormat="1" ht="24.2" customHeight="1">
      <c r="A130" s="32"/>
      <c r="B130" s="145"/>
      <c r="C130" s="161" t="s">
        <v>85</v>
      </c>
      <c r="D130" s="161" t="s">
        <v>212</v>
      </c>
      <c r="E130" s="162" t="s">
        <v>673</v>
      </c>
      <c r="F130" s="163" t="s">
        <v>674</v>
      </c>
      <c r="G130" s="164" t="s">
        <v>238</v>
      </c>
      <c r="H130" s="165">
        <v>39.6</v>
      </c>
      <c r="I130" s="166"/>
      <c r="J130" s="167">
        <f>ROUND(I130*H130,2)</f>
        <v>0</v>
      </c>
      <c r="K130" s="168"/>
      <c r="L130" s="33"/>
      <c r="M130" s="169" t="s">
        <v>1</v>
      </c>
      <c r="N130" s="170" t="s">
        <v>40</v>
      </c>
      <c r="O130" s="58"/>
      <c r="P130" s="157">
        <f>O130*H130</f>
        <v>0</v>
      </c>
      <c r="Q130" s="157">
        <v>0</v>
      </c>
      <c r="R130" s="157">
        <f>Q130*H130</f>
        <v>0</v>
      </c>
      <c r="S130" s="157">
        <v>0</v>
      </c>
      <c r="T130" s="15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9" t="s">
        <v>133</v>
      </c>
      <c r="AT130" s="159" t="s">
        <v>212</v>
      </c>
      <c r="AU130" s="159" t="s">
        <v>85</v>
      </c>
      <c r="AY130" s="17" t="s">
        <v>127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7" t="s">
        <v>83</v>
      </c>
      <c r="BK130" s="160">
        <f>ROUND(I130*H130,2)</f>
        <v>0</v>
      </c>
      <c r="BL130" s="17" t="s">
        <v>133</v>
      </c>
      <c r="BM130" s="159" t="s">
        <v>675</v>
      </c>
    </row>
    <row r="131" spans="1:65" s="14" customFormat="1" ht="11.25">
      <c r="B131" s="179"/>
      <c r="D131" s="172" t="s">
        <v>216</v>
      </c>
      <c r="E131" s="180" t="s">
        <v>1</v>
      </c>
      <c r="F131" s="181" t="s">
        <v>646</v>
      </c>
      <c r="H131" s="182">
        <v>39.6</v>
      </c>
      <c r="I131" s="183"/>
      <c r="L131" s="179"/>
      <c r="M131" s="184"/>
      <c r="N131" s="185"/>
      <c r="O131" s="185"/>
      <c r="P131" s="185"/>
      <c r="Q131" s="185"/>
      <c r="R131" s="185"/>
      <c r="S131" s="185"/>
      <c r="T131" s="186"/>
      <c r="AT131" s="180" t="s">
        <v>216</v>
      </c>
      <c r="AU131" s="180" t="s">
        <v>85</v>
      </c>
      <c r="AV131" s="14" t="s">
        <v>85</v>
      </c>
      <c r="AW131" s="14" t="s">
        <v>32</v>
      </c>
      <c r="AX131" s="14" t="s">
        <v>75</v>
      </c>
      <c r="AY131" s="180" t="s">
        <v>127</v>
      </c>
    </row>
    <row r="132" spans="1:65" s="15" customFormat="1" ht="11.25">
      <c r="B132" s="192"/>
      <c r="D132" s="172" t="s">
        <v>216</v>
      </c>
      <c r="E132" s="193" t="s">
        <v>1</v>
      </c>
      <c r="F132" s="194" t="s">
        <v>308</v>
      </c>
      <c r="H132" s="195">
        <v>39.6</v>
      </c>
      <c r="I132" s="196"/>
      <c r="L132" s="192"/>
      <c r="M132" s="197"/>
      <c r="N132" s="198"/>
      <c r="O132" s="198"/>
      <c r="P132" s="198"/>
      <c r="Q132" s="198"/>
      <c r="R132" s="198"/>
      <c r="S132" s="198"/>
      <c r="T132" s="199"/>
      <c r="AT132" s="193" t="s">
        <v>216</v>
      </c>
      <c r="AU132" s="193" t="s">
        <v>85</v>
      </c>
      <c r="AV132" s="15" t="s">
        <v>133</v>
      </c>
      <c r="AW132" s="15" t="s">
        <v>32</v>
      </c>
      <c r="AX132" s="15" t="s">
        <v>83</v>
      </c>
      <c r="AY132" s="193" t="s">
        <v>127</v>
      </c>
    </row>
    <row r="133" spans="1:65" s="2" customFormat="1" ht="24.2" customHeight="1">
      <c r="A133" s="32"/>
      <c r="B133" s="145"/>
      <c r="C133" s="161" t="s">
        <v>137</v>
      </c>
      <c r="D133" s="161" t="s">
        <v>212</v>
      </c>
      <c r="E133" s="162" t="s">
        <v>676</v>
      </c>
      <c r="F133" s="163" t="s">
        <v>677</v>
      </c>
      <c r="G133" s="164" t="s">
        <v>238</v>
      </c>
      <c r="H133" s="165">
        <v>8.82</v>
      </c>
      <c r="I133" s="166"/>
      <c r="J133" s="167">
        <f>ROUND(I133*H133,2)</f>
        <v>0</v>
      </c>
      <c r="K133" s="168"/>
      <c r="L133" s="33"/>
      <c r="M133" s="169" t="s">
        <v>1</v>
      </c>
      <c r="N133" s="170" t="s">
        <v>40</v>
      </c>
      <c r="O133" s="58"/>
      <c r="P133" s="157">
        <f>O133*H133</f>
        <v>0</v>
      </c>
      <c r="Q133" s="157">
        <v>0</v>
      </c>
      <c r="R133" s="157">
        <f>Q133*H133</f>
        <v>0</v>
      </c>
      <c r="S133" s="157">
        <v>0</v>
      </c>
      <c r="T133" s="15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9" t="s">
        <v>133</v>
      </c>
      <c r="AT133" s="159" t="s">
        <v>212</v>
      </c>
      <c r="AU133" s="159" t="s">
        <v>85</v>
      </c>
      <c r="AY133" s="17" t="s">
        <v>127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17" t="s">
        <v>83</v>
      </c>
      <c r="BK133" s="160">
        <f>ROUND(I133*H133,2)</f>
        <v>0</v>
      </c>
      <c r="BL133" s="17" t="s">
        <v>133</v>
      </c>
      <c r="BM133" s="159" t="s">
        <v>678</v>
      </c>
    </row>
    <row r="134" spans="1:65" s="13" customFormat="1" ht="11.25">
      <c r="B134" s="171"/>
      <c r="D134" s="172" t="s">
        <v>216</v>
      </c>
      <c r="E134" s="173" t="s">
        <v>1</v>
      </c>
      <c r="F134" s="174" t="s">
        <v>679</v>
      </c>
      <c r="H134" s="173" t="s">
        <v>1</v>
      </c>
      <c r="I134" s="175"/>
      <c r="L134" s="171"/>
      <c r="M134" s="176"/>
      <c r="N134" s="177"/>
      <c r="O134" s="177"/>
      <c r="P134" s="177"/>
      <c r="Q134" s="177"/>
      <c r="R134" s="177"/>
      <c r="S134" s="177"/>
      <c r="T134" s="178"/>
      <c r="AT134" s="173" t="s">
        <v>216</v>
      </c>
      <c r="AU134" s="173" t="s">
        <v>85</v>
      </c>
      <c r="AV134" s="13" t="s">
        <v>83</v>
      </c>
      <c r="AW134" s="13" t="s">
        <v>32</v>
      </c>
      <c r="AX134" s="13" t="s">
        <v>75</v>
      </c>
      <c r="AY134" s="173" t="s">
        <v>127</v>
      </c>
    </row>
    <row r="135" spans="1:65" s="14" customFormat="1" ht="11.25">
      <c r="B135" s="179"/>
      <c r="D135" s="172" t="s">
        <v>216</v>
      </c>
      <c r="E135" s="180" t="s">
        <v>245</v>
      </c>
      <c r="F135" s="181" t="s">
        <v>680</v>
      </c>
      <c r="H135" s="182">
        <v>8.82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216</v>
      </c>
      <c r="AU135" s="180" t="s">
        <v>85</v>
      </c>
      <c r="AV135" s="14" t="s">
        <v>85</v>
      </c>
      <c r="AW135" s="14" t="s">
        <v>32</v>
      </c>
      <c r="AX135" s="14" t="s">
        <v>83</v>
      </c>
      <c r="AY135" s="180" t="s">
        <v>127</v>
      </c>
    </row>
    <row r="136" spans="1:65" s="2" customFormat="1" ht="24.2" customHeight="1">
      <c r="A136" s="32"/>
      <c r="B136" s="145"/>
      <c r="C136" s="161" t="s">
        <v>133</v>
      </c>
      <c r="D136" s="161" t="s">
        <v>212</v>
      </c>
      <c r="E136" s="162" t="s">
        <v>681</v>
      </c>
      <c r="F136" s="163" t="s">
        <v>682</v>
      </c>
      <c r="G136" s="164" t="s">
        <v>238</v>
      </c>
      <c r="H136" s="165">
        <v>8.82</v>
      </c>
      <c r="I136" s="166"/>
      <c r="J136" s="167">
        <f>ROUND(I136*H136,2)</f>
        <v>0</v>
      </c>
      <c r="K136" s="168"/>
      <c r="L136" s="33"/>
      <c r="M136" s="169" t="s">
        <v>1</v>
      </c>
      <c r="N136" s="170" t="s">
        <v>40</v>
      </c>
      <c r="O136" s="58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9" t="s">
        <v>133</v>
      </c>
      <c r="AT136" s="159" t="s">
        <v>212</v>
      </c>
      <c r="AU136" s="159" t="s">
        <v>85</v>
      </c>
      <c r="AY136" s="17" t="s">
        <v>127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7" t="s">
        <v>83</v>
      </c>
      <c r="BK136" s="160">
        <f>ROUND(I136*H136,2)</f>
        <v>0</v>
      </c>
      <c r="BL136" s="17" t="s">
        <v>133</v>
      </c>
      <c r="BM136" s="159" t="s">
        <v>683</v>
      </c>
    </row>
    <row r="137" spans="1:65" s="14" customFormat="1" ht="11.25">
      <c r="B137" s="179"/>
      <c r="D137" s="172" t="s">
        <v>216</v>
      </c>
      <c r="E137" s="180" t="s">
        <v>1</v>
      </c>
      <c r="F137" s="181" t="s">
        <v>245</v>
      </c>
      <c r="H137" s="182">
        <v>8.82</v>
      </c>
      <c r="I137" s="183"/>
      <c r="L137" s="179"/>
      <c r="M137" s="184"/>
      <c r="N137" s="185"/>
      <c r="O137" s="185"/>
      <c r="P137" s="185"/>
      <c r="Q137" s="185"/>
      <c r="R137" s="185"/>
      <c r="S137" s="185"/>
      <c r="T137" s="186"/>
      <c r="AT137" s="180" t="s">
        <v>216</v>
      </c>
      <c r="AU137" s="180" t="s">
        <v>85</v>
      </c>
      <c r="AV137" s="14" t="s">
        <v>85</v>
      </c>
      <c r="AW137" s="14" t="s">
        <v>32</v>
      </c>
      <c r="AX137" s="14" t="s">
        <v>83</v>
      </c>
      <c r="AY137" s="180" t="s">
        <v>127</v>
      </c>
    </row>
    <row r="138" spans="1:65" s="2" customFormat="1" ht="21.75" customHeight="1">
      <c r="A138" s="32"/>
      <c r="B138" s="145"/>
      <c r="C138" s="161" t="s">
        <v>126</v>
      </c>
      <c r="D138" s="161" t="s">
        <v>212</v>
      </c>
      <c r="E138" s="162" t="s">
        <v>684</v>
      </c>
      <c r="F138" s="163" t="s">
        <v>685</v>
      </c>
      <c r="G138" s="164" t="s">
        <v>227</v>
      </c>
      <c r="H138" s="165">
        <v>117.6</v>
      </c>
      <c r="I138" s="166"/>
      <c r="J138" s="167">
        <f>ROUND(I138*H138,2)</f>
        <v>0</v>
      </c>
      <c r="K138" s="168"/>
      <c r="L138" s="33"/>
      <c r="M138" s="169" t="s">
        <v>1</v>
      </c>
      <c r="N138" s="170" t="s">
        <v>40</v>
      </c>
      <c r="O138" s="58"/>
      <c r="P138" s="157">
        <f>O138*H138</f>
        <v>0</v>
      </c>
      <c r="Q138" s="157">
        <v>8.4999999999999995E-4</v>
      </c>
      <c r="R138" s="157">
        <f>Q138*H138</f>
        <v>9.9959999999999993E-2</v>
      </c>
      <c r="S138" s="157">
        <v>0</v>
      </c>
      <c r="T138" s="15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9" t="s">
        <v>133</v>
      </c>
      <c r="AT138" s="159" t="s">
        <v>212</v>
      </c>
      <c r="AU138" s="159" t="s">
        <v>85</v>
      </c>
      <c r="AY138" s="17" t="s">
        <v>127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7" t="s">
        <v>83</v>
      </c>
      <c r="BK138" s="160">
        <f>ROUND(I138*H138,2)</f>
        <v>0</v>
      </c>
      <c r="BL138" s="17" t="s">
        <v>133</v>
      </c>
      <c r="BM138" s="159" t="s">
        <v>686</v>
      </c>
    </row>
    <row r="139" spans="1:65" s="13" customFormat="1" ht="11.25">
      <c r="B139" s="171"/>
      <c r="D139" s="172" t="s">
        <v>216</v>
      </c>
      <c r="E139" s="173" t="s">
        <v>1</v>
      </c>
      <c r="F139" s="174" t="s">
        <v>687</v>
      </c>
      <c r="H139" s="173" t="s">
        <v>1</v>
      </c>
      <c r="I139" s="175"/>
      <c r="L139" s="171"/>
      <c r="M139" s="176"/>
      <c r="N139" s="177"/>
      <c r="O139" s="177"/>
      <c r="P139" s="177"/>
      <c r="Q139" s="177"/>
      <c r="R139" s="177"/>
      <c r="S139" s="177"/>
      <c r="T139" s="178"/>
      <c r="AT139" s="173" t="s">
        <v>216</v>
      </c>
      <c r="AU139" s="173" t="s">
        <v>85</v>
      </c>
      <c r="AV139" s="13" t="s">
        <v>83</v>
      </c>
      <c r="AW139" s="13" t="s">
        <v>32</v>
      </c>
      <c r="AX139" s="13" t="s">
        <v>75</v>
      </c>
      <c r="AY139" s="173" t="s">
        <v>127</v>
      </c>
    </row>
    <row r="140" spans="1:65" s="13" customFormat="1" ht="11.25">
      <c r="B140" s="171"/>
      <c r="D140" s="172" t="s">
        <v>216</v>
      </c>
      <c r="E140" s="173" t="s">
        <v>1</v>
      </c>
      <c r="F140" s="174" t="s">
        <v>688</v>
      </c>
      <c r="H140" s="173" t="s">
        <v>1</v>
      </c>
      <c r="I140" s="175"/>
      <c r="L140" s="171"/>
      <c r="M140" s="176"/>
      <c r="N140" s="177"/>
      <c r="O140" s="177"/>
      <c r="P140" s="177"/>
      <c r="Q140" s="177"/>
      <c r="R140" s="177"/>
      <c r="S140" s="177"/>
      <c r="T140" s="178"/>
      <c r="AT140" s="173" t="s">
        <v>216</v>
      </c>
      <c r="AU140" s="173" t="s">
        <v>85</v>
      </c>
      <c r="AV140" s="13" t="s">
        <v>83</v>
      </c>
      <c r="AW140" s="13" t="s">
        <v>32</v>
      </c>
      <c r="AX140" s="13" t="s">
        <v>75</v>
      </c>
      <c r="AY140" s="173" t="s">
        <v>127</v>
      </c>
    </row>
    <row r="141" spans="1:65" s="14" customFormat="1" ht="11.25">
      <c r="B141" s="179"/>
      <c r="D141" s="172" t="s">
        <v>216</v>
      </c>
      <c r="E141" s="180" t="s">
        <v>657</v>
      </c>
      <c r="F141" s="181" t="s">
        <v>689</v>
      </c>
      <c r="H141" s="182">
        <v>16.8</v>
      </c>
      <c r="I141" s="183"/>
      <c r="L141" s="179"/>
      <c r="M141" s="184"/>
      <c r="N141" s="185"/>
      <c r="O141" s="185"/>
      <c r="P141" s="185"/>
      <c r="Q141" s="185"/>
      <c r="R141" s="185"/>
      <c r="S141" s="185"/>
      <c r="T141" s="186"/>
      <c r="AT141" s="180" t="s">
        <v>216</v>
      </c>
      <c r="AU141" s="180" t="s">
        <v>85</v>
      </c>
      <c r="AV141" s="14" t="s">
        <v>85</v>
      </c>
      <c r="AW141" s="14" t="s">
        <v>32</v>
      </c>
      <c r="AX141" s="14" t="s">
        <v>75</v>
      </c>
      <c r="AY141" s="180" t="s">
        <v>127</v>
      </c>
    </row>
    <row r="142" spans="1:65" s="13" customFormat="1" ht="11.25">
      <c r="B142" s="171"/>
      <c r="D142" s="172" t="s">
        <v>216</v>
      </c>
      <c r="E142" s="173" t="s">
        <v>1</v>
      </c>
      <c r="F142" s="174" t="s">
        <v>647</v>
      </c>
      <c r="H142" s="173" t="s">
        <v>1</v>
      </c>
      <c r="I142" s="175"/>
      <c r="L142" s="171"/>
      <c r="M142" s="176"/>
      <c r="N142" s="177"/>
      <c r="O142" s="177"/>
      <c r="P142" s="177"/>
      <c r="Q142" s="177"/>
      <c r="R142" s="177"/>
      <c r="S142" s="177"/>
      <c r="T142" s="178"/>
      <c r="AT142" s="173" t="s">
        <v>216</v>
      </c>
      <c r="AU142" s="173" t="s">
        <v>85</v>
      </c>
      <c r="AV142" s="13" t="s">
        <v>83</v>
      </c>
      <c r="AW142" s="13" t="s">
        <v>32</v>
      </c>
      <c r="AX142" s="13" t="s">
        <v>75</v>
      </c>
      <c r="AY142" s="173" t="s">
        <v>127</v>
      </c>
    </row>
    <row r="143" spans="1:65" s="14" customFormat="1" ht="11.25">
      <c r="B143" s="179"/>
      <c r="D143" s="172" t="s">
        <v>216</v>
      </c>
      <c r="E143" s="180" t="s">
        <v>1</v>
      </c>
      <c r="F143" s="181" t="s">
        <v>690</v>
      </c>
      <c r="H143" s="182">
        <v>88</v>
      </c>
      <c r="I143" s="183"/>
      <c r="L143" s="179"/>
      <c r="M143" s="184"/>
      <c r="N143" s="185"/>
      <c r="O143" s="185"/>
      <c r="P143" s="185"/>
      <c r="Q143" s="185"/>
      <c r="R143" s="185"/>
      <c r="S143" s="185"/>
      <c r="T143" s="186"/>
      <c r="AT143" s="180" t="s">
        <v>216</v>
      </c>
      <c r="AU143" s="180" t="s">
        <v>85</v>
      </c>
      <c r="AV143" s="14" t="s">
        <v>85</v>
      </c>
      <c r="AW143" s="14" t="s">
        <v>32</v>
      </c>
      <c r="AX143" s="14" t="s">
        <v>75</v>
      </c>
      <c r="AY143" s="180" t="s">
        <v>127</v>
      </c>
    </row>
    <row r="144" spans="1:65" s="13" customFormat="1" ht="11.25">
      <c r="B144" s="171"/>
      <c r="D144" s="172" t="s">
        <v>216</v>
      </c>
      <c r="E144" s="173" t="s">
        <v>1</v>
      </c>
      <c r="F144" s="174" t="s">
        <v>691</v>
      </c>
      <c r="H144" s="173" t="s">
        <v>1</v>
      </c>
      <c r="I144" s="175"/>
      <c r="L144" s="171"/>
      <c r="M144" s="176"/>
      <c r="N144" s="177"/>
      <c r="O144" s="177"/>
      <c r="P144" s="177"/>
      <c r="Q144" s="177"/>
      <c r="R144" s="177"/>
      <c r="S144" s="177"/>
      <c r="T144" s="178"/>
      <c r="AT144" s="173" t="s">
        <v>216</v>
      </c>
      <c r="AU144" s="173" t="s">
        <v>85</v>
      </c>
      <c r="AV144" s="13" t="s">
        <v>83</v>
      </c>
      <c r="AW144" s="13" t="s">
        <v>32</v>
      </c>
      <c r="AX144" s="13" t="s">
        <v>75</v>
      </c>
      <c r="AY144" s="173" t="s">
        <v>127</v>
      </c>
    </row>
    <row r="145" spans="1:65" s="14" customFormat="1" ht="11.25">
      <c r="B145" s="179"/>
      <c r="D145" s="172" t="s">
        <v>216</v>
      </c>
      <c r="E145" s="180" t="s">
        <v>1</v>
      </c>
      <c r="F145" s="181" t="s">
        <v>692</v>
      </c>
      <c r="H145" s="182">
        <v>12.8</v>
      </c>
      <c r="I145" s="183"/>
      <c r="L145" s="179"/>
      <c r="M145" s="184"/>
      <c r="N145" s="185"/>
      <c r="O145" s="185"/>
      <c r="P145" s="185"/>
      <c r="Q145" s="185"/>
      <c r="R145" s="185"/>
      <c r="S145" s="185"/>
      <c r="T145" s="186"/>
      <c r="AT145" s="180" t="s">
        <v>216</v>
      </c>
      <c r="AU145" s="180" t="s">
        <v>85</v>
      </c>
      <c r="AV145" s="14" t="s">
        <v>85</v>
      </c>
      <c r="AW145" s="14" t="s">
        <v>32</v>
      </c>
      <c r="AX145" s="14" t="s">
        <v>75</v>
      </c>
      <c r="AY145" s="180" t="s">
        <v>127</v>
      </c>
    </row>
    <row r="146" spans="1:65" s="15" customFormat="1" ht="11.25">
      <c r="B146" s="192"/>
      <c r="D146" s="172" t="s">
        <v>216</v>
      </c>
      <c r="E146" s="193" t="s">
        <v>654</v>
      </c>
      <c r="F146" s="194" t="s">
        <v>308</v>
      </c>
      <c r="H146" s="195">
        <v>117.6</v>
      </c>
      <c r="I146" s="196"/>
      <c r="L146" s="192"/>
      <c r="M146" s="197"/>
      <c r="N146" s="198"/>
      <c r="O146" s="198"/>
      <c r="P146" s="198"/>
      <c r="Q146" s="198"/>
      <c r="R146" s="198"/>
      <c r="S146" s="198"/>
      <c r="T146" s="199"/>
      <c r="AT146" s="193" t="s">
        <v>216</v>
      </c>
      <c r="AU146" s="193" t="s">
        <v>85</v>
      </c>
      <c r="AV146" s="15" t="s">
        <v>133</v>
      </c>
      <c r="AW146" s="15" t="s">
        <v>32</v>
      </c>
      <c r="AX146" s="15" t="s">
        <v>83</v>
      </c>
      <c r="AY146" s="193" t="s">
        <v>127</v>
      </c>
    </row>
    <row r="147" spans="1:65" s="2" customFormat="1" ht="24.2" customHeight="1">
      <c r="A147" s="32"/>
      <c r="B147" s="145"/>
      <c r="C147" s="161" t="s">
        <v>145</v>
      </c>
      <c r="D147" s="161" t="s">
        <v>212</v>
      </c>
      <c r="E147" s="162" t="s">
        <v>693</v>
      </c>
      <c r="F147" s="163" t="s">
        <v>694</v>
      </c>
      <c r="G147" s="164" t="s">
        <v>227</v>
      </c>
      <c r="H147" s="165">
        <v>117.6</v>
      </c>
      <c r="I147" s="166"/>
      <c r="J147" s="167">
        <f>ROUND(I147*H147,2)</f>
        <v>0</v>
      </c>
      <c r="K147" s="168"/>
      <c r="L147" s="33"/>
      <c r="M147" s="169" t="s">
        <v>1</v>
      </c>
      <c r="N147" s="170" t="s">
        <v>40</v>
      </c>
      <c r="O147" s="58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9" t="s">
        <v>133</v>
      </c>
      <c r="AT147" s="159" t="s">
        <v>212</v>
      </c>
      <c r="AU147" s="159" t="s">
        <v>85</v>
      </c>
      <c r="AY147" s="17" t="s">
        <v>127</v>
      </c>
      <c r="BE147" s="160">
        <f>IF(N147="základní",J147,0)</f>
        <v>0</v>
      </c>
      <c r="BF147" s="160">
        <f>IF(N147="snížená",J147,0)</f>
        <v>0</v>
      </c>
      <c r="BG147" s="160">
        <f>IF(N147="zákl. přenesená",J147,0)</f>
        <v>0</v>
      </c>
      <c r="BH147" s="160">
        <f>IF(N147="sníž. přenesená",J147,0)</f>
        <v>0</v>
      </c>
      <c r="BI147" s="160">
        <f>IF(N147="nulová",J147,0)</f>
        <v>0</v>
      </c>
      <c r="BJ147" s="17" t="s">
        <v>83</v>
      </c>
      <c r="BK147" s="160">
        <f>ROUND(I147*H147,2)</f>
        <v>0</v>
      </c>
      <c r="BL147" s="17" t="s">
        <v>133</v>
      </c>
      <c r="BM147" s="159" t="s">
        <v>695</v>
      </c>
    </row>
    <row r="148" spans="1:65" s="14" customFormat="1" ht="11.25">
      <c r="B148" s="179"/>
      <c r="D148" s="172" t="s">
        <v>216</v>
      </c>
      <c r="E148" s="180" t="s">
        <v>1</v>
      </c>
      <c r="F148" s="181" t="s">
        <v>654</v>
      </c>
      <c r="H148" s="182">
        <v>117.6</v>
      </c>
      <c r="I148" s="183"/>
      <c r="L148" s="179"/>
      <c r="M148" s="184"/>
      <c r="N148" s="185"/>
      <c r="O148" s="185"/>
      <c r="P148" s="185"/>
      <c r="Q148" s="185"/>
      <c r="R148" s="185"/>
      <c r="S148" s="185"/>
      <c r="T148" s="186"/>
      <c r="AT148" s="180" t="s">
        <v>216</v>
      </c>
      <c r="AU148" s="180" t="s">
        <v>85</v>
      </c>
      <c r="AV148" s="14" t="s">
        <v>85</v>
      </c>
      <c r="AW148" s="14" t="s">
        <v>32</v>
      </c>
      <c r="AX148" s="14" t="s">
        <v>75</v>
      </c>
      <c r="AY148" s="180" t="s">
        <v>127</v>
      </c>
    </row>
    <row r="149" spans="1:65" s="15" customFormat="1" ht="11.25">
      <c r="B149" s="192"/>
      <c r="D149" s="172" t="s">
        <v>216</v>
      </c>
      <c r="E149" s="193" t="s">
        <v>1</v>
      </c>
      <c r="F149" s="194" t="s">
        <v>308</v>
      </c>
      <c r="H149" s="195">
        <v>117.6</v>
      </c>
      <c r="I149" s="196"/>
      <c r="L149" s="192"/>
      <c r="M149" s="197"/>
      <c r="N149" s="198"/>
      <c r="O149" s="198"/>
      <c r="P149" s="198"/>
      <c r="Q149" s="198"/>
      <c r="R149" s="198"/>
      <c r="S149" s="198"/>
      <c r="T149" s="199"/>
      <c r="AT149" s="193" t="s">
        <v>216</v>
      </c>
      <c r="AU149" s="193" t="s">
        <v>85</v>
      </c>
      <c r="AV149" s="15" t="s">
        <v>133</v>
      </c>
      <c r="AW149" s="15" t="s">
        <v>32</v>
      </c>
      <c r="AX149" s="15" t="s">
        <v>83</v>
      </c>
      <c r="AY149" s="193" t="s">
        <v>127</v>
      </c>
    </row>
    <row r="150" spans="1:65" s="2" customFormat="1" ht="24.2" customHeight="1">
      <c r="A150" s="32"/>
      <c r="B150" s="145"/>
      <c r="C150" s="161" t="s">
        <v>149</v>
      </c>
      <c r="D150" s="161" t="s">
        <v>212</v>
      </c>
      <c r="E150" s="162" t="s">
        <v>696</v>
      </c>
      <c r="F150" s="163" t="s">
        <v>697</v>
      </c>
      <c r="G150" s="164" t="s">
        <v>238</v>
      </c>
      <c r="H150" s="165">
        <v>48.42</v>
      </c>
      <c r="I150" s="166"/>
      <c r="J150" s="167">
        <f>ROUND(I150*H150,2)</f>
        <v>0</v>
      </c>
      <c r="K150" s="168"/>
      <c r="L150" s="33"/>
      <c r="M150" s="169" t="s">
        <v>1</v>
      </c>
      <c r="N150" s="170" t="s">
        <v>40</v>
      </c>
      <c r="O150" s="58"/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9" t="s">
        <v>133</v>
      </c>
      <c r="AT150" s="159" t="s">
        <v>212</v>
      </c>
      <c r="AU150" s="159" t="s">
        <v>85</v>
      </c>
      <c r="AY150" s="17" t="s">
        <v>127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17" t="s">
        <v>83</v>
      </c>
      <c r="BK150" s="160">
        <f>ROUND(I150*H150,2)</f>
        <v>0</v>
      </c>
      <c r="BL150" s="17" t="s">
        <v>133</v>
      </c>
      <c r="BM150" s="159" t="s">
        <v>698</v>
      </c>
    </row>
    <row r="151" spans="1:65" s="14" customFormat="1" ht="11.25">
      <c r="B151" s="179"/>
      <c r="D151" s="172" t="s">
        <v>216</v>
      </c>
      <c r="E151" s="180" t="s">
        <v>1</v>
      </c>
      <c r="F151" s="181" t="s">
        <v>245</v>
      </c>
      <c r="H151" s="182">
        <v>8.82</v>
      </c>
      <c r="I151" s="183"/>
      <c r="L151" s="179"/>
      <c r="M151" s="184"/>
      <c r="N151" s="185"/>
      <c r="O151" s="185"/>
      <c r="P151" s="185"/>
      <c r="Q151" s="185"/>
      <c r="R151" s="185"/>
      <c r="S151" s="185"/>
      <c r="T151" s="186"/>
      <c r="AT151" s="180" t="s">
        <v>216</v>
      </c>
      <c r="AU151" s="180" t="s">
        <v>85</v>
      </c>
      <c r="AV151" s="14" t="s">
        <v>85</v>
      </c>
      <c r="AW151" s="14" t="s">
        <v>32</v>
      </c>
      <c r="AX151" s="14" t="s">
        <v>75</v>
      </c>
      <c r="AY151" s="180" t="s">
        <v>127</v>
      </c>
    </row>
    <row r="152" spans="1:65" s="14" customFormat="1" ht="11.25">
      <c r="B152" s="179"/>
      <c r="D152" s="172" t="s">
        <v>216</v>
      </c>
      <c r="E152" s="180" t="s">
        <v>1</v>
      </c>
      <c r="F152" s="181" t="s">
        <v>646</v>
      </c>
      <c r="H152" s="182">
        <v>39.6</v>
      </c>
      <c r="I152" s="183"/>
      <c r="L152" s="179"/>
      <c r="M152" s="184"/>
      <c r="N152" s="185"/>
      <c r="O152" s="185"/>
      <c r="P152" s="185"/>
      <c r="Q152" s="185"/>
      <c r="R152" s="185"/>
      <c r="S152" s="185"/>
      <c r="T152" s="186"/>
      <c r="AT152" s="180" t="s">
        <v>216</v>
      </c>
      <c r="AU152" s="180" t="s">
        <v>85</v>
      </c>
      <c r="AV152" s="14" t="s">
        <v>85</v>
      </c>
      <c r="AW152" s="14" t="s">
        <v>32</v>
      </c>
      <c r="AX152" s="14" t="s">
        <v>75</v>
      </c>
      <c r="AY152" s="180" t="s">
        <v>127</v>
      </c>
    </row>
    <row r="153" spans="1:65" s="15" customFormat="1" ht="11.25">
      <c r="B153" s="192"/>
      <c r="D153" s="172" t="s">
        <v>216</v>
      </c>
      <c r="E153" s="193" t="s">
        <v>1</v>
      </c>
      <c r="F153" s="194" t="s">
        <v>308</v>
      </c>
      <c r="H153" s="195">
        <v>48.42</v>
      </c>
      <c r="I153" s="196"/>
      <c r="L153" s="192"/>
      <c r="M153" s="197"/>
      <c r="N153" s="198"/>
      <c r="O153" s="198"/>
      <c r="P153" s="198"/>
      <c r="Q153" s="198"/>
      <c r="R153" s="198"/>
      <c r="S153" s="198"/>
      <c r="T153" s="199"/>
      <c r="AT153" s="193" t="s">
        <v>216</v>
      </c>
      <c r="AU153" s="193" t="s">
        <v>85</v>
      </c>
      <c r="AV153" s="15" t="s">
        <v>133</v>
      </c>
      <c r="AW153" s="15" t="s">
        <v>32</v>
      </c>
      <c r="AX153" s="15" t="s">
        <v>83</v>
      </c>
      <c r="AY153" s="193" t="s">
        <v>127</v>
      </c>
    </row>
    <row r="154" spans="1:65" s="2" customFormat="1" ht="24.2" customHeight="1">
      <c r="A154" s="32"/>
      <c r="B154" s="145"/>
      <c r="C154" s="161" t="s">
        <v>132</v>
      </c>
      <c r="D154" s="161" t="s">
        <v>212</v>
      </c>
      <c r="E154" s="162" t="s">
        <v>330</v>
      </c>
      <c r="F154" s="163" t="s">
        <v>331</v>
      </c>
      <c r="G154" s="164" t="s">
        <v>238</v>
      </c>
      <c r="H154" s="165">
        <v>48.42</v>
      </c>
      <c r="I154" s="166"/>
      <c r="J154" s="167">
        <f>ROUND(I154*H154,2)</f>
        <v>0</v>
      </c>
      <c r="K154" s="168"/>
      <c r="L154" s="33"/>
      <c r="M154" s="169" t="s">
        <v>1</v>
      </c>
      <c r="N154" s="170" t="s">
        <v>40</v>
      </c>
      <c r="O154" s="58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9" t="s">
        <v>133</v>
      </c>
      <c r="AT154" s="159" t="s">
        <v>212</v>
      </c>
      <c r="AU154" s="159" t="s">
        <v>85</v>
      </c>
      <c r="AY154" s="17" t="s">
        <v>127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17" t="s">
        <v>83</v>
      </c>
      <c r="BK154" s="160">
        <f>ROUND(I154*H154,2)</f>
        <v>0</v>
      </c>
      <c r="BL154" s="17" t="s">
        <v>133</v>
      </c>
      <c r="BM154" s="159" t="s">
        <v>699</v>
      </c>
    </row>
    <row r="155" spans="1:65" s="14" customFormat="1" ht="11.25">
      <c r="B155" s="179"/>
      <c r="D155" s="172" t="s">
        <v>216</v>
      </c>
      <c r="E155" s="180" t="s">
        <v>1</v>
      </c>
      <c r="F155" s="181" t="s">
        <v>700</v>
      </c>
      <c r="H155" s="182">
        <v>48.42</v>
      </c>
      <c r="I155" s="183"/>
      <c r="L155" s="179"/>
      <c r="M155" s="184"/>
      <c r="N155" s="185"/>
      <c r="O155" s="185"/>
      <c r="P155" s="185"/>
      <c r="Q155" s="185"/>
      <c r="R155" s="185"/>
      <c r="S155" s="185"/>
      <c r="T155" s="186"/>
      <c r="AT155" s="180" t="s">
        <v>216</v>
      </c>
      <c r="AU155" s="180" t="s">
        <v>85</v>
      </c>
      <c r="AV155" s="14" t="s">
        <v>85</v>
      </c>
      <c r="AW155" s="14" t="s">
        <v>32</v>
      </c>
      <c r="AX155" s="14" t="s">
        <v>83</v>
      </c>
      <c r="AY155" s="180" t="s">
        <v>127</v>
      </c>
    </row>
    <row r="156" spans="1:65" s="2" customFormat="1" ht="33" customHeight="1">
      <c r="A156" s="32"/>
      <c r="B156" s="145"/>
      <c r="C156" s="161" t="s">
        <v>156</v>
      </c>
      <c r="D156" s="161" t="s">
        <v>212</v>
      </c>
      <c r="E156" s="162" t="s">
        <v>334</v>
      </c>
      <c r="F156" s="163" t="s">
        <v>335</v>
      </c>
      <c r="G156" s="164" t="s">
        <v>238</v>
      </c>
      <c r="H156" s="165">
        <v>726.3</v>
      </c>
      <c r="I156" s="166"/>
      <c r="J156" s="167">
        <f>ROUND(I156*H156,2)</f>
        <v>0</v>
      </c>
      <c r="K156" s="168"/>
      <c r="L156" s="33"/>
      <c r="M156" s="169" t="s">
        <v>1</v>
      </c>
      <c r="N156" s="170" t="s">
        <v>40</v>
      </c>
      <c r="O156" s="58"/>
      <c r="P156" s="157">
        <f>O156*H156</f>
        <v>0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9" t="s">
        <v>133</v>
      </c>
      <c r="AT156" s="159" t="s">
        <v>212</v>
      </c>
      <c r="AU156" s="159" t="s">
        <v>85</v>
      </c>
      <c r="AY156" s="17" t="s">
        <v>127</v>
      </c>
      <c r="BE156" s="160">
        <f>IF(N156="základní",J156,0)</f>
        <v>0</v>
      </c>
      <c r="BF156" s="160">
        <f>IF(N156="snížená",J156,0)</f>
        <v>0</v>
      </c>
      <c r="BG156" s="160">
        <f>IF(N156="zákl. přenesená",J156,0)</f>
        <v>0</v>
      </c>
      <c r="BH156" s="160">
        <f>IF(N156="sníž. přenesená",J156,0)</f>
        <v>0</v>
      </c>
      <c r="BI156" s="160">
        <f>IF(N156="nulová",J156,0)</f>
        <v>0</v>
      </c>
      <c r="BJ156" s="17" t="s">
        <v>83</v>
      </c>
      <c r="BK156" s="160">
        <f>ROUND(I156*H156,2)</f>
        <v>0</v>
      </c>
      <c r="BL156" s="17" t="s">
        <v>133</v>
      </c>
      <c r="BM156" s="159" t="s">
        <v>701</v>
      </c>
    </row>
    <row r="157" spans="1:65" s="14" customFormat="1" ht="11.25">
      <c r="B157" s="179"/>
      <c r="D157" s="172" t="s">
        <v>216</v>
      </c>
      <c r="E157" s="180" t="s">
        <v>1</v>
      </c>
      <c r="F157" s="181" t="s">
        <v>702</v>
      </c>
      <c r="H157" s="182">
        <v>726.3</v>
      </c>
      <c r="I157" s="183"/>
      <c r="L157" s="179"/>
      <c r="M157" s="184"/>
      <c r="N157" s="185"/>
      <c r="O157" s="185"/>
      <c r="P157" s="185"/>
      <c r="Q157" s="185"/>
      <c r="R157" s="185"/>
      <c r="S157" s="185"/>
      <c r="T157" s="186"/>
      <c r="AT157" s="180" t="s">
        <v>216</v>
      </c>
      <c r="AU157" s="180" t="s">
        <v>85</v>
      </c>
      <c r="AV157" s="14" t="s">
        <v>85</v>
      </c>
      <c r="AW157" s="14" t="s">
        <v>32</v>
      </c>
      <c r="AX157" s="14" t="s">
        <v>83</v>
      </c>
      <c r="AY157" s="180" t="s">
        <v>127</v>
      </c>
    </row>
    <row r="158" spans="1:65" s="2" customFormat="1" ht="21.75" customHeight="1">
      <c r="A158" s="32"/>
      <c r="B158" s="145"/>
      <c r="C158" s="161" t="s">
        <v>160</v>
      </c>
      <c r="D158" s="161" t="s">
        <v>212</v>
      </c>
      <c r="E158" s="162" t="s">
        <v>338</v>
      </c>
      <c r="F158" s="163" t="s">
        <v>339</v>
      </c>
      <c r="G158" s="164" t="s">
        <v>238</v>
      </c>
      <c r="H158" s="165">
        <v>48.42</v>
      </c>
      <c r="I158" s="166"/>
      <c r="J158" s="167">
        <f>ROUND(I158*H158,2)</f>
        <v>0</v>
      </c>
      <c r="K158" s="168"/>
      <c r="L158" s="33"/>
      <c r="M158" s="169" t="s">
        <v>1</v>
      </c>
      <c r="N158" s="170" t="s">
        <v>40</v>
      </c>
      <c r="O158" s="58"/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9" t="s">
        <v>133</v>
      </c>
      <c r="AT158" s="159" t="s">
        <v>212</v>
      </c>
      <c r="AU158" s="159" t="s">
        <v>85</v>
      </c>
      <c r="AY158" s="17" t="s">
        <v>127</v>
      </c>
      <c r="BE158" s="160">
        <f>IF(N158="základní",J158,0)</f>
        <v>0</v>
      </c>
      <c r="BF158" s="160">
        <f>IF(N158="snížená",J158,0)</f>
        <v>0</v>
      </c>
      <c r="BG158" s="160">
        <f>IF(N158="zákl. přenesená",J158,0)</f>
        <v>0</v>
      </c>
      <c r="BH158" s="160">
        <f>IF(N158="sníž. přenesená",J158,0)</f>
        <v>0</v>
      </c>
      <c r="BI158" s="160">
        <f>IF(N158="nulová",J158,0)</f>
        <v>0</v>
      </c>
      <c r="BJ158" s="17" t="s">
        <v>83</v>
      </c>
      <c r="BK158" s="160">
        <f>ROUND(I158*H158,2)</f>
        <v>0</v>
      </c>
      <c r="BL158" s="17" t="s">
        <v>133</v>
      </c>
      <c r="BM158" s="159" t="s">
        <v>703</v>
      </c>
    </row>
    <row r="159" spans="1:65" s="14" customFormat="1" ht="11.25">
      <c r="B159" s="179"/>
      <c r="D159" s="172" t="s">
        <v>216</v>
      </c>
      <c r="E159" s="180" t="s">
        <v>1</v>
      </c>
      <c r="F159" s="181" t="s">
        <v>700</v>
      </c>
      <c r="H159" s="182">
        <v>48.42</v>
      </c>
      <c r="I159" s="183"/>
      <c r="L159" s="179"/>
      <c r="M159" s="184"/>
      <c r="N159" s="185"/>
      <c r="O159" s="185"/>
      <c r="P159" s="185"/>
      <c r="Q159" s="185"/>
      <c r="R159" s="185"/>
      <c r="S159" s="185"/>
      <c r="T159" s="186"/>
      <c r="AT159" s="180" t="s">
        <v>216</v>
      </c>
      <c r="AU159" s="180" t="s">
        <v>85</v>
      </c>
      <c r="AV159" s="14" t="s">
        <v>85</v>
      </c>
      <c r="AW159" s="14" t="s">
        <v>32</v>
      </c>
      <c r="AX159" s="14" t="s">
        <v>83</v>
      </c>
      <c r="AY159" s="180" t="s">
        <v>127</v>
      </c>
    </row>
    <row r="160" spans="1:65" s="2" customFormat="1" ht="16.5" customHeight="1">
      <c r="A160" s="32"/>
      <c r="B160" s="145"/>
      <c r="C160" s="161" t="s">
        <v>165</v>
      </c>
      <c r="D160" s="161" t="s">
        <v>212</v>
      </c>
      <c r="E160" s="162" t="s">
        <v>341</v>
      </c>
      <c r="F160" s="163" t="s">
        <v>342</v>
      </c>
      <c r="G160" s="164" t="s">
        <v>238</v>
      </c>
      <c r="H160" s="165">
        <v>48.42</v>
      </c>
      <c r="I160" s="166"/>
      <c r="J160" s="167">
        <f>ROUND(I160*H160,2)</f>
        <v>0</v>
      </c>
      <c r="K160" s="168"/>
      <c r="L160" s="33"/>
      <c r="M160" s="169" t="s">
        <v>1</v>
      </c>
      <c r="N160" s="170" t="s">
        <v>40</v>
      </c>
      <c r="O160" s="58"/>
      <c r="P160" s="157">
        <f>O160*H160</f>
        <v>0</v>
      </c>
      <c r="Q160" s="157">
        <v>0</v>
      </c>
      <c r="R160" s="157">
        <f>Q160*H160</f>
        <v>0</v>
      </c>
      <c r="S160" s="157">
        <v>0</v>
      </c>
      <c r="T160" s="15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9" t="s">
        <v>133</v>
      </c>
      <c r="AT160" s="159" t="s">
        <v>212</v>
      </c>
      <c r="AU160" s="159" t="s">
        <v>85</v>
      </c>
      <c r="AY160" s="17" t="s">
        <v>127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17" t="s">
        <v>83</v>
      </c>
      <c r="BK160" s="160">
        <f>ROUND(I160*H160,2)</f>
        <v>0</v>
      </c>
      <c r="BL160" s="17" t="s">
        <v>133</v>
      </c>
      <c r="BM160" s="159" t="s">
        <v>704</v>
      </c>
    </row>
    <row r="161" spans="1:65" s="14" customFormat="1" ht="11.25">
      <c r="B161" s="179"/>
      <c r="D161" s="172" t="s">
        <v>216</v>
      </c>
      <c r="E161" s="180" t="s">
        <v>1</v>
      </c>
      <c r="F161" s="181" t="s">
        <v>700</v>
      </c>
      <c r="H161" s="182">
        <v>48.42</v>
      </c>
      <c r="I161" s="183"/>
      <c r="L161" s="179"/>
      <c r="M161" s="184"/>
      <c r="N161" s="185"/>
      <c r="O161" s="185"/>
      <c r="P161" s="185"/>
      <c r="Q161" s="185"/>
      <c r="R161" s="185"/>
      <c r="S161" s="185"/>
      <c r="T161" s="186"/>
      <c r="AT161" s="180" t="s">
        <v>216</v>
      </c>
      <c r="AU161" s="180" t="s">
        <v>85</v>
      </c>
      <c r="AV161" s="14" t="s">
        <v>85</v>
      </c>
      <c r="AW161" s="14" t="s">
        <v>32</v>
      </c>
      <c r="AX161" s="14" t="s">
        <v>83</v>
      </c>
      <c r="AY161" s="180" t="s">
        <v>127</v>
      </c>
    </row>
    <row r="162" spans="1:65" s="2" customFormat="1" ht="24.2" customHeight="1">
      <c r="A162" s="32"/>
      <c r="B162" s="145"/>
      <c r="C162" s="161" t="s">
        <v>169</v>
      </c>
      <c r="D162" s="161" t="s">
        <v>212</v>
      </c>
      <c r="E162" s="162" t="s">
        <v>344</v>
      </c>
      <c r="F162" s="163" t="s">
        <v>345</v>
      </c>
      <c r="G162" s="164" t="s">
        <v>346</v>
      </c>
      <c r="H162" s="165">
        <v>82.313999999999993</v>
      </c>
      <c r="I162" s="166"/>
      <c r="J162" s="167">
        <f>ROUND(I162*H162,2)</f>
        <v>0</v>
      </c>
      <c r="K162" s="168"/>
      <c r="L162" s="33"/>
      <c r="M162" s="169" t="s">
        <v>1</v>
      </c>
      <c r="N162" s="170" t="s">
        <v>40</v>
      </c>
      <c r="O162" s="58"/>
      <c r="P162" s="157">
        <f>O162*H162</f>
        <v>0</v>
      </c>
      <c r="Q162" s="157">
        <v>0</v>
      </c>
      <c r="R162" s="157">
        <f>Q162*H162</f>
        <v>0</v>
      </c>
      <c r="S162" s="157">
        <v>0</v>
      </c>
      <c r="T162" s="158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9" t="s">
        <v>133</v>
      </c>
      <c r="AT162" s="159" t="s">
        <v>212</v>
      </c>
      <c r="AU162" s="159" t="s">
        <v>85</v>
      </c>
      <c r="AY162" s="17" t="s">
        <v>127</v>
      </c>
      <c r="BE162" s="160">
        <f>IF(N162="základní",J162,0)</f>
        <v>0</v>
      </c>
      <c r="BF162" s="160">
        <f>IF(N162="snížená",J162,0)</f>
        <v>0</v>
      </c>
      <c r="BG162" s="160">
        <f>IF(N162="zákl. přenesená",J162,0)</f>
        <v>0</v>
      </c>
      <c r="BH162" s="160">
        <f>IF(N162="sníž. přenesená",J162,0)</f>
        <v>0</v>
      </c>
      <c r="BI162" s="160">
        <f>IF(N162="nulová",J162,0)</f>
        <v>0</v>
      </c>
      <c r="BJ162" s="17" t="s">
        <v>83</v>
      </c>
      <c r="BK162" s="160">
        <f>ROUND(I162*H162,2)</f>
        <v>0</v>
      </c>
      <c r="BL162" s="17" t="s">
        <v>133</v>
      </c>
      <c r="BM162" s="159" t="s">
        <v>705</v>
      </c>
    </row>
    <row r="163" spans="1:65" s="14" customFormat="1" ht="11.25">
      <c r="B163" s="179"/>
      <c r="D163" s="172" t="s">
        <v>216</v>
      </c>
      <c r="E163" s="180" t="s">
        <v>1</v>
      </c>
      <c r="F163" s="181" t="s">
        <v>706</v>
      </c>
      <c r="H163" s="182">
        <v>82.313999999999993</v>
      </c>
      <c r="I163" s="183"/>
      <c r="L163" s="179"/>
      <c r="M163" s="184"/>
      <c r="N163" s="185"/>
      <c r="O163" s="185"/>
      <c r="P163" s="185"/>
      <c r="Q163" s="185"/>
      <c r="R163" s="185"/>
      <c r="S163" s="185"/>
      <c r="T163" s="186"/>
      <c r="AT163" s="180" t="s">
        <v>216</v>
      </c>
      <c r="AU163" s="180" t="s">
        <v>85</v>
      </c>
      <c r="AV163" s="14" t="s">
        <v>85</v>
      </c>
      <c r="AW163" s="14" t="s">
        <v>32</v>
      </c>
      <c r="AX163" s="14" t="s">
        <v>83</v>
      </c>
      <c r="AY163" s="180" t="s">
        <v>127</v>
      </c>
    </row>
    <row r="164" spans="1:65" s="2" customFormat="1" ht="16.5" customHeight="1">
      <c r="A164" s="32"/>
      <c r="B164" s="145"/>
      <c r="C164" s="146" t="s">
        <v>173</v>
      </c>
      <c r="D164" s="146" t="s">
        <v>129</v>
      </c>
      <c r="E164" s="147" t="s">
        <v>707</v>
      </c>
      <c r="F164" s="148" t="s">
        <v>708</v>
      </c>
      <c r="G164" s="149" t="s">
        <v>346</v>
      </c>
      <c r="H164" s="150">
        <v>9</v>
      </c>
      <c r="I164" s="151"/>
      <c r="J164" s="152">
        <f>ROUND(I164*H164,2)</f>
        <v>0</v>
      </c>
      <c r="K164" s="153"/>
      <c r="L164" s="154"/>
      <c r="M164" s="155" t="s">
        <v>1</v>
      </c>
      <c r="N164" s="156" t="s">
        <v>40</v>
      </c>
      <c r="O164" s="58"/>
      <c r="P164" s="157">
        <f>O164*H164</f>
        <v>0</v>
      </c>
      <c r="Q164" s="157">
        <v>1</v>
      </c>
      <c r="R164" s="157">
        <f>Q164*H164</f>
        <v>9</v>
      </c>
      <c r="S164" s="157">
        <v>0</v>
      </c>
      <c r="T164" s="15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9" t="s">
        <v>132</v>
      </c>
      <c r="AT164" s="159" t="s">
        <v>129</v>
      </c>
      <c r="AU164" s="159" t="s">
        <v>85</v>
      </c>
      <c r="AY164" s="17" t="s">
        <v>127</v>
      </c>
      <c r="BE164" s="160">
        <f>IF(N164="základní",J164,0)</f>
        <v>0</v>
      </c>
      <c r="BF164" s="160">
        <f>IF(N164="snížená",J164,0)</f>
        <v>0</v>
      </c>
      <c r="BG164" s="160">
        <f>IF(N164="zákl. přenesená",J164,0)</f>
        <v>0</v>
      </c>
      <c r="BH164" s="160">
        <f>IF(N164="sníž. přenesená",J164,0)</f>
        <v>0</v>
      </c>
      <c r="BI164" s="160">
        <f>IF(N164="nulová",J164,0)</f>
        <v>0</v>
      </c>
      <c r="BJ164" s="17" t="s">
        <v>83</v>
      </c>
      <c r="BK164" s="160">
        <f>ROUND(I164*H164,2)</f>
        <v>0</v>
      </c>
      <c r="BL164" s="17" t="s">
        <v>133</v>
      </c>
      <c r="BM164" s="159" t="s">
        <v>709</v>
      </c>
    </row>
    <row r="165" spans="1:65" s="13" customFormat="1" ht="11.25">
      <c r="B165" s="171"/>
      <c r="D165" s="172" t="s">
        <v>216</v>
      </c>
      <c r="E165" s="173" t="s">
        <v>1</v>
      </c>
      <c r="F165" s="174" t="s">
        <v>671</v>
      </c>
      <c r="H165" s="173" t="s">
        <v>1</v>
      </c>
      <c r="I165" s="175"/>
      <c r="L165" s="171"/>
      <c r="M165" s="176"/>
      <c r="N165" s="177"/>
      <c r="O165" s="177"/>
      <c r="P165" s="177"/>
      <c r="Q165" s="177"/>
      <c r="R165" s="177"/>
      <c r="S165" s="177"/>
      <c r="T165" s="178"/>
      <c r="AT165" s="173" t="s">
        <v>216</v>
      </c>
      <c r="AU165" s="173" t="s">
        <v>85</v>
      </c>
      <c r="AV165" s="13" t="s">
        <v>83</v>
      </c>
      <c r="AW165" s="13" t="s">
        <v>32</v>
      </c>
      <c r="AX165" s="13" t="s">
        <v>75</v>
      </c>
      <c r="AY165" s="173" t="s">
        <v>127</v>
      </c>
    </row>
    <row r="166" spans="1:65" s="14" customFormat="1" ht="11.25">
      <c r="B166" s="179"/>
      <c r="D166" s="172" t="s">
        <v>216</v>
      </c>
      <c r="E166" s="180" t="s">
        <v>1</v>
      </c>
      <c r="F166" s="181" t="s">
        <v>710</v>
      </c>
      <c r="H166" s="182">
        <v>9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216</v>
      </c>
      <c r="AU166" s="180" t="s">
        <v>85</v>
      </c>
      <c r="AV166" s="14" t="s">
        <v>85</v>
      </c>
      <c r="AW166" s="14" t="s">
        <v>32</v>
      </c>
      <c r="AX166" s="14" t="s">
        <v>75</v>
      </c>
      <c r="AY166" s="180" t="s">
        <v>127</v>
      </c>
    </row>
    <row r="167" spans="1:65" s="15" customFormat="1" ht="11.25">
      <c r="B167" s="192"/>
      <c r="D167" s="172" t="s">
        <v>216</v>
      </c>
      <c r="E167" s="193" t="s">
        <v>641</v>
      </c>
      <c r="F167" s="194" t="s">
        <v>308</v>
      </c>
      <c r="H167" s="195">
        <v>9</v>
      </c>
      <c r="I167" s="196"/>
      <c r="L167" s="192"/>
      <c r="M167" s="197"/>
      <c r="N167" s="198"/>
      <c r="O167" s="198"/>
      <c r="P167" s="198"/>
      <c r="Q167" s="198"/>
      <c r="R167" s="198"/>
      <c r="S167" s="198"/>
      <c r="T167" s="199"/>
      <c r="AT167" s="193" t="s">
        <v>216</v>
      </c>
      <c r="AU167" s="193" t="s">
        <v>85</v>
      </c>
      <c r="AV167" s="15" t="s">
        <v>133</v>
      </c>
      <c r="AW167" s="15" t="s">
        <v>32</v>
      </c>
      <c r="AX167" s="15" t="s">
        <v>83</v>
      </c>
      <c r="AY167" s="193" t="s">
        <v>127</v>
      </c>
    </row>
    <row r="168" spans="1:65" s="2" customFormat="1" ht="16.5" customHeight="1">
      <c r="A168" s="32"/>
      <c r="B168" s="145"/>
      <c r="C168" s="146" t="s">
        <v>177</v>
      </c>
      <c r="D168" s="146" t="s">
        <v>129</v>
      </c>
      <c r="E168" s="147" t="s">
        <v>711</v>
      </c>
      <c r="F168" s="148" t="s">
        <v>712</v>
      </c>
      <c r="G168" s="149" t="s">
        <v>346</v>
      </c>
      <c r="H168" s="150">
        <v>8.5500000000000007</v>
      </c>
      <c r="I168" s="151"/>
      <c r="J168" s="152">
        <f>ROUND(I168*H168,2)</f>
        <v>0</v>
      </c>
      <c r="K168" s="153"/>
      <c r="L168" s="154"/>
      <c r="M168" s="155" t="s">
        <v>1</v>
      </c>
      <c r="N168" s="156" t="s">
        <v>40</v>
      </c>
      <c r="O168" s="58"/>
      <c r="P168" s="157">
        <f>O168*H168</f>
        <v>0</v>
      </c>
      <c r="Q168" s="157">
        <v>1</v>
      </c>
      <c r="R168" s="157">
        <f>Q168*H168</f>
        <v>8.5500000000000007</v>
      </c>
      <c r="S168" s="157">
        <v>0</v>
      </c>
      <c r="T168" s="158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9" t="s">
        <v>132</v>
      </c>
      <c r="AT168" s="159" t="s">
        <v>129</v>
      </c>
      <c r="AU168" s="159" t="s">
        <v>85</v>
      </c>
      <c r="AY168" s="17" t="s">
        <v>127</v>
      </c>
      <c r="BE168" s="160">
        <f>IF(N168="základní",J168,0)</f>
        <v>0</v>
      </c>
      <c r="BF168" s="160">
        <f>IF(N168="snížená",J168,0)</f>
        <v>0</v>
      </c>
      <c r="BG168" s="160">
        <f>IF(N168="zákl. přenesená",J168,0)</f>
        <v>0</v>
      </c>
      <c r="BH168" s="160">
        <f>IF(N168="sníž. přenesená",J168,0)</f>
        <v>0</v>
      </c>
      <c r="BI168" s="160">
        <f>IF(N168="nulová",J168,0)</f>
        <v>0</v>
      </c>
      <c r="BJ168" s="17" t="s">
        <v>83</v>
      </c>
      <c r="BK168" s="160">
        <f>ROUND(I168*H168,2)</f>
        <v>0</v>
      </c>
      <c r="BL168" s="17" t="s">
        <v>133</v>
      </c>
      <c r="BM168" s="159" t="s">
        <v>713</v>
      </c>
    </row>
    <row r="169" spans="1:65" s="14" customFormat="1" ht="11.25">
      <c r="B169" s="179"/>
      <c r="D169" s="172" t="s">
        <v>216</v>
      </c>
      <c r="E169" s="180" t="s">
        <v>1</v>
      </c>
      <c r="F169" s="181" t="s">
        <v>714</v>
      </c>
      <c r="H169" s="182">
        <v>8.5500000000000007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216</v>
      </c>
      <c r="AU169" s="180" t="s">
        <v>85</v>
      </c>
      <c r="AV169" s="14" t="s">
        <v>85</v>
      </c>
      <c r="AW169" s="14" t="s">
        <v>32</v>
      </c>
      <c r="AX169" s="14" t="s">
        <v>75</v>
      </c>
      <c r="AY169" s="180" t="s">
        <v>127</v>
      </c>
    </row>
    <row r="170" spans="1:65" s="15" customFormat="1" ht="11.25">
      <c r="B170" s="192"/>
      <c r="D170" s="172" t="s">
        <v>216</v>
      </c>
      <c r="E170" s="193" t="s">
        <v>642</v>
      </c>
      <c r="F170" s="194" t="s">
        <v>308</v>
      </c>
      <c r="H170" s="195">
        <v>8.5500000000000007</v>
      </c>
      <c r="I170" s="196"/>
      <c r="L170" s="192"/>
      <c r="M170" s="197"/>
      <c r="N170" s="198"/>
      <c r="O170" s="198"/>
      <c r="P170" s="198"/>
      <c r="Q170" s="198"/>
      <c r="R170" s="198"/>
      <c r="S170" s="198"/>
      <c r="T170" s="199"/>
      <c r="AT170" s="193" t="s">
        <v>216</v>
      </c>
      <c r="AU170" s="193" t="s">
        <v>85</v>
      </c>
      <c r="AV170" s="15" t="s">
        <v>133</v>
      </c>
      <c r="AW170" s="15" t="s">
        <v>32</v>
      </c>
      <c r="AX170" s="15" t="s">
        <v>83</v>
      </c>
      <c r="AY170" s="193" t="s">
        <v>127</v>
      </c>
    </row>
    <row r="171" spans="1:65" s="2" customFormat="1" ht="21.75" customHeight="1">
      <c r="A171" s="32"/>
      <c r="B171" s="145"/>
      <c r="C171" s="146" t="s">
        <v>8</v>
      </c>
      <c r="D171" s="146" t="s">
        <v>129</v>
      </c>
      <c r="E171" s="147" t="s">
        <v>715</v>
      </c>
      <c r="F171" s="148" t="s">
        <v>716</v>
      </c>
      <c r="G171" s="149" t="s">
        <v>346</v>
      </c>
      <c r="H171" s="150">
        <v>52.155000000000001</v>
      </c>
      <c r="I171" s="151"/>
      <c r="J171" s="152">
        <f>ROUND(I171*H171,2)</f>
        <v>0</v>
      </c>
      <c r="K171" s="153"/>
      <c r="L171" s="154"/>
      <c r="M171" s="155" t="s">
        <v>1</v>
      </c>
      <c r="N171" s="156" t="s">
        <v>40</v>
      </c>
      <c r="O171" s="58"/>
      <c r="P171" s="157">
        <f>O171*H171</f>
        <v>0</v>
      </c>
      <c r="Q171" s="157">
        <v>1</v>
      </c>
      <c r="R171" s="157">
        <f>Q171*H171</f>
        <v>52.155000000000001</v>
      </c>
      <c r="S171" s="157">
        <v>0</v>
      </c>
      <c r="T171" s="158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9" t="s">
        <v>132</v>
      </c>
      <c r="AT171" s="159" t="s">
        <v>129</v>
      </c>
      <c r="AU171" s="159" t="s">
        <v>85</v>
      </c>
      <c r="AY171" s="17" t="s">
        <v>127</v>
      </c>
      <c r="BE171" s="160">
        <f>IF(N171="základní",J171,0)</f>
        <v>0</v>
      </c>
      <c r="BF171" s="160">
        <f>IF(N171="snížená",J171,0)</f>
        <v>0</v>
      </c>
      <c r="BG171" s="160">
        <f>IF(N171="zákl. přenesená",J171,0)</f>
        <v>0</v>
      </c>
      <c r="BH171" s="160">
        <f>IF(N171="sníž. přenesená",J171,0)</f>
        <v>0</v>
      </c>
      <c r="BI171" s="160">
        <f>IF(N171="nulová",J171,0)</f>
        <v>0</v>
      </c>
      <c r="BJ171" s="17" t="s">
        <v>83</v>
      </c>
      <c r="BK171" s="160">
        <f>ROUND(I171*H171,2)</f>
        <v>0</v>
      </c>
      <c r="BL171" s="17" t="s">
        <v>133</v>
      </c>
      <c r="BM171" s="159" t="s">
        <v>717</v>
      </c>
    </row>
    <row r="172" spans="1:65" s="14" customFormat="1" ht="11.25">
      <c r="B172" s="179"/>
      <c r="D172" s="172" t="s">
        <v>216</v>
      </c>
      <c r="E172" s="180" t="s">
        <v>1</v>
      </c>
      <c r="F172" s="181" t="s">
        <v>718</v>
      </c>
      <c r="H172" s="182">
        <v>52.155000000000001</v>
      </c>
      <c r="I172" s="183"/>
      <c r="L172" s="179"/>
      <c r="M172" s="184"/>
      <c r="N172" s="185"/>
      <c r="O172" s="185"/>
      <c r="P172" s="185"/>
      <c r="Q172" s="185"/>
      <c r="R172" s="185"/>
      <c r="S172" s="185"/>
      <c r="T172" s="186"/>
      <c r="AT172" s="180" t="s">
        <v>216</v>
      </c>
      <c r="AU172" s="180" t="s">
        <v>85</v>
      </c>
      <c r="AV172" s="14" t="s">
        <v>85</v>
      </c>
      <c r="AW172" s="14" t="s">
        <v>32</v>
      </c>
      <c r="AX172" s="14" t="s">
        <v>75</v>
      </c>
      <c r="AY172" s="180" t="s">
        <v>127</v>
      </c>
    </row>
    <row r="173" spans="1:65" s="15" customFormat="1" ht="11.25">
      <c r="B173" s="192"/>
      <c r="D173" s="172" t="s">
        <v>216</v>
      </c>
      <c r="E173" s="193" t="s">
        <v>644</v>
      </c>
      <c r="F173" s="194" t="s">
        <v>308</v>
      </c>
      <c r="H173" s="195">
        <v>52.155000000000001</v>
      </c>
      <c r="I173" s="196"/>
      <c r="L173" s="192"/>
      <c r="M173" s="197"/>
      <c r="N173" s="198"/>
      <c r="O173" s="198"/>
      <c r="P173" s="198"/>
      <c r="Q173" s="198"/>
      <c r="R173" s="198"/>
      <c r="S173" s="198"/>
      <c r="T173" s="199"/>
      <c r="AT173" s="193" t="s">
        <v>216</v>
      </c>
      <c r="AU173" s="193" t="s">
        <v>85</v>
      </c>
      <c r="AV173" s="15" t="s">
        <v>133</v>
      </c>
      <c r="AW173" s="15" t="s">
        <v>32</v>
      </c>
      <c r="AX173" s="15" t="s">
        <v>83</v>
      </c>
      <c r="AY173" s="193" t="s">
        <v>127</v>
      </c>
    </row>
    <row r="174" spans="1:65" s="2" customFormat="1" ht="24.2" customHeight="1">
      <c r="A174" s="32"/>
      <c r="B174" s="145"/>
      <c r="C174" s="161" t="s">
        <v>184</v>
      </c>
      <c r="D174" s="161" t="s">
        <v>212</v>
      </c>
      <c r="E174" s="162" t="s">
        <v>349</v>
      </c>
      <c r="F174" s="163" t="s">
        <v>350</v>
      </c>
      <c r="G174" s="164" t="s">
        <v>238</v>
      </c>
      <c r="H174" s="165">
        <v>41.363999999999997</v>
      </c>
      <c r="I174" s="166"/>
      <c r="J174" s="167">
        <f>ROUND(I174*H174,2)</f>
        <v>0</v>
      </c>
      <c r="K174" s="168"/>
      <c r="L174" s="33"/>
      <c r="M174" s="169" t="s">
        <v>1</v>
      </c>
      <c r="N174" s="170" t="s">
        <v>40</v>
      </c>
      <c r="O174" s="58"/>
      <c r="P174" s="157">
        <f>O174*H174</f>
        <v>0</v>
      </c>
      <c r="Q174" s="157">
        <v>0</v>
      </c>
      <c r="R174" s="157">
        <f>Q174*H174</f>
        <v>0</v>
      </c>
      <c r="S174" s="157">
        <v>0</v>
      </c>
      <c r="T174" s="158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9" t="s">
        <v>133</v>
      </c>
      <c r="AT174" s="159" t="s">
        <v>212</v>
      </c>
      <c r="AU174" s="159" t="s">
        <v>85</v>
      </c>
      <c r="AY174" s="17" t="s">
        <v>127</v>
      </c>
      <c r="BE174" s="160">
        <f>IF(N174="základní",J174,0)</f>
        <v>0</v>
      </c>
      <c r="BF174" s="160">
        <f>IF(N174="snížená",J174,0)</f>
        <v>0</v>
      </c>
      <c r="BG174" s="160">
        <f>IF(N174="zákl. přenesená",J174,0)</f>
        <v>0</v>
      </c>
      <c r="BH174" s="160">
        <f>IF(N174="sníž. přenesená",J174,0)</f>
        <v>0</v>
      </c>
      <c r="BI174" s="160">
        <f>IF(N174="nulová",J174,0)</f>
        <v>0</v>
      </c>
      <c r="BJ174" s="17" t="s">
        <v>83</v>
      </c>
      <c r="BK174" s="160">
        <f>ROUND(I174*H174,2)</f>
        <v>0</v>
      </c>
      <c r="BL174" s="17" t="s">
        <v>133</v>
      </c>
      <c r="BM174" s="159" t="s">
        <v>719</v>
      </c>
    </row>
    <row r="175" spans="1:65" s="14" customFormat="1" ht="11.25">
      <c r="B175" s="179"/>
      <c r="D175" s="172" t="s">
        <v>216</v>
      </c>
      <c r="E175" s="180" t="s">
        <v>1</v>
      </c>
      <c r="F175" s="181" t="s">
        <v>646</v>
      </c>
      <c r="H175" s="182">
        <v>39.6</v>
      </c>
      <c r="I175" s="183"/>
      <c r="L175" s="179"/>
      <c r="M175" s="184"/>
      <c r="N175" s="185"/>
      <c r="O175" s="185"/>
      <c r="P175" s="185"/>
      <c r="Q175" s="185"/>
      <c r="R175" s="185"/>
      <c r="S175" s="185"/>
      <c r="T175" s="186"/>
      <c r="AT175" s="180" t="s">
        <v>216</v>
      </c>
      <c r="AU175" s="180" t="s">
        <v>85</v>
      </c>
      <c r="AV175" s="14" t="s">
        <v>85</v>
      </c>
      <c r="AW175" s="14" t="s">
        <v>32</v>
      </c>
      <c r="AX175" s="14" t="s">
        <v>75</v>
      </c>
      <c r="AY175" s="180" t="s">
        <v>127</v>
      </c>
    </row>
    <row r="176" spans="1:65" s="14" customFormat="1" ht="11.25">
      <c r="B176" s="179"/>
      <c r="D176" s="172" t="s">
        <v>216</v>
      </c>
      <c r="E176" s="180" t="s">
        <v>1</v>
      </c>
      <c r="F176" s="181" t="s">
        <v>720</v>
      </c>
      <c r="H176" s="182">
        <v>1.764</v>
      </c>
      <c r="I176" s="183"/>
      <c r="L176" s="179"/>
      <c r="M176" s="184"/>
      <c r="N176" s="185"/>
      <c r="O176" s="185"/>
      <c r="P176" s="185"/>
      <c r="Q176" s="185"/>
      <c r="R176" s="185"/>
      <c r="S176" s="185"/>
      <c r="T176" s="186"/>
      <c r="AT176" s="180" t="s">
        <v>216</v>
      </c>
      <c r="AU176" s="180" t="s">
        <v>85</v>
      </c>
      <c r="AV176" s="14" t="s">
        <v>85</v>
      </c>
      <c r="AW176" s="14" t="s">
        <v>32</v>
      </c>
      <c r="AX176" s="14" t="s">
        <v>75</v>
      </c>
      <c r="AY176" s="180" t="s">
        <v>127</v>
      </c>
    </row>
    <row r="177" spans="1:65" s="15" customFormat="1" ht="11.25">
      <c r="B177" s="192"/>
      <c r="D177" s="172" t="s">
        <v>216</v>
      </c>
      <c r="E177" s="193" t="s">
        <v>664</v>
      </c>
      <c r="F177" s="194" t="s">
        <v>308</v>
      </c>
      <c r="H177" s="195">
        <v>41.363999999999997</v>
      </c>
      <c r="I177" s="196"/>
      <c r="L177" s="192"/>
      <c r="M177" s="197"/>
      <c r="N177" s="198"/>
      <c r="O177" s="198"/>
      <c r="P177" s="198"/>
      <c r="Q177" s="198"/>
      <c r="R177" s="198"/>
      <c r="S177" s="198"/>
      <c r="T177" s="199"/>
      <c r="AT177" s="193" t="s">
        <v>216</v>
      </c>
      <c r="AU177" s="193" t="s">
        <v>85</v>
      </c>
      <c r="AV177" s="15" t="s">
        <v>133</v>
      </c>
      <c r="AW177" s="15" t="s">
        <v>32</v>
      </c>
      <c r="AX177" s="15" t="s">
        <v>83</v>
      </c>
      <c r="AY177" s="193" t="s">
        <v>127</v>
      </c>
    </row>
    <row r="178" spans="1:65" s="2" customFormat="1" ht="24.2" customHeight="1">
      <c r="A178" s="32"/>
      <c r="B178" s="145"/>
      <c r="C178" s="161" t="s">
        <v>188</v>
      </c>
      <c r="D178" s="161" t="s">
        <v>212</v>
      </c>
      <c r="E178" s="162" t="s">
        <v>721</v>
      </c>
      <c r="F178" s="163" t="s">
        <v>722</v>
      </c>
      <c r="G178" s="164" t="s">
        <v>238</v>
      </c>
      <c r="H178" s="165">
        <v>5.2919999999999998</v>
      </c>
      <c r="I178" s="166"/>
      <c r="J178" s="167">
        <f>ROUND(I178*H178,2)</f>
        <v>0</v>
      </c>
      <c r="K178" s="168"/>
      <c r="L178" s="33"/>
      <c r="M178" s="169" t="s">
        <v>1</v>
      </c>
      <c r="N178" s="170" t="s">
        <v>40</v>
      </c>
      <c r="O178" s="58"/>
      <c r="P178" s="157">
        <f>O178*H178</f>
        <v>0</v>
      </c>
      <c r="Q178" s="157">
        <v>0</v>
      </c>
      <c r="R178" s="157">
        <f>Q178*H178</f>
        <v>0</v>
      </c>
      <c r="S178" s="157">
        <v>0</v>
      </c>
      <c r="T178" s="15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9" t="s">
        <v>133</v>
      </c>
      <c r="AT178" s="159" t="s">
        <v>212</v>
      </c>
      <c r="AU178" s="159" t="s">
        <v>85</v>
      </c>
      <c r="AY178" s="17" t="s">
        <v>127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17" t="s">
        <v>83</v>
      </c>
      <c r="BK178" s="160">
        <f>ROUND(I178*H178,2)</f>
        <v>0</v>
      </c>
      <c r="BL178" s="17" t="s">
        <v>133</v>
      </c>
      <c r="BM178" s="159" t="s">
        <v>723</v>
      </c>
    </row>
    <row r="179" spans="1:65" s="13" customFormat="1" ht="11.25">
      <c r="B179" s="171"/>
      <c r="D179" s="172" t="s">
        <v>216</v>
      </c>
      <c r="E179" s="173" t="s">
        <v>1</v>
      </c>
      <c r="F179" s="174" t="s">
        <v>724</v>
      </c>
      <c r="H179" s="173" t="s">
        <v>1</v>
      </c>
      <c r="I179" s="175"/>
      <c r="L179" s="171"/>
      <c r="M179" s="176"/>
      <c r="N179" s="177"/>
      <c r="O179" s="177"/>
      <c r="P179" s="177"/>
      <c r="Q179" s="177"/>
      <c r="R179" s="177"/>
      <c r="S179" s="177"/>
      <c r="T179" s="178"/>
      <c r="AT179" s="173" t="s">
        <v>216</v>
      </c>
      <c r="AU179" s="173" t="s">
        <v>85</v>
      </c>
      <c r="AV179" s="13" t="s">
        <v>83</v>
      </c>
      <c r="AW179" s="13" t="s">
        <v>32</v>
      </c>
      <c r="AX179" s="13" t="s">
        <v>75</v>
      </c>
      <c r="AY179" s="173" t="s">
        <v>127</v>
      </c>
    </row>
    <row r="180" spans="1:65" s="14" customFormat="1" ht="11.25">
      <c r="B180" s="179"/>
      <c r="D180" s="172" t="s">
        <v>216</v>
      </c>
      <c r="E180" s="180" t="s">
        <v>651</v>
      </c>
      <c r="F180" s="181" t="s">
        <v>725</v>
      </c>
      <c r="H180" s="182">
        <v>5.2919999999999998</v>
      </c>
      <c r="I180" s="183"/>
      <c r="L180" s="179"/>
      <c r="M180" s="184"/>
      <c r="N180" s="185"/>
      <c r="O180" s="185"/>
      <c r="P180" s="185"/>
      <c r="Q180" s="185"/>
      <c r="R180" s="185"/>
      <c r="S180" s="185"/>
      <c r="T180" s="186"/>
      <c r="AT180" s="180" t="s">
        <v>216</v>
      </c>
      <c r="AU180" s="180" t="s">
        <v>85</v>
      </c>
      <c r="AV180" s="14" t="s">
        <v>85</v>
      </c>
      <c r="AW180" s="14" t="s">
        <v>32</v>
      </c>
      <c r="AX180" s="14" t="s">
        <v>83</v>
      </c>
      <c r="AY180" s="180" t="s">
        <v>127</v>
      </c>
    </row>
    <row r="181" spans="1:65" s="2" customFormat="1" ht="16.5" customHeight="1">
      <c r="A181" s="32"/>
      <c r="B181" s="145"/>
      <c r="C181" s="146" t="s">
        <v>192</v>
      </c>
      <c r="D181" s="146" t="s">
        <v>129</v>
      </c>
      <c r="E181" s="147" t="s">
        <v>352</v>
      </c>
      <c r="F181" s="148" t="s">
        <v>353</v>
      </c>
      <c r="G181" s="149" t="s">
        <v>346</v>
      </c>
      <c r="H181" s="150">
        <v>8.8870000000000005</v>
      </c>
      <c r="I181" s="151"/>
      <c r="J181" s="152">
        <f>ROUND(I181*H181,2)</f>
        <v>0</v>
      </c>
      <c r="K181" s="153"/>
      <c r="L181" s="154"/>
      <c r="M181" s="155" t="s">
        <v>1</v>
      </c>
      <c r="N181" s="156" t="s">
        <v>40</v>
      </c>
      <c r="O181" s="58"/>
      <c r="P181" s="157">
        <f>O181*H181</f>
        <v>0</v>
      </c>
      <c r="Q181" s="157">
        <v>1</v>
      </c>
      <c r="R181" s="157">
        <f>Q181*H181</f>
        <v>8.8870000000000005</v>
      </c>
      <c r="S181" s="157">
        <v>0</v>
      </c>
      <c r="T181" s="15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9" t="s">
        <v>132</v>
      </c>
      <c r="AT181" s="159" t="s">
        <v>129</v>
      </c>
      <c r="AU181" s="159" t="s">
        <v>85</v>
      </c>
      <c r="AY181" s="17" t="s">
        <v>127</v>
      </c>
      <c r="BE181" s="160">
        <f>IF(N181="základní",J181,0)</f>
        <v>0</v>
      </c>
      <c r="BF181" s="160">
        <f>IF(N181="snížená",J181,0)</f>
        <v>0</v>
      </c>
      <c r="BG181" s="160">
        <f>IF(N181="zákl. přenesená",J181,0)</f>
        <v>0</v>
      </c>
      <c r="BH181" s="160">
        <f>IF(N181="sníž. přenesená",J181,0)</f>
        <v>0</v>
      </c>
      <c r="BI181" s="160">
        <f>IF(N181="nulová",J181,0)</f>
        <v>0</v>
      </c>
      <c r="BJ181" s="17" t="s">
        <v>83</v>
      </c>
      <c r="BK181" s="160">
        <f>ROUND(I181*H181,2)</f>
        <v>0</v>
      </c>
      <c r="BL181" s="17" t="s">
        <v>133</v>
      </c>
      <c r="BM181" s="159" t="s">
        <v>726</v>
      </c>
    </row>
    <row r="182" spans="1:65" s="14" customFormat="1" ht="11.25">
      <c r="B182" s="179"/>
      <c r="D182" s="172" t="s">
        <v>216</v>
      </c>
      <c r="E182" s="180" t="s">
        <v>1</v>
      </c>
      <c r="F182" s="181" t="s">
        <v>727</v>
      </c>
      <c r="H182" s="182">
        <v>8.8870000000000005</v>
      </c>
      <c r="I182" s="183"/>
      <c r="L182" s="179"/>
      <c r="M182" s="184"/>
      <c r="N182" s="185"/>
      <c r="O182" s="185"/>
      <c r="P182" s="185"/>
      <c r="Q182" s="185"/>
      <c r="R182" s="185"/>
      <c r="S182" s="185"/>
      <c r="T182" s="186"/>
      <c r="AT182" s="180" t="s">
        <v>216</v>
      </c>
      <c r="AU182" s="180" t="s">
        <v>85</v>
      </c>
      <c r="AV182" s="14" t="s">
        <v>85</v>
      </c>
      <c r="AW182" s="14" t="s">
        <v>32</v>
      </c>
      <c r="AX182" s="14" t="s">
        <v>83</v>
      </c>
      <c r="AY182" s="180" t="s">
        <v>127</v>
      </c>
    </row>
    <row r="183" spans="1:65" s="2" customFormat="1" ht="16.5" customHeight="1">
      <c r="A183" s="32"/>
      <c r="B183" s="145"/>
      <c r="C183" s="146" t="s">
        <v>196</v>
      </c>
      <c r="D183" s="146" t="s">
        <v>129</v>
      </c>
      <c r="E183" s="147" t="s">
        <v>728</v>
      </c>
      <c r="F183" s="148" t="s">
        <v>729</v>
      </c>
      <c r="G183" s="149" t="s">
        <v>346</v>
      </c>
      <c r="H183" s="150">
        <v>10.584</v>
      </c>
      <c r="I183" s="151"/>
      <c r="J183" s="152">
        <f>ROUND(I183*H183,2)</f>
        <v>0</v>
      </c>
      <c r="K183" s="153"/>
      <c r="L183" s="154"/>
      <c r="M183" s="155" t="s">
        <v>1</v>
      </c>
      <c r="N183" s="156" t="s">
        <v>40</v>
      </c>
      <c r="O183" s="58"/>
      <c r="P183" s="157">
        <f>O183*H183</f>
        <v>0</v>
      </c>
      <c r="Q183" s="157">
        <v>1</v>
      </c>
      <c r="R183" s="157">
        <f>Q183*H183</f>
        <v>10.584</v>
      </c>
      <c r="S183" s="157">
        <v>0</v>
      </c>
      <c r="T183" s="158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9" t="s">
        <v>132</v>
      </c>
      <c r="AT183" s="159" t="s">
        <v>129</v>
      </c>
      <c r="AU183" s="159" t="s">
        <v>85</v>
      </c>
      <c r="AY183" s="17" t="s">
        <v>127</v>
      </c>
      <c r="BE183" s="160">
        <f>IF(N183="základní",J183,0)</f>
        <v>0</v>
      </c>
      <c r="BF183" s="160">
        <f>IF(N183="snížená",J183,0)</f>
        <v>0</v>
      </c>
      <c r="BG183" s="160">
        <f>IF(N183="zákl. přenesená",J183,0)</f>
        <v>0</v>
      </c>
      <c r="BH183" s="160">
        <f>IF(N183="sníž. přenesená",J183,0)</f>
        <v>0</v>
      </c>
      <c r="BI183" s="160">
        <f>IF(N183="nulová",J183,0)</f>
        <v>0</v>
      </c>
      <c r="BJ183" s="17" t="s">
        <v>83</v>
      </c>
      <c r="BK183" s="160">
        <f>ROUND(I183*H183,2)</f>
        <v>0</v>
      </c>
      <c r="BL183" s="17" t="s">
        <v>133</v>
      </c>
      <c r="BM183" s="159" t="s">
        <v>730</v>
      </c>
    </row>
    <row r="184" spans="1:65" s="14" customFormat="1" ht="11.25">
      <c r="B184" s="179"/>
      <c r="D184" s="172" t="s">
        <v>216</v>
      </c>
      <c r="E184" s="180" t="s">
        <v>1</v>
      </c>
      <c r="F184" s="181" t="s">
        <v>731</v>
      </c>
      <c r="H184" s="182">
        <v>10.584</v>
      </c>
      <c r="I184" s="183"/>
      <c r="L184" s="179"/>
      <c r="M184" s="184"/>
      <c r="N184" s="185"/>
      <c r="O184" s="185"/>
      <c r="P184" s="185"/>
      <c r="Q184" s="185"/>
      <c r="R184" s="185"/>
      <c r="S184" s="185"/>
      <c r="T184" s="186"/>
      <c r="AT184" s="180" t="s">
        <v>216</v>
      </c>
      <c r="AU184" s="180" t="s">
        <v>85</v>
      </c>
      <c r="AV184" s="14" t="s">
        <v>85</v>
      </c>
      <c r="AW184" s="14" t="s">
        <v>32</v>
      </c>
      <c r="AX184" s="14" t="s">
        <v>83</v>
      </c>
      <c r="AY184" s="180" t="s">
        <v>127</v>
      </c>
    </row>
    <row r="185" spans="1:65" s="12" customFormat="1" ht="22.9" customHeight="1">
      <c r="B185" s="132"/>
      <c r="D185" s="133" t="s">
        <v>74</v>
      </c>
      <c r="E185" s="143" t="s">
        <v>85</v>
      </c>
      <c r="F185" s="143" t="s">
        <v>445</v>
      </c>
      <c r="I185" s="135"/>
      <c r="J185" s="144">
        <f>BK185</f>
        <v>0</v>
      </c>
      <c r="L185" s="132"/>
      <c r="M185" s="137"/>
      <c r="N185" s="138"/>
      <c r="O185" s="138"/>
      <c r="P185" s="139">
        <f>SUM(P186:P196)</f>
        <v>0</v>
      </c>
      <c r="Q185" s="138"/>
      <c r="R185" s="139">
        <f>SUM(R186:R196)</f>
        <v>8.8164279999999998E-2</v>
      </c>
      <c r="S185" s="138"/>
      <c r="T185" s="140">
        <f>SUM(T186:T196)</f>
        <v>0</v>
      </c>
      <c r="AR185" s="133" t="s">
        <v>83</v>
      </c>
      <c r="AT185" s="141" t="s">
        <v>74</v>
      </c>
      <c r="AU185" s="141" t="s">
        <v>83</v>
      </c>
      <c r="AY185" s="133" t="s">
        <v>127</v>
      </c>
      <c r="BK185" s="142">
        <f>SUM(BK186:BK196)</f>
        <v>0</v>
      </c>
    </row>
    <row r="186" spans="1:65" s="2" customFormat="1" ht="24.2" customHeight="1">
      <c r="A186" s="32"/>
      <c r="B186" s="145"/>
      <c r="C186" s="161" t="s">
        <v>200</v>
      </c>
      <c r="D186" s="161" t="s">
        <v>212</v>
      </c>
      <c r="E186" s="162" t="s">
        <v>732</v>
      </c>
      <c r="F186" s="163" t="s">
        <v>733</v>
      </c>
      <c r="G186" s="164" t="s">
        <v>99</v>
      </c>
      <c r="H186" s="165">
        <v>17</v>
      </c>
      <c r="I186" s="166"/>
      <c r="J186" s="167">
        <f>ROUND(I186*H186,2)</f>
        <v>0</v>
      </c>
      <c r="K186" s="168"/>
      <c r="L186" s="33"/>
      <c r="M186" s="169" t="s">
        <v>1</v>
      </c>
      <c r="N186" s="170" t="s">
        <v>40</v>
      </c>
      <c r="O186" s="58"/>
      <c r="P186" s="157">
        <f>O186*H186</f>
        <v>0</v>
      </c>
      <c r="Q186" s="157">
        <v>1.16E-3</v>
      </c>
      <c r="R186" s="157">
        <f>Q186*H186</f>
        <v>1.9720000000000001E-2</v>
      </c>
      <c r="S186" s="157">
        <v>0</v>
      </c>
      <c r="T186" s="158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9" t="s">
        <v>133</v>
      </c>
      <c r="AT186" s="159" t="s">
        <v>212</v>
      </c>
      <c r="AU186" s="159" t="s">
        <v>85</v>
      </c>
      <c r="AY186" s="17" t="s">
        <v>127</v>
      </c>
      <c r="BE186" s="160">
        <f>IF(N186="základní",J186,0)</f>
        <v>0</v>
      </c>
      <c r="BF186" s="160">
        <f>IF(N186="snížená",J186,0)</f>
        <v>0</v>
      </c>
      <c r="BG186" s="160">
        <f>IF(N186="zákl. přenesená",J186,0)</f>
        <v>0</v>
      </c>
      <c r="BH186" s="160">
        <f>IF(N186="sníž. přenesená",J186,0)</f>
        <v>0</v>
      </c>
      <c r="BI186" s="160">
        <f>IF(N186="nulová",J186,0)</f>
        <v>0</v>
      </c>
      <c r="BJ186" s="17" t="s">
        <v>83</v>
      </c>
      <c r="BK186" s="160">
        <f>ROUND(I186*H186,2)</f>
        <v>0</v>
      </c>
      <c r="BL186" s="17" t="s">
        <v>133</v>
      </c>
      <c r="BM186" s="159" t="s">
        <v>734</v>
      </c>
    </row>
    <row r="187" spans="1:65" s="13" customFormat="1" ht="11.25">
      <c r="B187" s="171"/>
      <c r="D187" s="172" t="s">
        <v>216</v>
      </c>
      <c r="E187" s="173" t="s">
        <v>1</v>
      </c>
      <c r="F187" s="174" t="s">
        <v>671</v>
      </c>
      <c r="H187" s="173" t="s">
        <v>1</v>
      </c>
      <c r="I187" s="175"/>
      <c r="L187" s="171"/>
      <c r="M187" s="176"/>
      <c r="N187" s="177"/>
      <c r="O187" s="177"/>
      <c r="P187" s="177"/>
      <c r="Q187" s="177"/>
      <c r="R187" s="177"/>
      <c r="S187" s="177"/>
      <c r="T187" s="178"/>
      <c r="AT187" s="173" t="s">
        <v>216</v>
      </c>
      <c r="AU187" s="173" t="s">
        <v>85</v>
      </c>
      <c r="AV187" s="13" t="s">
        <v>83</v>
      </c>
      <c r="AW187" s="13" t="s">
        <v>32</v>
      </c>
      <c r="AX187" s="13" t="s">
        <v>75</v>
      </c>
      <c r="AY187" s="173" t="s">
        <v>127</v>
      </c>
    </row>
    <row r="188" spans="1:65" s="14" customFormat="1" ht="11.25">
      <c r="B188" s="179"/>
      <c r="D188" s="172" t="s">
        <v>216</v>
      </c>
      <c r="E188" s="180" t="s">
        <v>231</v>
      </c>
      <c r="F188" s="181" t="s">
        <v>735</v>
      </c>
      <c r="H188" s="182">
        <v>17</v>
      </c>
      <c r="I188" s="183"/>
      <c r="L188" s="179"/>
      <c r="M188" s="184"/>
      <c r="N188" s="185"/>
      <c r="O188" s="185"/>
      <c r="P188" s="185"/>
      <c r="Q188" s="185"/>
      <c r="R188" s="185"/>
      <c r="S188" s="185"/>
      <c r="T188" s="186"/>
      <c r="AT188" s="180" t="s">
        <v>216</v>
      </c>
      <c r="AU188" s="180" t="s">
        <v>85</v>
      </c>
      <c r="AV188" s="14" t="s">
        <v>85</v>
      </c>
      <c r="AW188" s="14" t="s">
        <v>32</v>
      </c>
      <c r="AX188" s="14" t="s">
        <v>83</v>
      </c>
      <c r="AY188" s="180" t="s">
        <v>127</v>
      </c>
    </row>
    <row r="189" spans="1:65" s="2" customFormat="1" ht="16.5" customHeight="1">
      <c r="A189" s="32"/>
      <c r="B189" s="145"/>
      <c r="C189" s="146" t="s">
        <v>7</v>
      </c>
      <c r="D189" s="146" t="s">
        <v>129</v>
      </c>
      <c r="E189" s="147" t="s">
        <v>457</v>
      </c>
      <c r="F189" s="148" t="s">
        <v>458</v>
      </c>
      <c r="G189" s="149" t="s">
        <v>227</v>
      </c>
      <c r="H189" s="150">
        <v>174.011</v>
      </c>
      <c r="I189" s="151"/>
      <c r="J189" s="152">
        <f>ROUND(I189*H189,2)</f>
        <v>0</v>
      </c>
      <c r="K189" s="153"/>
      <c r="L189" s="154"/>
      <c r="M189" s="155" t="s">
        <v>1</v>
      </c>
      <c r="N189" s="156" t="s">
        <v>40</v>
      </c>
      <c r="O189" s="58"/>
      <c r="P189" s="157">
        <f>O189*H189</f>
        <v>0</v>
      </c>
      <c r="Q189" s="157">
        <v>2.9999999999999997E-4</v>
      </c>
      <c r="R189" s="157">
        <f>Q189*H189</f>
        <v>5.2203299999999994E-2</v>
      </c>
      <c r="S189" s="157">
        <v>0</v>
      </c>
      <c r="T189" s="158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9" t="s">
        <v>132</v>
      </c>
      <c r="AT189" s="159" t="s">
        <v>129</v>
      </c>
      <c r="AU189" s="159" t="s">
        <v>85</v>
      </c>
      <c r="AY189" s="17" t="s">
        <v>127</v>
      </c>
      <c r="BE189" s="160">
        <f>IF(N189="základní",J189,0)</f>
        <v>0</v>
      </c>
      <c r="BF189" s="160">
        <f>IF(N189="snížená",J189,0)</f>
        <v>0</v>
      </c>
      <c r="BG189" s="160">
        <f>IF(N189="zákl. přenesená",J189,0)</f>
        <v>0</v>
      </c>
      <c r="BH189" s="160">
        <f>IF(N189="sníž. přenesená",J189,0)</f>
        <v>0</v>
      </c>
      <c r="BI189" s="160">
        <f>IF(N189="nulová",J189,0)</f>
        <v>0</v>
      </c>
      <c r="BJ189" s="17" t="s">
        <v>83</v>
      </c>
      <c r="BK189" s="160">
        <f>ROUND(I189*H189,2)</f>
        <v>0</v>
      </c>
      <c r="BL189" s="17" t="s">
        <v>133</v>
      </c>
      <c r="BM189" s="159" t="s">
        <v>736</v>
      </c>
    </row>
    <row r="190" spans="1:65" s="13" customFormat="1" ht="11.25">
      <c r="B190" s="171"/>
      <c r="D190" s="172" t="s">
        <v>216</v>
      </c>
      <c r="E190" s="173" t="s">
        <v>1</v>
      </c>
      <c r="F190" s="174" t="s">
        <v>737</v>
      </c>
      <c r="H190" s="173" t="s">
        <v>1</v>
      </c>
      <c r="I190" s="175"/>
      <c r="L190" s="171"/>
      <c r="M190" s="176"/>
      <c r="N190" s="177"/>
      <c r="O190" s="177"/>
      <c r="P190" s="177"/>
      <c r="Q190" s="177"/>
      <c r="R190" s="177"/>
      <c r="S190" s="177"/>
      <c r="T190" s="178"/>
      <c r="AT190" s="173" t="s">
        <v>216</v>
      </c>
      <c r="AU190" s="173" t="s">
        <v>85</v>
      </c>
      <c r="AV190" s="13" t="s">
        <v>83</v>
      </c>
      <c r="AW190" s="13" t="s">
        <v>32</v>
      </c>
      <c r="AX190" s="13" t="s">
        <v>75</v>
      </c>
      <c r="AY190" s="173" t="s">
        <v>127</v>
      </c>
    </row>
    <row r="191" spans="1:65" s="14" customFormat="1" ht="11.25">
      <c r="B191" s="179"/>
      <c r="D191" s="172" t="s">
        <v>216</v>
      </c>
      <c r="E191" s="180" t="s">
        <v>1</v>
      </c>
      <c r="F191" s="181" t="s">
        <v>738</v>
      </c>
      <c r="H191" s="182">
        <v>174.011</v>
      </c>
      <c r="I191" s="183"/>
      <c r="L191" s="179"/>
      <c r="M191" s="184"/>
      <c r="N191" s="185"/>
      <c r="O191" s="185"/>
      <c r="P191" s="185"/>
      <c r="Q191" s="185"/>
      <c r="R191" s="185"/>
      <c r="S191" s="185"/>
      <c r="T191" s="186"/>
      <c r="AT191" s="180" t="s">
        <v>216</v>
      </c>
      <c r="AU191" s="180" t="s">
        <v>85</v>
      </c>
      <c r="AV191" s="14" t="s">
        <v>85</v>
      </c>
      <c r="AW191" s="14" t="s">
        <v>32</v>
      </c>
      <c r="AX191" s="14" t="s">
        <v>83</v>
      </c>
      <c r="AY191" s="180" t="s">
        <v>127</v>
      </c>
    </row>
    <row r="192" spans="1:65" s="2" customFormat="1" ht="21.75" customHeight="1">
      <c r="A192" s="32"/>
      <c r="B192" s="145"/>
      <c r="C192" s="161" t="s">
        <v>207</v>
      </c>
      <c r="D192" s="161" t="s">
        <v>212</v>
      </c>
      <c r="E192" s="162" t="s">
        <v>739</v>
      </c>
      <c r="F192" s="163" t="s">
        <v>740</v>
      </c>
      <c r="G192" s="164" t="s">
        <v>227</v>
      </c>
      <c r="H192" s="165">
        <v>116.00700000000001</v>
      </c>
      <c r="I192" s="166"/>
      <c r="J192" s="167">
        <f>ROUND(I192*H192,2)</f>
        <v>0</v>
      </c>
      <c r="K192" s="168"/>
      <c r="L192" s="33"/>
      <c r="M192" s="169" t="s">
        <v>1</v>
      </c>
      <c r="N192" s="170" t="s">
        <v>40</v>
      </c>
      <c r="O192" s="58"/>
      <c r="P192" s="157">
        <f>O192*H192</f>
        <v>0</v>
      </c>
      <c r="Q192" s="157">
        <v>1.3999999999999999E-4</v>
      </c>
      <c r="R192" s="157">
        <f>Q192*H192</f>
        <v>1.6240979999999999E-2</v>
      </c>
      <c r="S192" s="157">
        <v>0</v>
      </c>
      <c r="T192" s="15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9" t="s">
        <v>133</v>
      </c>
      <c r="AT192" s="159" t="s">
        <v>212</v>
      </c>
      <c r="AU192" s="159" t="s">
        <v>85</v>
      </c>
      <c r="AY192" s="17" t="s">
        <v>127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7" t="s">
        <v>83</v>
      </c>
      <c r="BK192" s="160">
        <f>ROUND(I192*H192,2)</f>
        <v>0</v>
      </c>
      <c r="BL192" s="17" t="s">
        <v>133</v>
      </c>
      <c r="BM192" s="159" t="s">
        <v>741</v>
      </c>
    </row>
    <row r="193" spans="1:65" s="13" customFormat="1" ht="11.25">
      <c r="B193" s="171"/>
      <c r="D193" s="172" t="s">
        <v>216</v>
      </c>
      <c r="E193" s="173" t="s">
        <v>1</v>
      </c>
      <c r="F193" s="174" t="s">
        <v>671</v>
      </c>
      <c r="H193" s="173" t="s">
        <v>1</v>
      </c>
      <c r="I193" s="175"/>
      <c r="L193" s="171"/>
      <c r="M193" s="176"/>
      <c r="N193" s="177"/>
      <c r="O193" s="177"/>
      <c r="P193" s="177"/>
      <c r="Q193" s="177"/>
      <c r="R193" s="177"/>
      <c r="S193" s="177"/>
      <c r="T193" s="178"/>
      <c r="AT193" s="173" t="s">
        <v>216</v>
      </c>
      <c r="AU193" s="173" t="s">
        <v>85</v>
      </c>
      <c r="AV193" s="13" t="s">
        <v>83</v>
      </c>
      <c r="AW193" s="13" t="s">
        <v>32</v>
      </c>
      <c r="AX193" s="13" t="s">
        <v>75</v>
      </c>
      <c r="AY193" s="173" t="s">
        <v>127</v>
      </c>
    </row>
    <row r="194" spans="1:65" s="14" customFormat="1" ht="11.25">
      <c r="B194" s="179"/>
      <c r="D194" s="172" t="s">
        <v>216</v>
      </c>
      <c r="E194" s="180" t="s">
        <v>1</v>
      </c>
      <c r="F194" s="181" t="s">
        <v>742</v>
      </c>
      <c r="H194" s="182">
        <v>108</v>
      </c>
      <c r="I194" s="183"/>
      <c r="L194" s="179"/>
      <c r="M194" s="184"/>
      <c r="N194" s="185"/>
      <c r="O194" s="185"/>
      <c r="P194" s="185"/>
      <c r="Q194" s="185"/>
      <c r="R194" s="185"/>
      <c r="S194" s="185"/>
      <c r="T194" s="186"/>
      <c r="AT194" s="180" t="s">
        <v>216</v>
      </c>
      <c r="AU194" s="180" t="s">
        <v>85</v>
      </c>
      <c r="AV194" s="14" t="s">
        <v>85</v>
      </c>
      <c r="AW194" s="14" t="s">
        <v>32</v>
      </c>
      <c r="AX194" s="14" t="s">
        <v>75</v>
      </c>
      <c r="AY194" s="180" t="s">
        <v>127</v>
      </c>
    </row>
    <row r="195" spans="1:65" s="14" customFormat="1" ht="11.25">
      <c r="B195" s="179"/>
      <c r="D195" s="172" t="s">
        <v>216</v>
      </c>
      <c r="E195" s="180" t="s">
        <v>1</v>
      </c>
      <c r="F195" s="181" t="s">
        <v>743</v>
      </c>
      <c r="H195" s="182">
        <v>8.0069999999999997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216</v>
      </c>
      <c r="AU195" s="180" t="s">
        <v>85</v>
      </c>
      <c r="AV195" s="14" t="s">
        <v>85</v>
      </c>
      <c r="AW195" s="14" t="s">
        <v>32</v>
      </c>
      <c r="AX195" s="14" t="s">
        <v>75</v>
      </c>
      <c r="AY195" s="180" t="s">
        <v>127</v>
      </c>
    </row>
    <row r="196" spans="1:65" s="15" customFormat="1" ht="11.25">
      <c r="B196" s="192"/>
      <c r="D196" s="172" t="s">
        <v>216</v>
      </c>
      <c r="E196" s="193" t="s">
        <v>250</v>
      </c>
      <c r="F196" s="194" t="s">
        <v>308</v>
      </c>
      <c r="H196" s="195">
        <v>116.00700000000001</v>
      </c>
      <c r="I196" s="196"/>
      <c r="L196" s="192"/>
      <c r="M196" s="197"/>
      <c r="N196" s="198"/>
      <c r="O196" s="198"/>
      <c r="P196" s="198"/>
      <c r="Q196" s="198"/>
      <c r="R196" s="198"/>
      <c r="S196" s="198"/>
      <c r="T196" s="199"/>
      <c r="AT196" s="193" t="s">
        <v>216</v>
      </c>
      <c r="AU196" s="193" t="s">
        <v>85</v>
      </c>
      <c r="AV196" s="15" t="s">
        <v>133</v>
      </c>
      <c r="AW196" s="15" t="s">
        <v>32</v>
      </c>
      <c r="AX196" s="15" t="s">
        <v>83</v>
      </c>
      <c r="AY196" s="193" t="s">
        <v>127</v>
      </c>
    </row>
    <row r="197" spans="1:65" s="12" customFormat="1" ht="22.9" customHeight="1">
      <c r="B197" s="132"/>
      <c r="D197" s="133" t="s">
        <v>74</v>
      </c>
      <c r="E197" s="143" t="s">
        <v>137</v>
      </c>
      <c r="F197" s="143" t="s">
        <v>744</v>
      </c>
      <c r="I197" s="135"/>
      <c r="J197" s="144">
        <f>BK197</f>
        <v>0</v>
      </c>
      <c r="L197" s="132"/>
      <c r="M197" s="137"/>
      <c r="N197" s="138"/>
      <c r="O197" s="138"/>
      <c r="P197" s="139">
        <f>SUM(P198:P200)</f>
        <v>0</v>
      </c>
      <c r="Q197" s="138"/>
      <c r="R197" s="139">
        <f>SUM(R198:R200)</f>
        <v>0</v>
      </c>
      <c r="S197" s="138"/>
      <c r="T197" s="140">
        <f>SUM(T198:T200)</f>
        <v>0</v>
      </c>
      <c r="AR197" s="133" t="s">
        <v>83</v>
      </c>
      <c r="AT197" s="141" t="s">
        <v>74</v>
      </c>
      <c r="AU197" s="141" t="s">
        <v>83</v>
      </c>
      <c r="AY197" s="133" t="s">
        <v>127</v>
      </c>
      <c r="BK197" s="142">
        <f>SUM(BK198:BK200)</f>
        <v>0</v>
      </c>
    </row>
    <row r="198" spans="1:65" s="2" customFormat="1" ht="21.75" customHeight="1">
      <c r="A198" s="32"/>
      <c r="B198" s="145"/>
      <c r="C198" s="161" t="s">
        <v>211</v>
      </c>
      <c r="D198" s="161" t="s">
        <v>212</v>
      </c>
      <c r="E198" s="162" t="s">
        <v>745</v>
      </c>
      <c r="F198" s="163" t="s">
        <v>746</v>
      </c>
      <c r="G198" s="164" t="s">
        <v>99</v>
      </c>
      <c r="H198" s="165">
        <v>11.2</v>
      </c>
      <c r="I198" s="166"/>
      <c r="J198" s="167">
        <f>ROUND(I198*H198,2)</f>
        <v>0</v>
      </c>
      <c r="K198" s="168"/>
      <c r="L198" s="33"/>
      <c r="M198" s="169" t="s">
        <v>1</v>
      </c>
      <c r="N198" s="170" t="s">
        <v>40</v>
      </c>
      <c r="O198" s="58"/>
      <c r="P198" s="157">
        <f>O198*H198</f>
        <v>0</v>
      </c>
      <c r="Q198" s="157">
        <v>0</v>
      </c>
      <c r="R198" s="157">
        <f>Q198*H198</f>
        <v>0</v>
      </c>
      <c r="S198" s="157">
        <v>0</v>
      </c>
      <c r="T198" s="15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9" t="s">
        <v>133</v>
      </c>
      <c r="AT198" s="159" t="s">
        <v>212</v>
      </c>
      <c r="AU198" s="159" t="s">
        <v>85</v>
      </c>
      <c r="AY198" s="17" t="s">
        <v>127</v>
      </c>
      <c r="BE198" s="160">
        <f>IF(N198="základní",J198,0)</f>
        <v>0</v>
      </c>
      <c r="BF198" s="160">
        <f>IF(N198="snížená",J198,0)</f>
        <v>0</v>
      </c>
      <c r="BG198" s="160">
        <f>IF(N198="zákl. přenesená",J198,0)</f>
        <v>0</v>
      </c>
      <c r="BH198" s="160">
        <f>IF(N198="sníž. přenesená",J198,0)</f>
        <v>0</v>
      </c>
      <c r="BI198" s="160">
        <f>IF(N198="nulová",J198,0)</f>
        <v>0</v>
      </c>
      <c r="BJ198" s="17" t="s">
        <v>83</v>
      </c>
      <c r="BK198" s="160">
        <f>ROUND(I198*H198,2)</f>
        <v>0</v>
      </c>
      <c r="BL198" s="17" t="s">
        <v>133</v>
      </c>
      <c r="BM198" s="159" t="s">
        <v>747</v>
      </c>
    </row>
    <row r="199" spans="1:65" s="13" customFormat="1" ht="11.25">
      <c r="B199" s="171"/>
      <c r="D199" s="172" t="s">
        <v>216</v>
      </c>
      <c r="E199" s="173" t="s">
        <v>1</v>
      </c>
      <c r="F199" s="174" t="s">
        <v>748</v>
      </c>
      <c r="H199" s="173" t="s">
        <v>1</v>
      </c>
      <c r="I199" s="175"/>
      <c r="L199" s="171"/>
      <c r="M199" s="176"/>
      <c r="N199" s="177"/>
      <c r="O199" s="177"/>
      <c r="P199" s="177"/>
      <c r="Q199" s="177"/>
      <c r="R199" s="177"/>
      <c r="S199" s="177"/>
      <c r="T199" s="178"/>
      <c r="AT199" s="173" t="s">
        <v>216</v>
      </c>
      <c r="AU199" s="173" t="s">
        <v>85</v>
      </c>
      <c r="AV199" s="13" t="s">
        <v>83</v>
      </c>
      <c r="AW199" s="13" t="s">
        <v>32</v>
      </c>
      <c r="AX199" s="13" t="s">
        <v>75</v>
      </c>
      <c r="AY199" s="173" t="s">
        <v>127</v>
      </c>
    </row>
    <row r="200" spans="1:65" s="14" customFormat="1" ht="11.25">
      <c r="B200" s="179"/>
      <c r="D200" s="172" t="s">
        <v>216</v>
      </c>
      <c r="E200" s="180" t="s">
        <v>1</v>
      </c>
      <c r="F200" s="181" t="s">
        <v>659</v>
      </c>
      <c r="H200" s="182">
        <v>11.2</v>
      </c>
      <c r="I200" s="183"/>
      <c r="L200" s="179"/>
      <c r="M200" s="184"/>
      <c r="N200" s="185"/>
      <c r="O200" s="185"/>
      <c r="P200" s="185"/>
      <c r="Q200" s="185"/>
      <c r="R200" s="185"/>
      <c r="S200" s="185"/>
      <c r="T200" s="186"/>
      <c r="AT200" s="180" t="s">
        <v>216</v>
      </c>
      <c r="AU200" s="180" t="s">
        <v>85</v>
      </c>
      <c r="AV200" s="14" t="s">
        <v>85</v>
      </c>
      <c r="AW200" s="14" t="s">
        <v>32</v>
      </c>
      <c r="AX200" s="14" t="s">
        <v>83</v>
      </c>
      <c r="AY200" s="180" t="s">
        <v>127</v>
      </c>
    </row>
    <row r="201" spans="1:65" s="12" customFormat="1" ht="22.9" customHeight="1">
      <c r="B201" s="132"/>
      <c r="D201" s="133" t="s">
        <v>74</v>
      </c>
      <c r="E201" s="143" t="s">
        <v>133</v>
      </c>
      <c r="F201" s="143" t="s">
        <v>460</v>
      </c>
      <c r="I201" s="135"/>
      <c r="J201" s="144">
        <f>BK201</f>
        <v>0</v>
      </c>
      <c r="L201" s="132"/>
      <c r="M201" s="137"/>
      <c r="N201" s="138"/>
      <c r="O201" s="138"/>
      <c r="P201" s="139">
        <f>SUM(P202:P204)</f>
        <v>0</v>
      </c>
      <c r="Q201" s="138"/>
      <c r="R201" s="139">
        <f>SUM(R202:R204)</f>
        <v>0</v>
      </c>
      <c r="S201" s="138"/>
      <c r="T201" s="140">
        <f>SUM(T202:T204)</f>
        <v>0</v>
      </c>
      <c r="AR201" s="133" t="s">
        <v>83</v>
      </c>
      <c r="AT201" s="141" t="s">
        <v>74</v>
      </c>
      <c r="AU201" s="141" t="s">
        <v>83</v>
      </c>
      <c r="AY201" s="133" t="s">
        <v>127</v>
      </c>
      <c r="BK201" s="142">
        <f>SUM(BK202:BK204)</f>
        <v>0</v>
      </c>
    </row>
    <row r="202" spans="1:65" s="2" customFormat="1" ht="16.5" customHeight="1">
      <c r="A202" s="32"/>
      <c r="B202" s="145"/>
      <c r="C202" s="161" t="s">
        <v>218</v>
      </c>
      <c r="D202" s="161" t="s">
        <v>212</v>
      </c>
      <c r="E202" s="162" t="s">
        <v>462</v>
      </c>
      <c r="F202" s="163" t="s">
        <v>463</v>
      </c>
      <c r="G202" s="164" t="s">
        <v>238</v>
      </c>
      <c r="H202" s="165">
        <v>1.764</v>
      </c>
      <c r="I202" s="166"/>
      <c r="J202" s="167">
        <f>ROUND(I202*H202,2)</f>
        <v>0</v>
      </c>
      <c r="K202" s="168"/>
      <c r="L202" s="33"/>
      <c r="M202" s="169" t="s">
        <v>1</v>
      </c>
      <c r="N202" s="170" t="s">
        <v>40</v>
      </c>
      <c r="O202" s="58"/>
      <c r="P202" s="157">
        <f>O202*H202</f>
        <v>0</v>
      </c>
      <c r="Q202" s="157">
        <v>0</v>
      </c>
      <c r="R202" s="157">
        <f>Q202*H202</f>
        <v>0</v>
      </c>
      <c r="S202" s="157">
        <v>0</v>
      </c>
      <c r="T202" s="158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9" t="s">
        <v>133</v>
      </c>
      <c r="AT202" s="159" t="s">
        <v>212</v>
      </c>
      <c r="AU202" s="159" t="s">
        <v>85</v>
      </c>
      <c r="AY202" s="17" t="s">
        <v>127</v>
      </c>
      <c r="BE202" s="160">
        <f>IF(N202="základní",J202,0)</f>
        <v>0</v>
      </c>
      <c r="BF202" s="160">
        <f>IF(N202="snížená",J202,0)</f>
        <v>0</v>
      </c>
      <c r="BG202" s="160">
        <f>IF(N202="zákl. přenesená",J202,0)</f>
        <v>0</v>
      </c>
      <c r="BH202" s="160">
        <f>IF(N202="sníž. přenesená",J202,0)</f>
        <v>0</v>
      </c>
      <c r="BI202" s="160">
        <f>IF(N202="nulová",J202,0)</f>
        <v>0</v>
      </c>
      <c r="BJ202" s="17" t="s">
        <v>83</v>
      </c>
      <c r="BK202" s="160">
        <f>ROUND(I202*H202,2)</f>
        <v>0</v>
      </c>
      <c r="BL202" s="17" t="s">
        <v>133</v>
      </c>
      <c r="BM202" s="159" t="s">
        <v>749</v>
      </c>
    </row>
    <row r="203" spans="1:65" s="13" customFormat="1" ht="11.25">
      <c r="B203" s="171"/>
      <c r="D203" s="172" t="s">
        <v>216</v>
      </c>
      <c r="E203" s="173" t="s">
        <v>1</v>
      </c>
      <c r="F203" s="174" t="s">
        <v>724</v>
      </c>
      <c r="H203" s="173" t="s">
        <v>1</v>
      </c>
      <c r="I203" s="175"/>
      <c r="L203" s="171"/>
      <c r="M203" s="176"/>
      <c r="N203" s="177"/>
      <c r="O203" s="177"/>
      <c r="P203" s="177"/>
      <c r="Q203" s="177"/>
      <c r="R203" s="177"/>
      <c r="S203" s="177"/>
      <c r="T203" s="178"/>
      <c r="AT203" s="173" t="s">
        <v>216</v>
      </c>
      <c r="AU203" s="173" t="s">
        <v>85</v>
      </c>
      <c r="AV203" s="13" t="s">
        <v>83</v>
      </c>
      <c r="AW203" s="13" t="s">
        <v>32</v>
      </c>
      <c r="AX203" s="13" t="s">
        <v>75</v>
      </c>
      <c r="AY203" s="173" t="s">
        <v>127</v>
      </c>
    </row>
    <row r="204" spans="1:65" s="14" customFormat="1" ht="11.25">
      <c r="B204" s="179"/>
      <c r="D204" s="172" t="s">
        <v>216</v>
      </c>
      <c r="E204" s="180" t="s">
        <v>649</v>
      </c>
      <c r="F204" s="181" t="s">
        <v>750</v>
      </c>
      <c r="H204" s="182">
        <v>1.764</v>
      </c>
      <c r="I204" s="183"/>
      <c r="L204" s="179"/>
      <c r="M204" s="184"/>
      <c r="N204" s="185"/>
      <c r="O204" s="185"/>
      <c r="P204" s="185"/>
      <c r="Q204" s="185"/>
      <c r="R204" s="185"/>
      <c r="S204" s="185"/>
      <c r="T204" s="186"/>
      <c r="AT204" s="180" t="s">
        <v>216</v>
      </c>
      <c r="AU204" s="180" t="s">
        <v>85</v>
      </c>
      <c r="AV204" s="14" t="s">
        <v>85</v>
      </c>
      <c r="AW204" s="14" t="s">
        <v>32</v>
      </c>
      <c r="AX204" s="14" t="s">
        <v>83</v>
      </c>
      <c r="AY204" s="180" t="s">
        <v>127</v>
      </c>
    </row>
    <row r="205" spans="1:65" s="12" customFormat="1" ht="22.9" customHeight="1">
      <c r="B205" s="132"/>
      <c r="D205" s="133" t="s">
        <v>74</v>
      </c>
      <c r="E205" s="143" t="s">
        <v>132</v>
      </c>
      <c r="F205" s="143" t="s">
        <v>751</v>
      </c>
      <c r="I205" s="135"/>
      <c r="J205" s="144">
        <f>BK205</f>
        <v>0</v>
      </c>
      <c r="L205" s="132"/>
      <c r="M205" s="137"/>
      <c r="N205" s="138"/>
      <c r="O205" s="138"/>
      <c r="P205" s="139">
        <f>SUM(P206:P221)</f>
        <v>0</v>
      </c>
      <c r="Q205" s="138"/>
      <c r="R205" s="139">
        <f>SUM(R206:R221)</f>
        <v>5.2317112000000003</v>
      </c>
      <c r="S205" s="138"/>
      <c r="T205" s="140">
        <f>SUM(T206:T221)</f>
        <v>0</v>
      </c>
      <c r="AR205" s="133" t="s">
        <v>83</v>
      </c>
      <c r="AT205" s="141" t="s">
        <v>74</v>
      </c>
      <c r="AU205" s="141" t="s">
        <v>83</v>
      </c>
      <c r="AY205" s="133" t="s">
        <v>127</v>
      </c>
      <c r="BK205" s="142">
        <f>SUM(BK206:BK221)</f>
        <v>0</v>
      </c>
    </row>
    <row r="206" spans="1:65" s="2" customFormat="1" ht="33" customHeight="1">
      <c r="A206" s="32"/>
      <c r="B206" s="145"/>
      <c r="C206" s="161" t="s">
        <v>222</v>
      </c>
      <c r="D206" s="161" t="s">
        <v>212</v>
      </c>
      <c r="E206" s="162" t="s">
        <v>752</v>
      </c>
      <c r="F206" s="163" t="s">
        <v>753</v>
      </c>
      <c r="G206" s="164" t="s">
        <v>99</v>
      </c>
      <c r="H206" s="165">
        <v>11.2</v>
      </c>
      <c r="I206" s="166"/>
      <c r="J206" s="167">
        <f>ROUND(I206*H206,2)</f>
        <v>0</v>
      </c>
      <c r="K206" s="168"/>
      <c r="L206" s="33"/>
      <c r="M206" s="169" t="s">
        <v>1</v>
      </c>
      <c r="N206" s="170" t="s">
        <v>40</v>
      </c>
      <c r="O206" s="58"/>
      <c r="P206" s="157">
        <f>O206*H206</f>
        <v>0</v>
      </c>
      <c r="Q206" s="157">
        <v>1.0000000000000001E-5</v>
      </c>
      <c r="R206" s="157">
        <f>Q206*H206</f>
        <v>1.12E-4</v>
      </c>
      <c r="S206" s="157">
        <v>0</v>
      </c>
      <c r="T206" s="158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9" t="s">
        <v>133</v>
      </c>
      <c r="AT206" s="159" t="s">
        <v>212</v>
      </c>
      <c r="AU206" s="159" t="s">
        <v>85</v>
      </c>
      <c r="AY206" s="17" t="s">
        <v>127</v>
      </c>
      <c r="BE206" s="160">
        <f>IF(N206="základní",J206,0)</f>
        <v>0</v>
      </c>
      <c r="BF206" s="160">
        <f>IF(N206="snížená",J206,0)</f>
        <v>0</v>
      </c>
      <c r="BG206" s="160">
        <f>IF(N206="zákl. přenesená",J206,0)</f>
        <v>0</v>
      </c>
      <c r="BH206" s="160">
        <f>IF(N206="sníž. přenesená",J206,0)</f>
        <v>0</v>
      </c>
      <c r="BI206" s="160">
        <f>IF(N206="nulová",J206,0)</f>
        <v>0</v>
      </c>
      <c r="BJ206" s="17" t="s">
        <v>83</v>
      </c>
      <c r="BK206" s="160">
        <f>ROUND(I206*H206,2)</f>
        <v>0</v>
      </c>
      <c r="BL206" s="17" t="s">
        <v>133</v>
      </c>
      <c r="BM206" s="159" t="s">
        <v>754</v>
      </c>
    </row>
    <row r="207" spans="1:65" s="13" customFormat="1" ht="11.25">
      <c r="B207" s="171"/>
      <c r="D207" s="172" t="s">
        <v>216</v>
      </c>
      <c r="E207" s="173" t="s">
        <v>1</v>
      </c>
      <c r="F207" s="174" t="s">
        <v>748</v>
      </c>
      <c r="H207" s="173" t="s">
        <v>1</v>
      </c>
      <c r="I207" s="175"/>
      <c r="L207" s="171"/>
      <c r="M207" s="176"/>
      <c r="N207" s="177"/>
      <c r="O207" s="177"/>
      <c r="P207" s="177"/>
      <c r="Q207" s="177"/>
      <c r="R207" s="177"/>
      <c r="S207" s="177"/>
      <c r="T207" s="178"/>
      <c r="AT207" s="173" t="s">
        <v>216</v>
      </c>
      <c r="AU207" s="173" t="s">
        <v>85</v>
      </c>
      <c r="AV207" s="13" t="s">
        <v>83</v>
      </c>
      <c r="AW207" s="13" t="s">
        <v>32</v>
      </c>
      <c r="AX207" s="13" t="s">
        <v>75</v>
      </c>
      <c r="AY207" s="173" t="s">
        <v>127</v>
      </c>
    </row>
    <row r="208" spans="1:65" s="14" customFormat="1" ht="11.25">
      <c r="B208" s="179"/>
      <c r="D208" s="172" t="s">
        <v>216</v>
      </c>
      <c r="E208" s="180" t="s">
        <v>1</v>
      </c>
      <c r="F208" s="181" t="s">
        <v>755</v>
      </c>
      <c r="H208" s="182">
        <v>5.6</v>
      </c>
      <c r="I208" s="183"/>
      <c r="L208" s="179"/>
      <c r="M208" s="184"/>
      <c r="N208" s="185"/>
      <c r="O208" s="185"/>
      <c r="P208" s="185"/>
      <c r="Q208" s="185"/>
      <c r="R208" s="185"/>
      <c r="S208" s="185"/>
      <c r="T208" s="186"/>
      <c r="AT208" s="180" t="s">
        <v>216</v>
      </c>
      <c r="AU208" s="180" t="s">
        <v>85</v>
      </c>
      <c r="AV208" s="14" t="s">
        <v>85</v>
      </c>
      <c r="AW208" s="14" t="s">
        <v>32</v>
      </c>
      <c r="AX208" s="14" t="s">
        <v>75</v>
      </c>
      <c r="AY208" s="180" t="s">
        <v>127</v>
      </c>
    </row>
    <row r="209" spans="1:65" s="13" customFormat="1" ht="11.25">
      <c r="B209" s="171"/>
      <c r="D209" s="172" t="s">
        <v>216</v>
      </c>
      <c r="E209" s="173" t="s">
        <v>1</v>
      </c>
      <c r="F209" s="174" t="s">
        <v>756</v>
      </c>
      <c r="H209" s="173" t="s">
        <v>1</v>
      </c>
      <c r="I209" s="175"/>
      <c r="L209" s="171"/>
      <c r="M209" s="176"/>
      <c r="N209" s="177"/>
      <c r="O209" s="177"/>
      <c r="P209" s="177"/>
      <c r="Q209" s="177"/>
      <c r="R209" s="177"/>
      <c r="S209" s="177"/>
      <c r="T209" s="178"/>
      <c r="AT209" s="173" t="s">
        <v>216</v>
      </c>
      <c r="AU209" s="173" t="s">
        <v>85</v>
      </c>
      <c r="AV209" s="13" t="s">
        <v>83</v>
      </c>
      <c r="AW209" s="13" t="s">
        <v>32</v>
      </c>
      <c r="AX209" s="13" t="s">
        <v>75</v>
      </c>
      <c r="AY209" s="173" t="s">
        <v>127</v>
      </c>
    </row>
    <row r="210" spans="1:65" s="14" customFormat="1" ht="11.25">
      <c r="B210" s="179"/>
      <c r="D210" s="172" t="s">
        <v>216</v>
      </c>
      <c r="E210" s="180" t="s">
        <v>1</v>
      </c>
      <c r="F210" s="181" t="s">
        <v>757</v>
      </c>
      <c r="H210" s="182">
        <v>5.6</v>
      </c>
      <c r="I210" s="183"/>
      <c r="L210" s="179"/>
      <c r="M210" s="184"/>
      <c r="N210" s="185"/>
      <c r="O210" s="185"/>
      <c r="P210" s="185"/>
      <c r="Q210" s="185"/>
      <c r="R210" s="185"/>
      <c r="S210" s="185"/>
      <c r="T210" s="186"/>
      <c r="AT210" s="180" t="s">
        <v>216</v>
      </c>
      <c r="AU210" s="180" t="s">
        <v>85</v>
      </c>
      <c r="AV210" s="14" t="s">
        <v>85</v>
      </c>
      <c r="AW210" s="14" t="s">
        <v>32</v>
      </c>
      <c r="AX210" s="14" t="s">
        <v>75</v>
      </c>
      <c r="AY210" s="180" t="s">
        <v>127</v>
      </c>
    </row>
    <row r="211" spans="1:65" s="15" customFormat="1" ht="11.25">
      <c r="B211" s="192"/>
      <c r="D211" s="172" t="s">
        <v>216</v>
      </c>
      <c r="E211" s="193" t="s">
        <v>659</v>
      </c>
      <c r="F211" s="194" t="s">
        <v>308</v>
      </c>
      <c r="H211" s="195">
        <v>11.2</v>
      </c>
      <c r="I211" s="196"/>
      <c r="L211" s="192"/>
      <c r="M211" s="197"/>
      <c r="N211" s="198"/>
      <c r="O211" s="198"/>
      <c r="P211" s="198"/>
      <c r="Q211" s="198"/>
      <c r="R211" s="198"/>
      <c r="S211" s="198"/>
      <c r="T211" s="199"/>
      <c r="AT211" s="193" t="s">
        <v>216</v>
      </c>
      <c r="AU211" s="193" t="s">
        <v>85</v>
      </c>
      <c r="AV211" s="15" t="s">
        <v>133</v>
      </c>
      <c r="AW211" s="15" t="s">
        <v>32</v>
      </c>
      <c r="AX211" s="15" t="s">
        <v>83</v>
      </c>
      <c r="AY211" s="193" t="s">
        <v>127</v>
      </c>
    </row>
    <row r="212" spans="1:65" s="2" customFormat="1" ht="24.2" customHeight="1">
      <c r="A212" s="32"/>
      <c r="B212" s="145"/>
      <c r="C212" s="146" t="s">
        <v>367</v>
      </c>
      <c r="D212" s="146" t="s">
        <v>129</v>
      </c>
      <c r="E212" s="147" t="s">
        <v>758</v>
      </c>
      <c r="F212" s="148" t="s">
        <v>759</v>
      </c>
      <c r="G212" s="149" t="s">
        <v>163</v>
      </c>
      <c r="H212" s="150">
        <v>2</v>
      </c>
      <c r="I212" s="151"/>
      <c r="J212" s="152">
        <f>ROUND(I212*H212,2)</f>
        <v>0</v>
      </c>
      <c r="K212" s="153"/>
      <c r="L212" s="154"/>
      <c r="M212" s="155" t="s">
        <v>1</v>
      </c>
      <c r="N212" s="156" t="s">
        <v>40</v>
      </c>
      <c r="O212" s="58"/>
      <c r="P212" s="157">
        <f>O212*H212</f>
        <v>0</v>
      </c>
      <c r="Q212" s="157">
        <v>2.6</v>
      </c>
      <c r="R212" s="157">
        <f>Q212*H212</f>
        <v>5.2</v>
      </c>
      <c r="S212" s="157">
        <v>0</v>
      </c>
      <c r="T212" s="158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9" t="s">
        <v>132</v>
      </c>
      <c r="AT212" s="159" t="s">
        <v>129</v>
      </c>
      <c r="AU212" s="159" t="s">
        <v>85</v>
      </c>
      <c r="AY212" s="17" t="s">
        <v>127</v>
      </c>
      <c r="BE212" s="160">
        <f>IF(N212="základní",J212,0)</f>
        <v>0</v>
      </c>
      <c r="BF212" s="160">
        <f>IF(N212="snížená",J212,0)</f>
        <v>0</v>
      </c>
      <c r="BG212" s="160">
        <f>IF(N212="zákl. přenesená",J212,0)</f>
        <v>0</v>
      </c>
      <c r="BH212" s="160">
        <f>IF(N212="sníž. přenesená",J212,0)</f>
        <v>0</v>
      </c>
      <c r="BI212" s="160">
        <f>IF(N212="nulová",J212,0)</f>
        <v>0</v>
      </c>
      <c r="BJ212" s="17" t="s">
        <v>83</v>
      </c>
      <c r="BK212" s="160">
        <f>ROUND(I212*H212,2)</f>
        <v>0</v>
      </c>
      <c r="BL212" s="17" t="s">
        <v>133</v>
      </c>
      <c r="BM212" s="159" t="s">
        <v>760</v>
      </c>
    </row>
    <row r="213" spans="1:65" s="13" customFormat="1" ht="11.25">
      <c r="B213" s="171"/>
      <c r="D213" s="172" t="s">
        <v>216</v>
      </c>
      <c r="E213" s="173" t="s">
        <v>1</v>
      </c>
      <c r="F213" s="174" t="s">
        <v>761</v>
      </c>
      <c r="H213" s="173" t="s">
        <v>1</v>
      </c>
      <c r="I213" s="175"/>
      <c r="L213" s="171"/>
      <c r="M213" s="176"/>
      <c r="N213" s="177"/>
      <c r="O213" s="177"/>
      <c r="P213" s="177"/>
      <c r="Q213" s="177"/>
      <c r="R213" s="177"/>
      <c r="S213" s="177"/>
      <c r="T213" s="178"/>
      <c r="AT213" s="173" t="s">
        <v>216</v>
      </c>
      <c r="AU213" s="173" t="s">
        <v>85</v>
      </c>
      <c r="AV213" s="13" t="s">
        <v>83</v>
      </c>
      <c r="AW213" s="13" t="s">
        <v>32</v>
      </c>
      <c r="AX213" s="13" t="s">
        <v>75</v>
      </c>
      <c r="AY213" s="173" t="s">
        <v>127</v>
      </c>
    </row>
    <row r="214" spans="1:65" s="14" customFormat="1" ht="11.25">
      <c r="B214" s="179"/>
      <c r="D214" s="172" t="s">
        <v>216</v>
      </c>
      <c r="E214" s="180" t="s">
        <v>1</v>
      </c>
      <c r="F214" s="181" t="s">
        <v>85</v>
      </c>
      <c r="H214" s="182">
        <v>2</v>
      </c>
      <c r="I214" s="183"/>
      <c r="L214" s="179"/>
      <c r="M214" s="184"/>
      <c r="N214" s="185"/>
      <c r="O214" s="185"/>
      <c r="P214" s="185"/>
      <c r="Q214" s="185"/>
      <c r="R214" s="185"/>
      <c r="S214" s="185"/>
      <c r="T214" s="186"/>
      <c r="AT214" s="180" t="s">
        <v>216</v>
      </c>
      <c r="AU214" s="180" t="s">
        <v>85</v>
      </c>
      <c r="AV214" s="14" t="s">
        <v>85</v>
      </c>
      <c r="AW214" s="14" t="s">
        <v>32</v>
      </c>
      <c r="AX214" s="14" t="s">
        <v>83</v>
      </c>
      <c r="AY214" s="180" t="s">
        <v>127</v>
      </c>
    </row>
    <row r="215" spans="1:65" s="2" customFormat="1" ht="21.75" customHeight="1">
      <c r="A215" s="32"/>
      <c r="B215" s="145"/>
      <c r="C215" s="146" t="s">
        <v>374</v>
      </c>
      <c r="D215" s="146" t="s">
        <v>129</v>
      </c>
      <c r="E215" s="147" t="s">
        <v>762</v>
      </c>
      <c r="F215" s="148" t="s">
        <v>763</v>
      </c>
      <c r="G215" s="149" t="s">
        <v>163</v>
      </c>
      <c r="H215" s="150">
        <v>11.76</v>
      </c>
      <c r="I215" s="151"/>
      <c r="J215" s="152">
        <f>ROUND(I215*H215,2)</f>
        <v>0</v>
      </c>
      <c r="K215" s="153"/>
      <c r="L215" s="154"/>
      <c r="M215" s="155" t="s">
        <v>1</v>
      </c>
      <c r="N215" s="156" t="s">
        <v>40</v>
      </c>
      <c r="O215" s="58"/>
      <c r="P215" s="157">
        <f>O215*H215</f>
        <v>0</v>
      </c>
      <c r="Q215" s="157">
        <v>2.6700000000000001E-3</v>
      </c>
      <c r="R215" s="157">
        <f>Q215*H215</f>
        <v>3.1399200000000002E-2</v>
      </c>
      <c r="S215" s="157">
        <v>0</v>
      </c>
      <c r="T215" s="158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9" t="s">
        <v>132</v>
      </c>
      <c r="AT215" s="159" t="s">
        <v>129</v>
      </c>
      <c r="AU215" s="159" t="s">
        <v>85</v>
      </c>
      <c r="AY215" s="17" t="s">
        <v>127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17" t="s">
        <v>83</v>
      </c>
      <c r="BK215" s="160">
        <f>ROUND(I215*H215,2)</f>
        <v>0</v>
      </c>
      <c r="BL215" s="17" t="s">
        <v>133</v>
      </c>
      <c r="BM215" s="159" t="s">
        <v>764</v>
      </c>
    </row>
    <row r="216" spans="1:65" s="13" customFormat="1" ht="11.25">
      <c r="B216" s="171"/>
      <c r="D216" s="172" t="s">
        <v>216</v>
      </c>
      <c r="E216" s="173" t="s">
        <v>1</v>
      </c>
      <c r="F216" s="174" t="s">
        <v>765</v>
      </c>
      <c r="H216" s="173" t="s">
        <v>1</v>
      </c>
      <c r="I216" s="175"/>
      <c r="L216" s="171"/>
      <c r="M216" s="176"/>
      <c r="N216" s="177"/>
      <c r="O216" s="177"/>
      <c r="P216" s="177"/>
      <c r="Q216" s="177"/>
      <c r="R216" s="177"/>
      <c r="S216" s="177"/>
      <c r="T216" s="178"/>
      <c r="AT216" s="173" t="s">
        <v>216</v>
      </c>
      <c r="AU216" s="173" t="s">
        <v>85</v>
      </c>
      <c r="AV216" s="13" t="s">
        <v>83</v>
      </c>
      <c r="AW216" s="13" t="s">
        <v>32</v>
      </c>
      <c r="AX216" s="13" t="s">
        <v>75</v>
      </c>
      <c r="AY216" s="173" t="s">
        <v>127</v>
      </c>
    </row>
    <row r="217" spans="1:65" s="14" customFormat="1" ht="11.25">
      <c r="B217" s="179"/>
      <c r="D217" s="172" t="s">
        <v>216</v>
      </c>
      <c r="E217" s="180" t="s">
        <v>1</v>
      </c>
      <c r="F217" s="181" t="s">
        <v>659</v>
      </c>
      <c r="H217" s="182">
        <v>11.2</v>
      </c>
      <c r="I217" s="183"/>
      <c r="L217" s="179"/>
      <c r="M217" s="184"/>
      <c r="N217" s="185"/>
      <c r="O217" s="185"/>
      <c r="P217" s="185"/>
      <c r="Q217" s="185"/>
      <c r="R217" s="185"/>
      <c r="S217" s="185"/>
      <c r="T217" s="186"/>
      <c r="AT217" s="180" t="s">
        <v>216</v>
      </c>
      <c r="AU217" s="180" t="s">
        <v>85</v>
      </c>
      <c r="AV217" s="14" t="s">
        <v>85</v>
      </c>
      <c r="AW217" s="14" t="s">
        <v>32</v>
      </c>
      <c r="AX217" s="14" t="s">
        <v>83</v>
      </c>
      <c r="AY217" s="180" t="s">
        <v>127</v>
      </c>
    </row>
    <row r="218" spans="1:65" s="14" customFormat="1" ht="11.25">
      <c r="B218" s="179"/>
      <c r="D218" s="172" t="s">
        <v>216</v>
      </c>
      <c r="F218" s="181" t="s">
        <v>766</v>
      </c>
      <c r="H218" s="182">
        <v>11.76</v>
      </c>
      <c r="I218" s="183"/>
      <c r="L218" s="179"/>
      <c r="M218" s="184"/>
      <c r="N218" s="185"/>
      <c r="O218" s="185"/>
      <c r="P218" s="185"/>
      <c r="Q218" s="185"/>
      <c r="R218" s="185"/>
      <c r="S218" s="185"/>
      <c r="T218" s="186"/>
      <c r="AT218" s="180" t="s">
        <v>216</v>
      </c>
      <c r="AU218" s="180" t="s">
        <v>85</v>
      </c>
      <c r="AV218" s="14" t="s">
        <v>85</v>
      </c>
      <c r="AW218" s="14" t="s">
        <v>3</v>
      </c>
      <c r="AX218" s="14" t="s">
        <v>83</v>
      </c>
      <c r="AY218" s="180" t="s">
        <v>127</v>
      </c>
    </row>
    <row r="219" spans="1:65" s="2" customFormat="1" ht="24.2" customHeight="1">
      <c r="A219" s="32"/>
      <c r="B219" s="145"/>
      <c r="C219" s="161" t="s">
        <v>379</v>
      </c>
      <c r="D219" s="161" t="s">
        <v>212</v>
      </c>
      <c r="E219" s="162" t="s">
        <v>767</v>
      </c>
      <c r="F219" s="163" t="s">
        <v>768</v>
      </c>
      <c r="G219" s="164" t="s">
        <v>769</v>
      </c>
      <c r="H219" s="165">
        <v>2</v>
      </c>
      <c r="I219" s="166"/>
      <c r="J219" s="167">
        <f>ROUND(I219*H219,2)</f>
        <v>0</v>
      </c>
      <c r="K219" s="168"/>
      <c r="L219" s="33"/>
      <c r="M219" s="169" t="s">
        <v>1</v>
      </c>
      <c r="N219" s="170" t="s">
        <v>40</v>
      </c>
      <c r="O219" s="58"/>
      <c r="P219" s="157">
        <f>O219*H219</f>
        <v>0</v>
      </c>
      <c r="Q219" s="157">
        <v>1E-4</v>
      </c>
      <c r="R219" s="157">
        <f>Q219*H219</f>
        <v>2.0000000000000001E-4</v>
      </c>
      <c r="S219" s="157">
        <v>0</v>
      </c>
      <c r="T219" s="158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9" t="s">
        <v>133</v>
      </c>
      <c r="AT219" s="159" t="s">
        <v>212</v>
      </c>
      <c r="AU219" s="159" t="s">
        <v>85</v>
      </c>
      <c r="AY219" s="17" t="s">
        <v>127</v>
      </c>
      <c r="BE219" s="160">
        <f>IF(N219="základní",J219,0)</f>
        <v>0</v>
      </c>
      <c r="BF219" s="160">
        <f>IF(N219="snížená",J219,0)</f>
        <v>0</v>
      </c>
      <c r="BG219" s="160">
        <f>IF(N219="zákl. přenesená",J219,0)</f>
        <v>0</v>
      </c>
      <c r="BH219" s="160">
        <f>IF(N219="sníž. přenesená",J219,0)</f>
        <v>0</v>
      </c>
      <c r="BI219" s="160">
        <f>IF(N219="nulová",J219,0)</f>
        <v>0</v>
      </c>
      <c r="BJ219" s="17" t="s">
        <v>83</v>
      </c>
      <c r="BK219" s="160">
        <f>ROUND(I219*H219,2)</f>
        <v>0</v>
      </c>
      <c r="BL219" s="17" t="s">
        <v>133</v>
      </c>
      <c r="BM219" s="159" t="s">
        <v>770</v>
      </c>
    </row>
    <row r="220" spans="1:65" s="13" customFormat="1" ht="11.25">
      <c r="B220" s="171"/>
      <c r="D220" s="172" t="s">
        <v>216</v>
      </c>
      <c r="E220" s="173" t="s">
        <v>1</v>
      </c>
      <c r="F220" s="174" t="s">
        <v>771</v>
      </c>
      <c r="H220" s="173" t="s">
        <v>1</v>
      </c>
      <c r="I220" s="175"/>
      <c r="L220" s="171"/>
      <c r="M220" s="176"/>
      <c r="N220" s="177"/>
      <c r="O220" s="177"/>
      <c r="P220" s="177"/>
      <c r="Q220" s="177"/>
      <c r="R220" s="177"/>
      <c r="S220" s="177"/>
      <c r="T220" s="178"/>
      <c r="AT220" s="173" t="s">
        <v>216</v>
      </c>
      <c r="AU220" s="173" t="s">
        <v>85</v>
      </c>
      <c r="AV220" s="13" t="s">
        <v>83</v>
      </c>
      <c r="AW220" s="13" t="s">
        <v>32</v>
      </c>
      <c r="AX220" s="13" t="s">
        <v>75</v>
      </c>
      <c r="AY220" s="173" t="s">
        <v>127</v>
      </c>
    </row>
    <row r="221" spans="1:65" s="14" customFormat="1" ht="11.25">
      <c r="B221" s="179"/>
      <c r="D221" s="172" t="s">
        <v>216</v>
      </c>
      <c r="E221" s="180" t="s">
        <v>1</v>
      </c>
      <c r="F221" s="181" t="s">
        <v>85</v>
      </c>
      <c r="H221" s="182">
        <v>2</v>
      </c>
      <c r="I221" s="183"/>
      <c r="L221" s="179"/>
      <c r="M221" s="184"/>
      <c r="N221" s="185"/>
      <c r="O221" s="185"/>
      <c r="P221" s="185"/>
      <c r="Q221" s="185"/>
      <c r="R221" s="185"/>
      <c r="S221" s="185"/>
      <c r="T221" s="186"/>
      <c r="AT221" s="180" t="s">
        <v>216</v>
      </c>
      <c r="AU221" s="180" t="s">
        <v>85</v>
      </c>
      <c r="AV221" s="14" t="s">
        <v>85</v>
      </c>
      <c r="AW221" s="14" t="s">
        <v>32</v>
      </c>
      <c r="AX221" s="14" t="s">
        <v>83</v>
      </c>
      <c r="AY221" s="180" t="s">
        <v>127</v>
      </c>
    </row>
    <row r="222" spans="1:65" s="12" customFormat="1" ht="22.9" customHeight="1">
      <c r="B222" s="132"/>
      <c r="D222" s="133" t="s">
        <v>74</v>
      </c>
      <c r="E222" s="143" t="s">
        <v>156</v>
      </c>
      <c r="F222" s="143" t="s">
        <v>515</v>
      </c>
      <c r="I222" s="135"/>
      <c r="J222" s="144">
        <f>BK222</f>
        <v>0</v>
      </c>
      <c r="L222" s="132"/>
      <c r="M222" s="137"/>
      <c r="N222" s="138"/>
      <c r="O222" s="138"/>
      <c r="P222" s="139">
        <f>SUM(P223:P226)</f>
        <v>0</v>
      </c>
      <c r="Q222" s="138"/>
      <c r="R222" s="139">
        <f>SUM(R223:R226)</f>
        <v>1.008E-3</v>
      </c>
      <c r="S222" s="138"/>
      <c r="T222" s="140">
        <f>SUM(T223:T226)</f>
        <v>0</v>
      </c>
      <c r="AR222" s="133" t="s">
        <v>83</v>
      </c>
      <c r="AT222" s="141" t="s">
        <v>74</v>
      </c>
      <c r="AU222" s="141" t="s">
        <v>83</v>
      </c>
      <c r="AY222" s="133" t="s">
        <v>127</v>
      </c>
      <c r="BK222" s="142">
        <f>SUM(BK223:BK226)</f>
        <v>0</v>
      </c>
    </row>
    <row r="223" spans="1:65" s="2" customFormat="1" ht="16.5" customHeight="1">
      <c r="A223" s="32"/>
      <c r="B223" s="145"/>
      <c r="C223" s="161" t="s">
        <v>383</v>
      </c>
      <c r="D223" s="161" t="s">
        <v>212</v>
      </c>
      <c r="E223" s="162" t="s">
        <v>772</v>
      </c>
      <c r="F223" s="163" t="s">
        <v>773</v>
      </c>
      <c r="G223" s="164" t="s">
        <v>99</v>
      </c>
      <c r="H223" s="165">
        <v>11.2</v>
      </c>
      <c r="I223" s="166"/>
      <c r="J223" s="167">
        <f>ROUND(I223*H223,2)</f>
        <v>0</v>
      </c>
      <c r="K223" s="168"/>
      <c r="L223" s="33"/>
      <c r="M223" s="169" t="s">
        <v>1</v>
      </c>
      <c r="N223" s="170" t="s">
        <v>40</v>
      </c>
      <c r="O223" s="58"/>
      <c r="P223" s="157">
        <f>O223*H223</f>
        <v>0</v>
      </c>
      <c r="Q223" s="157">
        <v>9.0000000000000006E-5</v>
      </c>
      <c r="R223" s="157">
        <f>Q223*H223</f>
        <v>1.008E-3</v>
      </c>
      <c r="S223" s="157">
        <v>0</v>
      </c>
      <c r="T223" s="158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9" t="s">
        <v>133</v>
      </c>
      <c r="AT223" s="159" t="s">
        <v>212</v>
      </c>
      <c r="AU223" s="159" t="s">
        <v>85</v>
      </c>
      <c r="AY223" s="17" t="s">
        <v>127</v>
      </c>
      <c r="BE223" s="160">
        <f>IF(N223="základní",J223,0)</f>
        <v>0</v>
      </c>
      <c r="BF223" s="160">
        <f>IF(N223="snížená",J223,0)</f>
        <v>0</v>
      </c>
      <c r="BG223" s="160">
        <f>IF(N223="zákl. přenesená",J223,0)</f>
        <v>0</v>
      </c>
      <c r="BH223" s="160">
        <f>IF(N223="sníž. přenesená",J223,0)</f>
        <v>0</v>
      </c>
      <c r="BI223" s="160">
        <f>IF(N223="nulová",J223,0)</f>
        <v>0</v>
      </c>
      <c r="BJ223" s="17" t="s">
        <v>83</v>
      </c>
      <c r="BK223" s="160">
        <f>ROUND(I223*H223,2)</f>
        <v>0</v>
      </c>
      <c r="BL223" s="17" t="s">
        <v>133</v>
      </c>
      <c r="BM223" s="159" t="s">
        <v>774</v>
      </c>
    </row>
    <row r="224" spans="1:65" s="13" customFormat="1" ht="11.25">
      <c r="B224" s="171"/>
      <c r="D224" s="172" t="s">
        <v>216</v>
      </c>
      <c r="E224" s="173" t="s">
        <v>1</v>
      </c>
      <c r="F224" s="174" t="s">
        <v>771</v>
      </c>
      <c r="H224" s="173" t="s">
        <v>1</v>
      </c>
      <c r="I224" s="175"/>
      <c r="L224" s="171"/>
      <c r="M224" s="176"/>
      <c r="N224" s="177"/>
      <c r="O224" s="177"/>
      <c r="P224" s="177"/>
      <c r="Q224" s="177"/>
      <c r="R224" s="177"/>
      <c r="S224" s="177"/>
      <c r="T224" s="178"/>
      <c r="AT224" s="173" t="s">
        <v>216</v>
      </c>
      <c r="AU224" s="173" t="s">
        <v>85</v>
      </c>
      <c r="AV224" s="13" t="s">
        <v>83</v>
      </c>
      <c r="AW224" s="13" t="s">
        <v>32</v>
      </c>
      <c r="AX224" s="13" t="s">
        <v>75</v>
      </c>
      <c r="AY224" s="173" t="s">
        <v>127</v>
      </c>
    </row>
    <row r="225" spans="1:65" s="13" customFormat="1" ht="11.25">
      <c r="B225" s="171"/>
      <c r="D225" s="172" t="s">
        <v>216</v>
      </c>
      <c r="E225" s="173" t="s">
        <v>1</v>
      </c>
      <c r="F225" s="174" t="s">
        <v>775</v>
      </c>
      <c r="H225" s="173" t="s">
        <v>1</v>
      </c>
      <c r="I225" s="175"/>
      <c r="L225" s="171"/>
      <c r="M225" s="176"/>
      <c r="N225" s="177"/>
      <c r="O225" s="177"/>
      <c r="P225" s="177"/>
      <c r="Q225" s="177"/>
      <c r="R225" s="177"/>
      <c r="S225" s="177"/>
      <c r="T225" s="178"/>
      <c r="AT225" s="173" t="s">
        <v>216</v>
      </c>
      <c r="AU225" s="173" t="s">
        <v>85</v>
      </c>
      <c r="AV225" s="13" t="s">
        <v>83</v>
      </c>
      <c r="AW225" s="13" t="s">
        <v>32</v>
      </c>
      <c r="AX225" s="13" t="s">
        <v>75</v>
      </c>
      <c r="AY225" s="173" t="s">
        <v>127</v>
      </c>
    </row>
    <row r="226" spans="1:65" s="14" customFormat="1" ht="11.25">
      <c r="B226" s="179"/>
      <c r="D226" s="172" t="s">
        <v>216</v>
      </c>
      <c r="E226" s="180" t="s">
        <v>1</v>
      </c>
      <c r="F226" s="181" t="s">
        <v>659</v>
      </c>
      <c r="H226" s="182">
        <v>11.2</v>
      </c>
      <c r="I226" s="183"/>
      <c r="L226" s="179"/>
      <c r="M226" s="184"/>
      <c r="N226" s="185"/>
      <c r="O226" s="185"/>
      <c r="P226" s="185"/>
      <c r="Q226" s="185"/>
      <c r="R226" s="185"/>
      <c r="S226" s="185"/>
      <c r="T226" s="186"/>
      <c r="AT226" s="180" t="s">
        <v>216</v>
      </c>
      <c r="AU226" s="180" t="s">
        <v>85</v>
      </c>
      <c r="AV226" s="14" t="s">
        <v>85</v>
      </c>
      <c r="AW226" s="14" t="s">
        <v>32</v>
      </c>
      <c r="AX226" s="14" t="s">
        <v>83</v>
      </c>
      <c r="AY226" s="180" t="s">
        <v>127</v>
      </c>
    </row>
    <row r="227" spans="1:65" s="12" customFormat="1" ht="22.9" customHeight="1">
      <c r="B227" s="132"/>
      <c r="D227" s="133" t="s">
        <v>74</v>
      </c>
      <c r="E227" s="143" t="s">
        <v>606</v>
      </c>
      <c r="F227" s="143" t="s">
        <v>607</v>
      </c>
      <c r="I227" s="135"/>
      <c r="J227" s="144">
        <f>BK227</f>
        <v>0</v>
      </c>
      <c r="L227" s="132"/>
      <c r="M227" s="137"/>
      <c r="N227" s="138"/>
      <c r="O227" s="138"/>
      <c r="P227" s="139">
        <f>P228</f>
        <v>0</v>
      </c>
      <c r="Q227" s="138"/>
      <c r="R227" s="139">
        <f>R228</f>
        <v>0</v>
      </c>
      <c r="S227" s="138"/>
      <c r="T227" s="140">
        <f>T228</f>
        <v>0</v>
      </c>
      <c r="AR227" s="133" t="s">
        <v>83</v>
      </c>
      <c r="AT227" s="141" t="s">
        <v>74</v>
      </c>
      <c r="AU227" s="141" t="s">
        <v>83</v>
      </c>
      <c r="AY227" s="133" t="s">
        <v>127</v>
      </c>
      <c r="BK227" s="142">
        <f>BK228</f>
        <v>0</v>
      </c>
    </row>
    <row r="228" spans="1:65" s="2" customFormat="1" ht="21.75" customHeight="1">
      <c r="A228" s="32"/>
      <c r="B228" s="145"/>
      <c r="C228" s="161" t="s">
        <v>387</v>
      </c>
      <c r="D228" s="161" t="s">
        <v>212</v>
      </c>
      <c r="E228" s="162" t="s">
        <v>776</v>
      </c>
      <c r="F228" s="163" t="s">
        <v>777</v>
      </c>
      <c r="G228" s="164" t="s">
        <v>346</v>
      </c>
      <c r="H228" s="165">
        <v>94.596999999999994</v>
      </c>
      <c r="I228" s="166"/>
      <c r="J228" s="167">
        <f>ROUND(I228*H228,2)</f>
        <v>0</v>
      </c>
      <c r="K228" s="168"/>
      <c r="L228" s="33"/>
      <c r="M228" s="187" t="s">
        <v>1</v>
      </c>
      <c r="N228" s="188" t="s">
        <v>40</v>
      </c>
      <c r="O228" s="189"/>
      <c r="P228" s="190">
        <f>O228*H228</f>
        <v>0</v>
      </c>
      <c r="Q228" s="190">
        <v>0</v>
      </c>
      <c r="R228" s="190">
        <f>Q228*H228</f>
        <v>0</v>
      </c>
      <c r="S228" s="190">
        <v>0</v>
      </c>
      <c r="T228" s="19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9" t="s">
        <v>133</v>
      </c>
      <c r="AT228" s="159" t="s">
        <v>212</v>
      </c>
      <c r="AU228" s="159" t="s">
        <v>85</v>
      </c>
      <c r="AY228" s="17" t="s">
        <v>127</v>
      </c>
      <c r="BE228" s="160">
        <f>IF(N228="základní",J228,0)</f>
        <v>0</v>
      </c>
      <c r="BF228" s="160">
        <f>IF(N228="snížená",J228,0)</f>
        <v>0</v>
      </c>
      <c r="BG228" s="160">
        <f>IF(N228="zákl. přenesená",J228,0)</f>
        <v>0</v>
      </c>
      <c r="BH228" s="160">
        <f>IF(N228="sníž. přenesená",J228,0)</f>
        <v>0</v>
      </c>
      <c r="BI228" s="160">
        <f>IF(N228="nulová",J228,0)</f>
        <v>0</v>
      </c>
      <c r="BJ228" s="17" t="s">
        <v>83</v>
      </c>
      <c r="BK228" s="160">
        <f>ROUND(I228*H228,2)</f>
        <v>0</v>
      </c>
      <c r="BL228" s="17" t="s">
        <v>133</v>
      </c>
      <c r="BM228" s="159" t="s">
        <v>778</v>
      </c>
    </row>
    <row r="229" spans="1:65" s="2" customFormat="1" ht="6.95" customHeight="1">
      <c r="A229" s="32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33"/>
      <c r="M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</row>
  </sheetData>
  <autoFilter ref="C123:K22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6"/>
  <sheetViews>
    <sheetView showGridLines="0" tabSelected="1" topLeftCell="A134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1" t="s">
        <v>5</v>
      </c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7" t="s">
        <v>94</v>
      </c>
      <c r="AZ2" s="93" t="s">
        <v>779</v>
      </c>
      <c r="BA2" s="93" t="s">
        <v>779</v>
      </c>
      <c r="BB2" s="93" t="s">
        <v>99</v>
      </c>
      <c r="BC2" s="93" t="s">
        <v>780</v>
      </c>
      <c r="BD2" s="93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93" t="s">
        <v>781</v>
      </c>
      <c r="BA3" s="93" t="s">
        <v>781</v>
      </c>
      <c r="BB3" s="93" t="s">
        <v>99</v>
      </c>
      <c r="BC3" s="93" t="s">
        <v>780</v>
      </c>
      <c r="BD3" s="93" t="s">
        <v>85</v>
      </c>
    </row>
    <row r="4" spans="1:56" s="1" customFormat="1" ht="24.95" customHeight="1">
      <c r="B4" s="20"/>
      <c r="D4" s="21" t="s">
        <v>101</v>
      </c>
      <c r="L4" s="20"/>
      <c r="M4" s="94" t="s">
        <v>10</v>
      </c>
      <c r="AT4" s="17" t="s">
        <v>3</v>
      </c>
      <c r="AZ4" s="93" t="s">
        <v>782</v>
      </c>
      <c r="BA4" s="93" t="s">
        <v>783</v>
      </c>
      <c r="BB4" s="93" t="s">
        <v>99</v>
      </c>
      <c r="BC4" s="93" t="s">
        <v>780</v>
      </c>
      <c r="BD4" s="93" t="s">
        <v>85</v>
      </c>
    </row>
    <row r="5" spans="1:56" s="1" customFormat="1" ht="6.95" customHeight="1">
      <c r="B5" s="20"/>
      <c r="L5" s="20"/>
      <c r="AZ5" s="93" t="s">
        <v>649</v>
      </c>
      <c r="BA5" s="93" t="s">
        <v>649</v>
      </c>
      <c r="BB5" s="93" t="s">
        <v>99</v>
      </c>
      <c r="BC5" s="93" t="s">
        <v>784</v>
      </c>
      <c r="BD5" s="93" t="s">
        <v>85</v>
      </c>
    </row>
    <row r="6" spans="1:56" s="1" customFormat="1" ht="12" customHeight="1">
      <c r="B6" s="20"/>
      <c r="D6" s="27" t="s">
        <v>16</v>
      </c>
      <c r="L6" s="20"/>
      <c r="AZ6" s="93" t="s">
        <v>785</v>
      </c>
      <c r="BA6" s="93" t="s">
        <v>785</v>
      </c>
      <c r="BB6" s="93" t="s">
        <v>99</v>
      </c>
      <c r="BC6" s="93" t="s">
        <v>784</v>
      </c>
      <c r="BD6" s="93" t="s">
        <v>85</v>
      </c>
    </row>
    <row r="7" spans="1:56" s="1" customFormat="1" ht="16.5" customHeight="1">
      <c r="B7" s="20"/>
      <c r="E7" s="252" t="str">
        <f>'Rekapitulace stavby'!K6</f>
        <v>Vybudování parkovacích stání na ul. Volgogradská 23-25</v>
      </c>
      <c r="F7" s="253"/>
      <c r="G7" s="253"/>
      <c r="H7" s="253"/>
      <c r="L7" s="20"/>
      <c r="AZ7" s="93" t="s">
        <v>786</v>
      </c>
      <c r="BA7" s="93" t="s">
        <v>786</v>
      </c>
      <c r="BB7" s="93" t="s">
        <v>99</v>
      </c>
      <c r="BC7" s="93" t="s">
        <v>374</v>
      </c>
      <c r="BD7" s="93" t="s">
        <v>85</v>
      </c>
    </row>
    <row r="8" spans="1:56" s="2" customFormat="1" ht="12" customHeight="1">
      <c r="A8" s="32"/>
      <c r="B8" s="33"/>
      <c r="C8" s="32"/>
      <c r="D8" s="27" t="s">
        <v>102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93" t="s">
        <v>787</v>
      </c>
      <c r="BA8" s="93" t="s">
        <v>787</v>
      </c>
      <c r="BB8" s="93" t="s">
        <v>99</v>
      </c>
      <c r="BC8" s="93" t="s">
        <v>780</v>
      </c>
      <c r="BD8" s="93" t="s">
        <v>85</v>
      </c>
    </row>
    <row r="9" spans="1:56" s="2" customFormat="1" ht="16.5" customHeight="1">
      <c r="A9" s="32"/>
      <c r="B9" s="33"/>
      <c r="C9" s="32"/>
      <c r="D9" s="32"/>
      <c r="E9" s="213" t="s">
        <v>788</v>
      </c>
      <c r="F9" s="254"/>
      <c r="G9" s="254"/>
      <c r="H9" s="25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18. 4. 2018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5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31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40" t="s">
        <v>1</v>
      </c>
      <c r="F27" s="240"/>
      <c r="G27" s="240"/>
      <c r="H27" s="24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8" t="s">
        <v>35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9" t="s">
        <v>39</v>
      </c>
      <c r="E33" s="27" t="s">
        <v>40</v>
      </c>
      <c r="F33" s="100">
        <f>ROUND((SUM(BE122:BE225)),  2)</f>
        <v>0</v>
      </c>
      <c r="G33" s="32"/>
      <c r="H33" s="32"/>
      <c r="I33" s="101">
        <v>0.21</v>
      </c>
      <c r="J33" s="100">
        <f>ROUND(((SUM(BE122:BE225))*I33),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41</v>
      </c>
      <c r="F34" s="100">
        <f>ROUND((SUM(BF122:BF225)),  2)</f>
        <v>0</v>
      </c>
      <c r="G34" s="32"/>
      <c r="H34" s="32"/>
      <c r="I34" s="101">
        <v>0.15</v>
      </c>
      <c r="J34" s="100">
        <f>ROUND(((SUM(BF122:BF225))*I34),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42</v>
      </c>
      <c r="F35" s="100">
        <f>ROUND((SUM(BG122:BG225)),  2)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43</v>
      </c>
      <c r="F36" s="100">
        <f>ROUND((SUM(BH122:BH225)),  2)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100">
        <f>ROUND((SUM(BI122:BI225)),  2)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2"/>
      <c r="D39" s="103" t="s">
        <v>45</v>
      </c>
      <c r="E39" s="60"/>
      <c r="F39" s="60"/>
      <c r="G39" s="104" t="s">
        <v>46</v>
      </c>
      <c r="H39" s="105" t="s">
        <v>47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08" t="s">
        <v>51</v>
      </c>
      <c r="G61" s="45" t="s">
        <v>50</v>
      </c>
      <c r="H61" s="35"/>
      <c r="I61" s="35"/>
      <c r="J61" s="109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08" t="s">
        <v>51</v>
      </c>
      <c r="G76" s="45" t="s">
        <v>50</v>
      </c>
      <c r="H76" s="35"/>
      <c r="I76" s="35"/>
      <c r="J76" s="109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104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Vybudování parkovacích stání na ul. Volgogradská 23-25</v>
      </c>
      <c r="F85" s="253"/>
      <c r="G85" s="253"/>
      <c r="H85" s="25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102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3" t="str">
        <f>E9</f>
        <v>003 - SO 401 VEŘEJNÉ OSVĚTLENÍ</v>
      </c>
      <c r="F87" s="254"/>
      <c r="G87" s="254"/>
      <c r="H87" s="25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Ostrava, ul. Volgogradská 23-25 </v>
      </c>
      <c r="G89" s="32"/>
      <c r="H89" s="32"/>
      <c r="I89" s="27" t="s">
        <v>22</v>
      </c>
      <c r="J89" s="55" t="str">
        <f>IF(J12="","",J12)</f>
        <v>18. 4. 2018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>Městský obvod Ostrava – Jih</v>
      </c>
      <c r="G91" s="32"/>
      <c r="H91" s="32"/>
      <c r="I91" s="27" t="s">
        <v>30</v>
      </c>
      <c r="J91" s="30" t="str">
        <f>E21</f>
        <v>Roman Fildán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Roman Fildán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105</v>
      </c>
      <c r="D94" s="102"/>
      <c r="E94" s="102"/>
      <c r="F94" s="102"/>
      <c r="G94" s="102"/>
      <c r="H94" s="102"/>
      <c r="I94" s="102"/>
      <c r="J94" s="111" t="s">
        <v>106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107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108</v>
      </c>
    </row>
    <row r="97" spans="1:31" s="9" customFormat="1" ht="24.95" customHeight="1">
      <c r="B97" s="113"/>
      <c r="D97" s="114" t="s">
        <v>789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customHeight="1">
      <c r="B98" s="117"/>
      <c r="D98" s="118" t="s">
        <v>790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10" customFormat="1" ht="19.899999999999999" customHeight="1">
      <c r="B99" s="117"/>
      <c r="D99" s="118" t="s">
        <v>791</v>
      </c>
      <c r="E99" s="119"/>
      <c r="F99" s="119"/>
      <c r="G99" s="119"/>
      <c r="H99" s="119"/>
      <c r="I99" s="119"/>
      <c r="J99" s="120">
        <f>J138</f>
        <v>0</v>
      </c>
      <c r="L99" s="117"/>
    </row>
    <row r="100" spans="1:31" s="9" customFormat="1" ht="24.95" customHeight="1">
      <c r="B100" s="113"/>
      <c r="D100" s="114" t="s">
        <v>264</v>
      </c>
      <c r="E100" s="115"/>
      <c r="F100" s="115"/>
      <c r="G100" s="115"/>
      <c r="H100" s="115"/>
      <c r="I100" s="115"/>
      <c r="J100" s="116">
        <f>J140</f>
        <v>0</v>
      </c>
      <c r="L100" s="113"/>
    </row>
    <row r="101" spans="1:31" s="10" customFormat="1" ht="19.899999999999999" customHeight="1">
      <c r="B101" s="117"/>
      <c r="D101" s="118" t="s">
        <v>792</v>
      </c>
      <c r="E101" s="119"/>
      <c r="F101" s="119"/>
      <c r="G101" s="119"/>
      <c r="H101" s="119"/>
      <c r="I101" s="119"/>
      <c r="J101" s="120">
        <f>J141</f>
        <v>0</v>
      </c>
      <c r="L101" s="117"/>
    </row>
    <row r="102" spans="1:31" s="10" customFormat="1" ht="19.899999999999999" customHeight="1">
      <c r="B102" s="117"/>
      <c r="D102" s="118" t="s">
        <v>265</v>
      </c>
      <c r="E102" s="119"/>
      <c r="F102" s="119"/>
      <c r="G102" s="119"/>
      <c r="H102" s="119"/>
      <c r="I102" s="119"/>
      <c r="J102" s="120">
        <f>J189</f>
        <v>0</v>
      </c>
      <c r="L102" s="117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>
      <c r="A109" s="32"/>
      <c r="B109" s="33"/>
      <c r="C109" s="21" t="s">
        <v>111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52" t="str">
        <f>E7</f>
        <v>Vybudování parkovacích stání na ul. Volgogradská 23-25</v>
      </c>
      <c r="F112" s="253"/>
      <c r="G112" s="253"/>
      <c r="H112" s="253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102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13" t="str">
        <f>E9</f>
        <v>003 - SO 401 VEŘEJNÉ OSVĚTLENÍ</v>
      </c>
      <c r="F114" s="254"/>
      <c r="G114" s="254"/>
      <c r="H114" s="254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F12</f>
        <v xml:space="preserve">Ostrava, ul. Volgogradská 23-25 </v>
      </c>
      <c r="G116" s="32"/>
      <c r="H116" s="32"/>
      <c r="I116" s="27" t="s">
        <v>22</v>
      </c>
      <c r="J116" s="55" t="str">
        <f>IF(J12="","",J12)</f>
        <v>18. 4. 2018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24</v>
      </c>
      <c r="D118" s="32"/>
      <c r="E118" s="32"/>
      <c r="F118" s="25" t="str">
        <f>E15</f>
        <v>Městský obvod Ostrava – Jih</v>
      </c>
      <c r="G118" s="32"/>
      <c r="H118" s="32"/>
      <c r="I118" s="27" t="s">
        <v>30</v>
      </c>
      <c r="J118" s="30" t="str">
        <f>E21</f>
        <v>Roman Fildán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28</v>
      </c>
      <c r="D119" s="32"/>
      <c r="E119" s="32"/>
      <c r="F119" s="25" t="str">
        <f>IF(E18="","",E18)</f>
        <v>Vyplň údaj</v>
      </c>
      <c r="G119" s="32"/>
      <c r="H119" s="32"/>
      <c r="I119" s="27" t="s">
        <v>33</v>
      </c>
      <c r="J119" s="30" t="str">
        <f>E24</f>
        <v>Roman Fildán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1"/>
      <c r="B121" s="122"/>
      <c r="C121" s="123" t="s">
        <v>112</v>
      </c>
      <c r="D121" s="124" t="s">
        <v>60</v>
      </c>
      <c r="E121" s="124" t="s">
        <v>56</v>
      </c>
      <c r="F121" s="124" t="s">
        <v>57</v>
      </c>
      <c r="G121" s="124" t="s">
        <v>113</v>
      </c>
      <c r="H121" s="124" t="s">
        <v>114</v>
      </c>
      <c r="I121" s="124" t="s">
        <v>115</v>
      </c>
      <c r="J121" s="125" t="s">
        <v>106</v>
      </c>
      <c r="K121" s="126" t="s">
        <v>116</v>
      </c>
      <c r="L121" s="127"/>
      <c r="M121" s="62" t="s">
        <v>1</v>
      </c>
      <c r="N121" s="63" t="s">
        <v>39</v>
      </c>
      <c r="O121" s="63" t="s">
        <v>117</v>
      </c>
      <c r="P121" s="63" t="s">
        <v>118</v>
      </c>
      <c r="Q121" s="63" t="s">
        <v>119</v>
      </c>
      <c r="R121" s="63" t="s">
        <v>120</v>
      </c>
      <c r="S121" s="63" t="s">
        <v>121</v>
      </c>
      <c r="T121" s="64" t="s">
        <v>122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65" s="2" customFormat="1" ht="22.9" customHeight="1">
      <c r="A122" s="32"/>
      <c r="B122" s="33"/>
      <c r="C122" s="69" t="s">
        <v>123</v>
      </c>
      <c r="D122" s="32"/>
      <c r="E122" s="32"/>
      <c r="F122" s="32"/>
      <c r="G122" s="32"/>
      <c r="H122" s="32"/>
      <c r="I122" s="32"/>
      <c r="J122" s="128">
        <f>BK122</f>
        <v>0</v>
      </c>
      <c r="K122" s="32"/>
      <c r="L122" s="33"/>
      <c r="M122" s="65"/>
      <c r="N122" s="56"/>
      <c r="O122" s="66"/>
      <c r="P122" s="129">
        <f>P123+P140</f>
        <v>0</v>
      </c>
      <c r="Q122" s="66"/>
      <c r="R122" s="129">
        <f>R123+R140</f>
        <v>30.862695749999997</v>
      </c>
      <c r="S122" s="66"/>
      <c r="T122" s="130">
        <f>T123+T140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74</v>
      </c>
      <c r="AU122" s="17" t="s">
        <v>108</v>
      </c>
      <c r="BK122" s="131">
        <f>BK123+BK140</f>
        <v>0</v>
      </c>
    </row>
    <row r="123" spans="1:65" s="12" customFormat="1" ht="25.9" customHeight="1">
      <c r="B123" s="132"/>
      <c r="D123" s="133" t="s">
        <v>74</v>
      </c>
      <c r="E123" s="134" t="s">
        <v>793</v>
      </c>
      <c r="F123" s="134" t="s">
        <v>794</v>
      </c>
      <c r="I123" s="135"/>
      <c r="J123" s="136">
        <f>BK123</f>
        <v>0</v>
      </c>
      <c r="L123" s="132"/>
      <c r="M123" s="137"/>
      <c r="N123" s="138"/>
      <c r="O123" s="138"/>
      <c r="P123" s="139">
        <f>P124+P138</f>
        <v>0</v>
      </c>
      <c r="Q123" s="138"/>
      <c r="R123" s="139">
        <f>R124+R138</f>
        <v>6.8999999999999997E-4</v>
      </c>
      <c r="S123" s="138"/>
      <c r="T123" s="140">
        <f>T124+T138</f>
        <v>0</v>
      </c>
      <c r="AR123" s="133" t="s">
        <v>85</v>
      </c>
      <c r="AT123" s="141" t="s">
        <v>74</v>
      </c>
      <c r="AU123" s="141" t="s">
        <v>75</v>
      </c>
      <c r="AY123" s="133" t="s">
        <v>127</v>
      </c>
      <c r="BK123" s="142">
        <f>BK124+BK138</f>
        <v>0</v>
      </c>
    </row>
    <row r="124" spans="1:65" s="12" customFormat="1" ht="22.9" customHeight="1">
      <c r="B124" s="132"/>
      <c r="D124" s="133" t="s">
        <v>74</v>
      </c>
      <c r="E124" s="143" t="s">
        <v>795</v>
      </c>
      <c r="F124" s="143" t="s">
        <v>796</v>
      </c>
      <c r="I124" s="135"/>
      <c r="J124" s="144">
        <f>BK124</f>
        <v>0</v>
      </c>
      <c r="L124" s="132"/>
      <c r="M124" s="137"/>
      <c r="N124" s="138"/>
      <c r="O124" s="138"/>
      <c r="P124" s="139">
        <f>SUM(P125:P137)</f>
        <v>0</v>
      </c>
      <c r="Q124" s="138"/>
      <c r="R124" s="139">
        <f>SUM(R125:R137)</f>
        <v>6.8999999999999997E-4</v>
      </c>
      <c r="S124" s="138"/>
      <c r="T124" s="140">
        <f>SUM(T125:T137)</f>
        <v>0</v>
      </c>
      <c r="AR124" s="133" t="s">
        <v>85</v>
      </c>
      <c r="AT124" s="141" t="s">
        <v>74</v>
      </c>
      <c r="AU124" s="141" t="s">
        <v>83</v>
      </c>
      <c r="AY124" s="133" t="s">
        <v>127</v>
      </c>
      <c r="BK124" s="142">
        <f>SUM(BK125:BK137)</f>
        <v>0</v>
      </c>
    </row>
    <row r="125" spans="1:65" s="2" customFormat="1" ht="24.2" customHeight="1">
      <c r="A125" s="32"/>
      <c r="B125" s="145"/>
      <c r="C125" s="161" t="s">
        <v>83</v>
      </c>
      <c r="D125" s="161" t="s">
        <v>212</v>
      </c>
      <c r="E125" s="162" t="s">
        <v>797</v>
      </c>
      <c r="F125" s="163" t="s">
        <v>798</v>
      </c>
      <c r="G125" s="164" t="s">
        <v>99</v>
      </c>
      <c r="H125" s="165">
        <v>117.7</v>
      </c>
      <c r="I125" s="166"/>
      <c r="J125" s="167">
        <f>ROUND(I125*H125,2)</f>
        <v>0</v>
      </c>
      <c r="K125" s="168"/>
      <c r="L125" s="33"/>
      <c r="M125" s="169" t="s">
        <v>1</v>
      </c>
      <c r="N125" s="170" t="s">
        <v>40</v>
      </c>
      <c r="O125" s="58"/>
      <c r="P125" s="157">
        <f>O125*H125</f>
        <v>0</v>
      </c>
      <c r="Q125" s="157">
        <v>0</v>
      </c>
      <c r="R125" s="157">
        <f>Q125*H125</f>
        <v>0</v>
      </c>
      <c r="S125" s="157">
        <v>0</v>
      </c>
      <c r="T125" s="158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9" t="s">
        <v>184</v>
      </c>
      <c r="AT125" s="159" t="s">
        <v>212</v>
      </c>
      <c r="AU125" s="159" t="s">
        <v>85</v>
      </c>
      <c r="AY125" s="17" t="s">
        <v>127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7" t="s">
        <v>83</v>
      </c>
      <c r="BK125" s="160">
        <f>ROUND(I125*H125,2)</f>
        <v>0</v>
      </c>
      <c r="BL125" s="17" t="s">
        <v>184</v>
      </c>
      <c r="BM125" s="159" t="s">
        <v>799</v>
      </c>
    </row>
    <row r="126" spans="1:65" s="14" customFormat="1" ht="11.25">
      <c r="B126" s="179"/>
      <c r="D126" s="172" t="s">
        <v>216</v>
      </c>
      <c r="E126" s="180" t="s">
        <v>1</v>
      </c>
      <c r="F126" s="181" t="s">
        <v>800</v>
      </c>
      <c r="H126" s="182">
        <v>117.7</v>
      </c>
      <c r="I126" s="183"/>
      <c r="L126" s="179"/>
      <c r="M126" s="184"/>
      <c r="N126" s="185"/>
      <c r="O126" s="185"/>
      <c r="P126" s="185"/>
      <c r="Q126" s="185"/>
      <c r="R126" s="185"/>
      <c r="S126" s="185"/>
      <c r="T126" s="186"/>
      <c r="AT126" s="180" t="s">
        <v>216</v>
      </c>
      <c r="AU126" s="180" t="s">
        <v>85</v>
      </c>
      <c r="AV126" s="14" t="s">
        <v>85</v>
      </c>
      <c r="AW126" s="14" t="s">
        <v>32</v>
      </c>
      <c r="AX126" s="14" t="s">
        <v>83</v>
      </c>
      <c r="AY126" s="180" t="s">
        <v>127</v>
      </c>
    </row>
    <row r="127" spans="1:65" s="2" customFormat="1" ht="21.75" customHeight="1">
      <c r="A127" s="32"/>
      <c r="B127" s="145"/>
      <c r="C127" s="161" t="s">
        <v>85</v>
      </c>
      <c r="D127" s="161" t="s">
        <v>212</v>
      </c>
      <c r="E127" s="162" t="s">
        <v>801</v>
      </c>
      <c r="F127" s="163" t="s">
        <v>802</v>
      </c>
      <c r="G127" s="164" t="s">
        <v>163</v>
      </c>
      <c r="H127" s="165">
        <v>5</v>
      </c>
      <c r="I127" s="166"/>
      <c r="J127" s="167">
        <f>ROUND(I127*H127,2)</f>
        <v>0</v>
      </c>
      <c r="K127" s="168"/>
      <c r="L127" s="33"/>
      <c r="M127" s="169" t="s">
        <v>1</v>
      </c>
      <c r="N127" s="170" t="s">
        <v>40</v>
      </c>
      <c r="O127" s="58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9" t="s">
        <v>184</v>
      </c>
      <c r="AT127" s="159" t="s">
        <v>212</v>
      </c>
      <c r="AU127" s="159" t="s">
        <v>85</v>
      </c>
      <c r="AY127" s="17" t="s">
        <v>127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7" t="s">
        <v>83</v>
      </c>
      <c r="BK127" s="160">
        <f>ROUND(I127*H127,2)</f>
        <v>0</v>
      </c>
      <c r="BL127" s="17" t="s">
        <v>184</v>
      </c>
      <c r="BM127" s="159" t="s">
        <v>803</v>
      </c>
    </row>
    <row r="128" spans="1:65" s="13" customFormat="1" ht="11.25">
      <c r="B128" s="171"/>
      <c r="D128" s="172" t="s">
        <v>216</v>
      </c>
      <c r="E128" s="173" t="s">
        <v>1</v>
      </c>
      <c r="F128" s="174" t="s">
        <v>804</v>
      </c>
      <c r="H128" s="173" t="s">
        <v>1</v>
      </c>
      <c r="I128" s="175"/>
      <c r="L128" s="171"/>
      <c r="M128" s="176"/>
      <c r="N128" s="177"/>
      <c r="O128" s="177"/>
      <c r="P128" s="177"/>
      <c r="Q128" s="177"/>
      <c r="R128" s="177"/>
      <c r="S128" s="177"/>
      <c r="T128" s="178"/>
      <c r="AT128" s="173" t="s">
        <v>216</v>
      </c>
      <c r="AU128" s="173" t="s">
        <v>85</v>
      </c>
      <c r="AV128" s="13" t="s">
        <v>83</v>
      </c>
      <c r="AW128" s="13" t="s">
        <v>32</v>
      </c>
      <c r="AX128" s="13" t="s">
        <v>75</v>
      </c>
      <c r="AY128" s="173" t="s">
        <v>127</v>
      </c>
    </row>
    <row r="129" spans="1:65" s="14" customFormat="1" ht="11.25">
      <c r="B129" s="179"/>
      <c r="D129" s="172" t="s">
        <v>216</v>
      </c>
      <c r="E129" s="180" t="s">
        <v>1</v>
      </c>
      <c r="F129" s="181" t="s">
        <v>126</v>
      </c>
      <c r="H129" s="182">
        <v>5</v>
      </c>
      <c r="I129" s="183"/>
      <c r="L129" s="179"/>
      <c r="M129" s="184"/>
      <c r="N129" s="185"/>
      <c r="O129" s="185"/>
      <c r="P129" s="185"/>
      <c r="Q129" s="185"/>
      <c r="R129" s="185"/>
      <c r="S129" s="185"/>
      <c r="T129" s="186"/>
      <c r="AT129" s="180" t="s">
        <v>216</v>
      </c>
      <c r="AU129" s="180" t="s">
        <v>85</v>
      </c>
      <c r="AV129" s="14" t="s">
        <v>85</v>
      </c>
      <c r="AW129" s="14" t="s">
        <v>32</v>
      </c>
      <c r="AX129" s="14" t="s">
        <v>75</v>
      </c>
      <c r="AY129" s="180" t="s">
        <v>127</v>
      </c>
    </row>
    <row r="130" spans="1:65" s="15" customFormat="1" ht="11.25">
      <c r="B130" s="192"/>
      <c r="D130" s="172" t="s">
        <v>216</v>
      </c>
      <c r="E130" s="193" t="s">
        <v>1</v>
      </c>
      <c r="F130" s="194" t="s">
        <v>308</v>
      </c>
      <c r="H130" s="195">
        <v>5</v>
      </c>
      <c r="I130" s="196"/>
      <c r="L130" s="192"/>
      <c r="M130" s="197"/>
      <c r="N130" s="198"/>
      <c r="O130" s="198"/>
      <c r="P130" s="198"/>
      <c r="Q130" s="198"/>
      <c r="R130" s="198"/>
      <c r="S130" s="198"/>
      <c r="T130" s="199"/>
      <c r="AT130" s="193" t="s">
        <v>216</v>
      </c>
      <c r="AU130" s="193" t="s">
        <v>85</v>
      </c>
      <c r="AV130" s="15" t="s">
        <v>133</v>
      </c>
      <c r="AW130" s="15" t="s">
        <v>32</v>
      </c>
      <c r="AX130" s="15" t="s">
        <v>83</v>
      </c>
      <c r="AY130" s="193" t="s">
        <v>127</v>
      </c>
    </row>
    <row r="131" spans="1:65" s="2" customFormat="1" ht="16.5" customHeight="1">
      <c r="A131" s="32"/>
      <c r="B131" s="145"/>
      <c r="C131" s="161" t="s">
        <v>137</v>
      </c>
      <c r="D131" s="161" t="s">
        <v>212</v>
      </c>
      <c r="E131" s="162" t="s">
        <v>805</v>
      </c>
      <c r="F131" s="163" t="s">
        <v>806</v>
      </c>
      <c r="G131" s="164" t="s">
        <v>163</v>
      </c>
      <c r="H131" s="165">
        <v>5</v>
      </c>
      <c r="I131" s="166"/>
      <c r="J131" s="167">
        <f>ROUND(I131*H131,2)</f>
        <v>0</v>
      </c>
      <c r="K131" s="168"/>
      <c r="L131" s="33"/>
      <c r="M131" s="169" t="s">
        <v>1</v>
      </c>
      <c r="N131" s="170" t="s">
        <v>40</v>
      </c>
      <c r="O131" s="58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9" t="s">
        <v>184</v>
      </c>
      <c r="AT131" s="159" t="s">
        <v>212</v>
      </c>
      <c r="AU131" s="159" t="s">
        <v>85</v>
      </c>
      <c r="AY131" s="17" t="s">
        <v>127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7" t="s">
        <v>83</v>
      </c>
      <c r="BK131" s="160">
        <f>ROUND(I131*H131,2)</f>
        <v>0</v>
      </c>
      <c r="BL131" s="17" t="s">
        <v>184</v>
      </c>
      <c r="BM131" s="159" t="s">
        <v>807</v>
      </c>
    </row>
    <row r="132" spans="1:65" s="13" customFormat="1" ht="11.25">
      <c r="B132" s="171"/>
      <c r="D132" s="172" t="s">
        <v>216</v>
      </c>
      <c r="E132" s="173" t="s">
        <v>1</v>
      </c>
      <c r="F132" s="174" t="s">
        <v>804</v>
      </c>
      <c r="H132" s="173" t="s">
        <v>1</v>
      </c>
      <c r="I132" s="175"/>
      <c r="L132" s="171"/>
      <c r="M132" s="176"/>
      <c r="N132" s="177"/>
      <c r="O132" s="177"/>
      <c r="P132" s="177"/>
      <c r="Q132" s="177"/>
      <c r="R132" s="177"/>
      <c r="S132" s="177"/>
      <c r="T132" s="178"/>
      <c r="AT132" s="173" t="s">
        <v>216</v>
      </c>
      <c r="AU132" s="173" t="s">
        <v>85</v>
      </c>
      <c r="AV132" s="13" t="s">
        <v>83</v>
      </c>
      <c r="AW132" s="13" t="s">
        <v>32</v>
      </c>
      <c r="AX132" s="13" t="s">
        <v>75</v>
      </c>
      <c r="AY132" s="173" t="s">
        <v>127</v>
      </c>
    </row>
    <row r="133" spans="1:65" s="14" customFormat="1" ht="11.25">
      <c r="B133" s="179"/>
      <c r="D133" s="172" t="s">
        <v>216</v>
      </c>
      <c r="E133" s="180" t="s">
        <v>1</v>
      </c>
      <c r="F133" s="181" t="s">
        <v>808</v>
      </c>
      <c r="H133" s="182">
        <v>5</v>
      </c>
      <c r="I133" s="183"/>
      <c r="L133" s="179"/>
      <c r="M133" s="184"/>
      <c r="N133" s="185"/>
      <c r="O133" s="185"/>
      <c r="P133" s="185"/>
      <c r="Q133" s="185"/>
      <c r="R133" s="185"/>
      <c r="S133" s="185"/>
      <c r="T133" s="186"/>
      <c r="AT133" s="180" t="s">
        <v>216</v>
      </c>
      <c r="AU133" s="180" t="s">
        <v>85</v>
      </c>
      <c r="AV133" s="14" t="s">
        <v>85</v>
      </c>
      <c r="AW133" s="14" t="s">
        <v>32</v>
      </c>
      <c r="AX133" s="14" t="s">
        <v>83</v>
      </c>
      <c r="AY133" s="180" t="s">
        <v>127</v>
      </c>
    </row>
    <row r="134" spans="1:65" s="2" customFormat="1" ht="16.5" customHeight="1">
      <c r="A134" s="32"/>
      <c r="B134" s="145"/>
      <c r="C134" s="146" t="s">
        <v>133</v>
      </c>
      <c r="D134" s="146" t="s">
        <v>129</v>
      </c>
      <c r="E134" s="147" t="s">
        <v>809</v>
      </c>
      <c r="F134" s="148" t="s">
        <v>810</v>
      </c>
      <c r="G134" s="149" t="s">
        <v>163</v>
      </c>
      <c r="H134" s="150">
        <v>2</v>
      </c>
      <c r="I134" s="151"/>
      <c r="J134" s="152">
        <f>ROUND(I134*H134,2)</f>
        <v>0</v>
      </c>
      <c r="K134" s="153"/>
      <c r="L134" s="154"/>
      <c r="M134" s="155" t="s">
        <v>1</v>
      </c>
      <c r="N134" s="156" t="s">
        <v>40</v>
      </c>
      <c r="O134" s="58"/>
      <c r="P134" s="157">
        <f>O134*H134</f>
        <v>0</v>
      </c>
      <c r="Q134" s="157">
        <v>1.2E-4</v>
      </c>
      <c r="R134" s="157">
        <f>Q134*H134</f>
        <v>2.4000000000000001E-4</v>
      </c>
      <c r="S134" s="157">
        <v>0</v>
      </c>
      <c r="T134" s="15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9" t="s">
        <v>396</v>
      </c>
      <c r="AT134" s="159" t="s">
        <v>129</v>
      </c>
      <c r="AU134" s="159" t="s">
        <v>85</v>
      </c>
      <c r="AY134" s="17" t="s">
        <v>127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7" t="s">
        <v>83</v>
      </c>
      <c r="BK134" s="160">
        <f>ROUND(I134*H134,2)</f>
        <v>0</v>
      </c>
      <c r="BL134" s="17" t="s">
        <v>184</v>
      </c>
      <c r="BM134" s="159" t="s">
        <v>811</v>
      </c>
    </row>
    <row r="135" spans="1:65" s="2" customFormat="1" ht="16.5" customHeight="1">
      <c r="A135" s="32"/>
      <c r="B135" s="145"/>
      <c r="C135" s="146" t="s">
        <v>126</v>
      </c>
      <c r="D135" s="146" t="s">
        <v>129</v>
      </c>
      <c r="E135" s="147" t="s">
        <v>812</v>
      </c>
      <c r="F135" s="148" t="s">
        <v>813</v>
      </c>
      <c r="G135" s="149" t="s">
        <v>163</v>
      </c>
      <c r="H135" s="150">
        <v>3</v>
      </c>
      <c r="I135" s="151"/>
      <c r="J135" s="152">
        <f>ROUND(I135*H135,2)</f>
        <v>0</v>
      </c>
      <c r="K135" s="153"/>
      <c r="L135" s="154"/>
      <c r="M135" s="155" t="s">
        <v>1</v>
      </c>
      <c r="N135" s="156" t="s">
        <v>40</v>
      </c>
      <c r="O135" s="58"/>
      <c r="P135" s="157">
        <f>O135*H135</f>
        <v>0</v>
      </c>
      <c r="Q135" s="157">
        <v>1.4999999999999999E-4</v>
      </c>
      <c r="R135" s="157">
        <f>Q135*H135</f>
        <v>4.4999999999999999E-4</v>
      </c>
      <c r="S135" s="157">
        <v>0</v>
      </c>
      <c r="T135" s="158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9" t="s">
        <v>396</v>
      </c>
      <c r="AT135" s="159" t="s">
        <v>129</v>
      </c>
      <c r="AU135" s="159" t="s">
        <v>85</v>
      </c>
      <c r="AY135" s="17" t="s">
        <v>127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17" t="s">
        <v>83</v>
      </c>
      <c r="BK135" s="160">
        <f>ROUND(I135*H135,2)</f>
        <v>0</v>
      </c>
      <c r="BL135" s="17" t="s">
        <v>184</v>
      </c>
      <c r="BM135" s="159" t="s">
        <v>814</v>
      </c>
    </row>
    <row r="136" spans="1:65" s="2" customFormat="1" ht="24.2" customHeight="1">
      <c r="A136" s="32"/>
      <c r="B136" s="145"/>
      <c r="C136" s="161" t="s">
        <v>145</v>
      </c>
      <c r="D136" s="161" t="s">
        <v>212</v>
      </c>
      <c r="E136" s="162" t="s">
        <v>815</v>
      </c>
      <c r="F136" s="163" t="s">
        <v>816</v>
      </c>
      <c r="G136" s="164" t="s">
        <v>163</v>
      </c>
      <c r="H136" s="165">
        <v>1</v>
      </c>
      <c r="I136" s="166"/>
      <c r="J136" s="167">
        <f>ROUND(I136*H136,2)</f>
        <v>0</v>
      </c>
      <c r="K136" s="168"/>
      <c r="L136" s="33"/>
      <c r="M136" s="169" t="s">
        <v>1</v>
      </c>
      <c r="N136" s="170" t="s">
        <v>40</v>
      </c>
      <c r="O136" s="58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9" t="s">
        <v>184</v>
      </c>
      <c r="AT136" s="159" t="s">
        <v>212</v>
      </c>
      <c r="AU136" s="159" t="s">
        <v>85</v>
      </c>
      <c r="AY136" s="17" t="s">
        <v>127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7" t="s">
        <v>83</v>
      </c>
      <c r="BK136" s="160">
        <f>ROUND(I136*H136,2)</f>
        <v>0</v>
      </c>
      <c r="BL136" s="17" t="s">
        <v>184</v>
      </c>
      <c r="BM136" s="159" t="s">
        <v>817</v>
      </c>
    </row>
    <row r="137" spans="1:65" s="2" customFormat="1" ht="16.5" customHeight="1">
      <c r="A137" s="32"/>
      <c r="B137" s="145"/>
      <c r="C137" s="161" t="s">
        <v>149</v>
      </c>
      <c r="D137" s="161" t="s">
        <v>212</v>
      </c>
      <c r="E137" s="162" t="s">
        <v>818</v>
      </c>
      <c r="F137" s="163" t="s">
        <v>819</v>
      </c>
      <c r="G137" s="164" t="s">
        <v>820</v>
      </c>
      <c r="H137" s="165">
        <v>1</v>
      </c>
      <c r="I137" s="166"/>
      <c r="J137" s="167">
        <f>ROUND(I137*H137,2)</f>
        <v>0</v>
      </c>
      <c r="K137" s="168"/>
      <c r="L137" s="33"/>
      <c r="M137" s="169" t="s">
        <v>1</v>
      </c>
      <c r="N137" s="170" t="s">
        <v>40</v>
      </c>
      <c r="O137" s="58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9" t="s">
        <v>184</v>
      </c>
      <c r="AT137" s="159" t="s">
        <v>212</v>
      </c>
      <c r="AU137" s="159" t="s">
        <v>85</v>
      </c>
      <c r="AY137" s="17" t="s">
        <v>127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7" t="s">
        <v>83</v>
      </c>
      <c r="BK137" s="160">
        <f>ROUND(I137*H137,2)</f>
        <v>0</v>
      </c>
      <c r="BL137" s="17" t="s">
        <v>184</v>
      </c>
      <c r="BM137" s="159" t="s">
        <v>821</v>
      </c>
    </row>
    <row r="138" spans="1:65" s="12" customFormat="1" ht="22.9" customHeight="1">
      <c r="B138" s="132"/>
      <c r="D138" s="133" t="s">
        <v>74</v>
      </c>
      <c r="E138" s="143" t="s">
        <v>822</v>
      </c>
      <c r="F138" s="143" t="s">
        <v>823</v>
      </c>
      <c r="I138" s="135"/>
      <c r="J138" s="144">
        <f>BK138</f>
        <v>0</v>
      </c>
      <c r="L138" s="132"/>
      <c r="M138" s="137"/>
      <c r="N138" s="138"/>
      <c r="O138" s="138"/>
      <c r="P138" s="139">
        <f>P139</f>
        <v>0</v>
      </c>
      <c r="Q138" s="138"/>
      <c r="R138" s="139">
        <f>R139</f>
        <v>0</v>
      </c>
      <c r="S138" s="138"/>
      <c r="T138" s="140">
        <f>T139</f>
        <v>0</v>
      </c>
      <c r="AR138" s="133" t="s">
        <v>85</v>
      </c>
      <c r="AT138" s="141" t="s">
        <v>74</v>
      </c>
      <c r="AU138" s="141" t="s">
        <v>83</v>
      </c>
      <c r="AY138" s="133" t="s">
        <v>127</v>
      </c>
      <c r="BK138" s="142">
        <f>BK139</f>
        <v>0</v>
      </c>
    </row>
    <row r="139" spans="1:65" s="2" customFormat="1" ht="24.2" customHeight="1">
      <c r="A139" s="32"/>
      <c r="B139" s="145"/>
      <c r="C139" s="161" t="s">
        <v>132</v>
      </c>
      <c r="D139" s="161" t="s">
        <v>212</v>
      </c>
      <c r="E139" s="162" t="s">
        <v>824</v>
      </c>
      <c r="F139" s="163" t="s">
        <v>825</v>
      </c>
      <c r="G139" s="164" t="s">
        <v>163</v>
      </c>
      <c r="H139" s="165">
        <v>2</v>
      </c>
      <c r="I139" s="166"/>
      <c r="J139" s="167">
        <f>ROUND(I139*H139,2)</f>
        <v>0</v>
      </c>
      <c r="K139" s="168"/>
      <c r="L139" s="33"/>
      <c r="M139" s="169" t="s">
        <v>1</v>
      </c>
      <c r="N139" s="170" t="s">
        <v>40</v>
      </c>
      <c r="O139" s="58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9" t="s">
        <v>184</v>
      </c>
      <c r="AT139" s="159" t="s">
        <v>212</v>
      </c>
      <c r="AU139" s="159" t="s">
        <v>85</v>
      </c>
      <c r="AY139" s="17" t="s">
        <v>127</v>
      </c>
      <c r="BE139" s="160">
        <f>IF(N139="základní",J139,0)</f>
        <v>0</v>
      </c>
      <c r="BF139" s="160">
        <f>IF(N139="snížená",J139,0)</f>
        <v>0</v>
      </c>
      <c r="BG139" s="160">
        <f>IF(N139="zákl. přenesená",J139,0)</f>
        <v>0</v>
      </c>
      <c r="BH139" s="160">
        <f>IF(N139="sníž. přenesená",J139,0)</f>
        <v>0</v>
      </c>
      <c r="BI139" s="160">
        <f>IF(N139="nulová",J139,0)</f>
        <v>0</v>
      </c>
      <c r="BJ139" s="17" t="s">
        <v>83</v>
      </c>
      <c r="BK139" s="160">
        <f>ROUND(I139*H139,2)</f>
        <v>0</v>
      </c>
      <c r="BL139" s="17" t="s">
        <v>184</v>
      </c>
      <c r="BM139" s="159" t="s">
        <v>826</v>
      </c>
    </row>
    <row r="140" spans="1:65" s="12" customFormat="1" ht="25.9" customHeight="1">
      <c r="B140" s="132"/>
      <c r="D140" s="133" t="s">
        <v>74</v>
      </c>
      <c r="E140" s="134" t="s">
        <v>129</v>
      </c>
      <c r="F140" s="134" t="s">
        <v>612</v>
      </c>
      <c r="I140" s="135"/>
      <c r="J140" s="136">
        <f>BK140</f>
        <v>0</v>
      </c>
      <c r="L140" s="132"/>
      <c r="M140" s="137"/>
      <c r="N140" s="138"/>
      <c r="O140" s="138"/>
      <c r="P140" s="139">
        <f>P141+P189</f>
        <v>0</v>
      </c>
      <c r="Q140" s="138"/>
      <c r="R140" s="139">
        <f>R141+R189</f>
        <v>30.862005749999998</v>
      </c>
      <c r="S140" s="138"/>
      <c r="T140" s="140">
        <f>T141+T189</f>
        <v>0</v>
      </c>
      <c r="AR140" s="133" t="s">
        <v>137</v>
      </c>
      <c r="AT140" s="141" t="s">
        <v>74</v>
      </c>
      <c r="AU140" s="141" t="s">
        <v>75</v>
      </c>
      <c r="AY140" s="133" t="s">
        <v>127</v>
      </c>
      <c r="BK140" s="142">
        <f>BK141+BK189</f>
        <v>0</v>
      </c>
    </row>
    <row r="141" spans="1:65" s="12" customFormat="1" ht="22.9" customHeight="1">
      <c r="B141" s="132"/>
      <c r="D141" s="133" t="s">
        <v>74</v>
      </c>
      <c r="E141" s="143" t="s">
        <v>827</v>
      </c>
      <c r="F141" s="143" t="s">
        <v>828</v>
      </c>
      <c r="I141" s="135"/>
      <c r="J141" s="144">
        <f>BK141</f>
        <v>0</v>
      </c>
      <c r="L141" s="132"/>
      <c r="M141" s="137"/>
      <c r="N141" s="138"/>
      <c r="O141" s="138"/>
      <c r="P141" s="139">
        <f>SUM(P142:P188)</f>
        <v>0</v>
      </c>
      <c r="Q141" s="138"/>
      <c r="R141" s="139">
        <f>SUM(R142:R188)</f>
        <v>0.1584169</v>
      </c>
      <c r="S141" s="138"/>
      <c r="T141" s="140">
        <f>SUM(T142:T188)</f>
        <v>0</v>
      </c>
      <c r="AR141" s="133" t="s">
        <v>137</v>
      </c>
      <c r="AT141" s="141" t="s">
        <v>74</v>
      </c>
      <c r="AU141" s="141" t="s">
        <v>83</v>
      </c>
      <c r="AY141" s="133" t="s">
        <v>127</v>
      </c>
      <c r="BK141" s="142">
        <f>SUM(BK142:BK188)</f>
        <v>0</v>
      </c>
    </row>
    <row r="142" spans="1:65" s="2" customFormat="1" ht="16.5" customHeight="1">
      <c r="A142" s="32"/>
      <c r="B142" s="145"/>
      <c r="C142" s="161" t="s">
        <v>156</v>
      </c>
      <c r="D142" s="161" t="s">
        <v>212</v>
      </c>
      <c r="E142" s="162" t="s">
        <v>829</v>
      </c>
      <c r="F142" s="163" t="s">
        <v>830</v>
      </c>
      <c r="G142" s="164" t="s">
        <v>99</v>
      </c>
      <c r="H142" s="165">
        <v>90.7</v>
      </c>
      <c r="I142" s="166"/>
      <c r="J142" s="167">
        <f>ROUND(I142*H142,2)</f>
        <v>0</v>
      </c>
      <c r="K142" s="168"/>
      <c r="L142" s="33"/>
      <c r="M142" s="169" t="s">
        <v>1</v>
      </c>
      <c r="N142" s="170" t="s">
        <v>40</v>
      </c>
      <c r="O142" s="58"/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9" t="s">
        <v>542</v>
      </c>
      <c r="AT142" s="159" t="s">
        <v>212</v>
      </c>
      <c r="AU142" s="159" t="s">
        <v>85</v>
      </c>
      <c r="AY142" s="17" t="s">
        <v>127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17" t="s">
        <v>83</v>
      </c>
      <c r="BK142" s="160">
        <f>ROUND(I142*H142,2)</f>
        <v>0</v>
      </c>
      <c r="BL142" s="17" t="s">
        <v>542</v>
      </c>
      <c r="BM142" s="159" t="s">
        <v>831</v>
      </c>
    </row>
    <row r="143" spans="1:65" s="14" customFormat="1" ht="11.25">
      <c r="B143" s="179"/>
      <c r="D143" s="172" t="s">
        <v>216</v>
      </c>
      <c r="E143" s="180" t="s">
        <v>781</v>
      </c>
      <c r="F143" s="181" t="s">
        <v>782</v>
      </c>
      <c r="H143" s="182">
        <v>90.7</v>
      </c>
      <c r="I143" s="183"/>
      <c r="L143" s="179"/>
      <c r="M143" s="184"/>
      <c r="N143" s="185"/>
      <c r="O143" s="185"/>
      <c r="P143" s="185"/>
      <c r="Q143" s="185"/>
      <c r="R143" s="185"/>
      <c r="S143" s="185"/>
      <c r="T143" s="186"/>
      <c r="AT143" s="180" t="s">
        <v>216</v>
      </c>
      <c r="AU143" s="180" t="s">
        <v>85</v>
      </c>
      <c r="AV143" s="14" t="s">
        <v>85</v>
      </c>
      <c r="AW143" s="14" t="s">
        <v>32</v>
      </c>
      <c r="AX143" s="14" t="s">
        <v>83</v>
      </c>
      <c r="AY143" s="180" t="s">
        <v>127</v>
      </c>
    </row>
    <row r="144" spans="1:65" s="2" customFormat="1" ht="24.2" customHeight="1">
      <c r="A144" s="32"/>
      <c r="B144" s="145"/>
      <c r="C144" s="146" t="s">
        <v>160</v>
      </c>
      <c r="D144" s="146" t="s">
        <v>129</v>
      </c>
      <c r="E144" s="147" t="s">
        <v>832</v>
      </c>
      <c r="F144" s="148" t="s">
        <v>833</v>
      </c>
      <c r="G144" s="149" t="s">
        <v>163</v>
      </c>
      <c r="H144" s="150">
        <v>1</v>
      </c>
      <c r="I144" s="151"/>
      <c r="J144" s="152">
        <f>ROUND(I144*H144,2)</f>
        <v>0</v>
      </c>
      <c r="K144" s="153"/>
      <c r="L144" s="154"/>
      <c r="M144" s="155" t="s">
        <v>1</v>
      </c>
      <c r="N144" s="156" t="s">
        <v>40</v>
      </c>
      <c r="O144" s="58"/>
      <c r="P144" s="157">
        <f>O144*H144</f>
        <v>0</v>
      </c>
      <c r="Q144" s="157">
        <v>8.0999999999999996E-3</v>
      </c>
      <c r="R144" s="157">
        <f>Q144*H144</f>
        <v>8.0999999999999996E-3</v>
      </c>
      <c r="S144" s="157">
        <v>0</v>
      </c>
      <c r="T144" s="15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9" t="s">
        <v>834</v>
      </c>
      <c r="AT144" s="159" t="s">
        <v>129</v>
      </c>
      <c r="AU144" s="159" t="s">
        <v>85</v>
      </c>
      <c r="AY144" s="17" t="s">
        <v>127</v>
      </c>
      <c r="BE144" s="160">
        <f>IF(N144="základní",J144,0)</f>
        <v>0</v>
      </c>
      <c r="BF144" s="160">
        <f>IF(N144="snížená",J144,0)</f>
        <v>0</v>
      </c>
      <c r="BG144" s="160">
        <f>IF(N144="zákl. přenesená",J144,0)</f>
        <v>0</v>
      </c>
      <c r="BH144" s="160">
        <f>IF(N144="sníž. přenesená",J144,0)</f>
        <v>0</v>
      </c>
      <c r="BI144" s="160">
        <f>IF(N144="nulová",J144,0)</f>
        <v>0</v>
      </c>
      <c r="BJ144" s="17" t="s">
        <v>83</v>
      </c>
      <c r="BK144" s="160">
        <f>ROUND(I144*H144,2)</f>
        <v>0</v>
      </c>
      <c r="BL144" s="17" t="s">
        <v>542</v>
      </c>
      <c r="BM144" s="159" t="s">
        <v>835</v>
      </c>
    </row>
    <row r="145" spans="1:65" s="14" customFormat="1" ht="11.25">
      <c r="B145" s="179"/>
      <c r="D145" s="172" t="s">
        <v>216</v>
      </c>
      <c r="E145" s="180" t="s">
        <v>1</v>
      </c>
      <c r="F145" s="181" t="s">
        <v>83</v>
      </c>
      <c r="H145" s="182">
        <v>1</v>
      </c>
      <c r="I145" s="183"/>
      <c r="L145" s="179"/>
      <c r="M145" s="184"/>
      <c r="N145" s="185"/>
      <c r="O145" s="185"/>
      <c r="P145" s="185"/>
      <c r="Q145" s="185"/>
      <c r="R145" s="185"/>
      <c r="S145" s="185"/>
      <c r="T145" s="186"/>
      <c r="AT145" s="180" t="s">
        <v>216</v>
      </c>
      <c r="AU145" s="180" t="s">
        <v>85</v>
      </c>
      <c r="AV145" s="14" t="s">
        <v>85</v>
      </c>
      <c r="AW145" s="14" t="s">
        <v>32</v>
      </c>
      <c r="AX145" s="14" t="s">
        <v>83</v>
      </c>
      <c r="AY145" s="180" t="s">
        <v>127</v>
      </c>
    </row>
    <row r="146" spans="1:65" s="2" customFormat="1" ht="21.75" customHeight="1">
      <c r="A146" s="32"/>
      <c r="B146" s="145"/>
      <c r="C146" s="146" t="s">
        <v>165</v>
      </c>
      <c r="D146" s="146" t="s">
        <v>129</v>
      </c>
      <c r="E146" s="147" t="s">
        <v>836</v>
      </c>
      <c r="F146" s="148" t="s">
        <v>837</v>
      </c>
      <c r="G146" s="149" t="s">
        <v>99</v>
      </c>
      <c r="H146" s="150">
        <v>99.77</v>
      </c>
      <c r="I146" s="151"/>
      <c r="J146" s="152">
        <f>ROUND(I146*H146,2)</f>
        <v>0</v>
      </c>
      <c r="K146" s="153"/>
      <c r="L146" s="154"/>
      <c r="M146" s="155" t="s">
        <v>1</v>
      </c>
      <c r="N146" s="156" t="s">
        <v>40</v>
      </c>
      <c r="O146" s="58"/>
      <c r="P146" s="157">
        <f>O146*H146</f>
        <v>0</v>
      </c>
      <c r="Q146" s="157">
        <v>2.0000000000000002E-5</v>
      </c>
      <c r="R146" s="157">
        <f>Q146*H146</f>
        <v>1.9954E-3</v>
      </c>
      <c r="S146" s="157">
        <v>0</v>
      </c>
      <c r="T146" s="15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9" t="s">
        <v>630</v>
      </c>
      <c r="AT146" s="159" t="s">
        <v>129</v>
      </c>
      <c r="AU146" s="159" t="s">
        <v>85</v>
      </c>
      <c r="AY146" s="17" t="s">
        <v>127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7" t="s">
        <v>83</v>
      </c>
      <c r="BK146" s="160">
        <f>ROUND(I146*H146,2)</f>
        <v>0</v>
      </c>
      <c r="BL146" s="17" t="s">
        <v>630</v>
      </c>
      <c r="BM146" s="159" t="s">
        <v>838</v>
      </c>
    </row>
    <row r="147" spans="1:65" s="13" customFormat="1" ht="11.25">
      <c r="B147" s="171"/>
      <c r="D147" s="172" t="s">
        <v>216</v>
      </c>
      <c r="E147" s="173" t="s">
        <v>1</v>
      </c>
      <c r="F147" s="174" t="s">
        <v>839</v>
      </c>
      <c r="H147" s="173" t="s">
        <v>1</v>
      </c>
      <c r="I147" s="175"/>
      <c r="L147" s="171"/>
      <c r="M147" s="176"/>
      <c r="N147" s="177"/>
      <c r="O147" s="177"/>
      <c r="P147" s="177"/>
      <c r="Q147" s="177"/>
      <c r="R147" s="177"/>
      <c r="S147" s="177"/>
      <c r="T147" s="178"/>
      <c r="AT147" s="173" t="s">
        <v>216</v>
      </c>
      <c r="AU147" s="173" t="s">
        <v>85</v>
      </c>
      <c r="AV147" s="13" t="s">
        <v>83</v>
      </c>
      <c r="AW147" s="13" t="s">
        <v>32</v>
      </c>
      <c r="AX147" s="13" t="s">
        <v>75</v>
      </c>
      <c r="AY147" s="173" t="s">
        <v>127</v>
      </c>
    </row>
    <row r="148" spans="1:65" s="14" customFormat="1" ht="11.25">
      <c r="B148" s="179"/>
      <c r="D148" s="172" t="s">
        <v>216</v>
      </c>
      <c r="E148" s="180" t="s">
        <v>1</v>
      </c>
      <c r="F148" s="181" t="s">
        <v>781</v>
      </c>
      <c r="H148" s="182">
        <v>90.7</v>
      </c>
      <c r="I148" s="183"/>
      <c r="L148" s="179"/>
      <c r="M148" s="184"/>
      <c r="N148" s="185"/>
      <c r="O148" s="185"/>
      <c r="P148" s="185"/>
      <c r="Q148" s="185"/>
      <c r="R148" s="185"/>
      <c r="S148" s="185"/>
      <c r="T148" s="186"/>
      <c r="AT148" s="180" t="s">
        <v>216</v>
      </c>
      <c r="AU148" s="180" t="s">
        <v>85</v>
      </c>
      <c r="AV148" s="14" t="s">
        <v>85</v>
      </c>
      <c r="AW148" s="14" t="s">
        <v>32</v>
      </c>
      <c r="AX148" s="14" t="s">
        <v>83</v>
      </c>
      <c r="AY148" s="180" t="s">
        <v>127</v>
      </c>
    </row>
    <row r="149" spans="1:65" s="14" customFormat="1" ht="11.25">
      <c r="B149" s="179"/>
      <c r="D149" s="172" t="s">
        <v>216</v>
      </c>
      <c r="F149" s="181" t="s">
        <v>840</v>
      </c>
      <c r="H149" s="182">
        <v>99.77</v>
      </c>
      <c r="I149" s="183"/>
      <c r="L149" s="179"/>
      <c r="M149" s="184"/>
      <c r="N149" s="185"/>
      <c r="O149" s="185"/>
      <c r="P149" s="185"/>
      <c r="Q149" s="185"/>
      <c r="R149" s="185"/>
      <c r="S149" s="185"/>
      <c r="T149" s="186"/>
      <c r="AT149" s="180" t="s">
        <v>216</v>
      </c>
      <c r="AU149" s="180" t="s">
        <v>85</v>
      </c>
      <c r="AV149" s="14" t="s">
        <v>85</v>
      </c>
      <c r="AW149" s="14" t="s">
        <v>3</v>
      </c>
      <c r="AX149" s="14" t="s">
        <v>83</v>
      </c>
      <c r="AY149" s="180" t="s">
        <v>127</v>
      </c>
    </row>
    <row r="150" spans="1:65" s="2" customFormat="1" ht="16.5" customHeight="1">
      <c r="A150" s="32"/>
      <c r="B150" s="145"/>
      <c r="C150" s="161" t="s">
        <v>169</v>
      </c>
      <c r="D150" s="161" t="s">
        <v>212</v>
      </c>
      <c r="E150" s="162" t="s">
        <v>841</v>
      </c>
      <c r="F150" s="163" t="s">
        <v>842</v>
      </c>
      <c r="G150" s="164" t="s">
        <v>163</v>
      </c>
      <c r="H150" s="165">
        <v>2</v>
      </c>
      <c r="I150" s="166"/>
      <c r="J150" s="167">
        <f>ROUND(I150*H150,2)</f>
        <v>0</v>
      </c>
      <c r="K150" s="168"/>
      <c r="L150" s="33"/>
      <c r="M150" s="169" t="s">
        <v>1</v>
      </c>
      <c r="N150" s="170" t="s">
        <v>40</v>
      </c>
      <c r="O150" s="58"/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9" t="s">
        <v>542</v>
      </c>
      <c r="AT150" s="159" t="s">
        <v>212</v>
      </c>
      <c r="AU150" s="159" t="s">
        <v>85</v>
      </c>
      <c r="AY150" s="17" t="s">
        <v>127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17" t="s">
        <v>83</v>
      </c>
      <c r="BK150" s="160">
        <f>ROUND(I150*H150,2)</f>
        <v>0</v>
      </c>
      <c r="BL150" s="17" t="s">
        <v>542</v>
      </c>
      <c r="BM150" s="159" t="s">
        <v>843</v>
      </c>
    </row>
    <row r="151" spans="1:65" s="2" customFormat="1" ht="16.5" customHeight="1">
      <c r="A151" s="32"/>
      <c r="B151" s="145"/>
      <c r="C151" s="146" t="s">
        <v>173</v>
      </c>
      <c r="D151" s="146" t="s">
        <v>129</v>
      </c>
      <c r="E151" s="147" t="s">
        <v>844</v>
      </c>
      <c r="F151" s="148" t="s">
        <v>845</v>
      </c>
      <c r="G151" s="149" t="s">
        <v>163</v>
      </c>
      <c r="H151" s="150">
        <v>2</v>
      </c>
      <c r="I151" s="151"/>
      <c r="J151" s="152">
        <f>ROUND(I151*H151,2)</f>
        <v>0</v>
      </c>
      <c r="K151" s="153"/>
      <c r="L151" s="154"/>
      <c r="M151" s="155" t="s">
        <v>1</v>
      </c>
      <c r="N151" s="156" t="s">
        <v>40</v>
      </c>
      <c r="O151" s="58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9" t="s">
        <v>834</v>
      </c>
      <c r="AT151" s="159" t="s">
        <v>129</v>
      </c>
      <c r="AU151" s="159" t="s">
        <v>85</v>
      </c>
      <c r="AY151" s="17" t="s">
        <v>127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17" t="s">
        <v>83</v>
      </c>
      <c r="BK151" s="160">
        <f>ROUND(I151*H151,2)</f>
        <v>0</v>
      </c>
      <c r="BL151" s="17" t="s">
        <v>542</v>
      </c>
      <c r="BM151" s="159" t="s">
        <v>846</v>
      </c>
    </row>
    <row r="152" spans="1:65" s="2" customFormat="1" ht="16.5" customHeight="1">
      <c r="A152" s="32"/>
      <c r="B152" s="145"/>
      <c r="C152" s="146" t="s">
        <v>177</v>
      </c>
      <c r="D152" s="146" t="s">
        <v>129</v>
      </c>
      <c r="E152" s="147" t="s">
        <v>847</v>
      </c>
      <c r="F152" s="148" t="s">
        <v>848</v>
      </c>
      <c r="G152" s="149" t="s">
        <v>99</v>
      </c>
      <c r="H152" s="150">
        <v>76</v>
      </c>
      <c r="I152" s="151"/>
      <c r="J152" s="152">
        <f>ROUND(I152*H152,2)</f>
        <v>0</v>
      </c>
      <c r="K152" s="153"/>
      <c r="L152" s="154"/>
      <c r="M152" s="155" t="s">
        <v>1</v>
      </c>
      <c r="N152" s="156" t="s">
        <v>40</v>
      </c>
      <c r="O152" s="58"/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9" t="s">
        <v>834</v>
      </c>
      <c r="AT152" s="159" t="s">
        <v>129</v>
      </c>
      <c r="AU152" s="159" t="s">
        <v>85</v>
      </c>
      <c r="AY152" s="17" t="s">
        <v>127</v>
      </c>
      <c r="BE152" s="160">
        <f>IF(N152="základní",J152,0)</f>
        <v>0</v>
      </c>
      <c r="BF152" s="160">
        <f>IF(N152="snížená",J152,0)</f>
        <v>0</v>
      </c>
      <c r="BG152" s="160">
        <f>IF(N152="zákl. přenesená",J152,0)</f>
        <v>0</v>
      </c>
      <c r="BH152" s="160">
        <f>IF(N152="sníž. přenesená",J152,0)</f>
        <v>0</v>
      </c>
      <c r="BI152" s="160">
        <f>IF(N152="nulová",J152,0)</f>
        <v>0</v>
      </c>
      <c r="BJ152" s="17" t="s">
        <v>83</v>
      </c>
      <c r="BK152" s="160">
        <f>ROUND(I152*H152,2)</f>
        <v>0</v>
      </c>
      <c r="BL152" s="17" t="s">
        <v>542</v>
      </c>
      <c r="BM152" s="159" t="s">
        <v>849</v>
      </c>
    </row>
    <row r="153" spans="1:65" s="13" customFormat="1" ht="11.25">
      <c r="B153" s="171"/>
      <c r="D153" s="172" t="s">
        <v>216</v>
      </c>
      <c r="E153" s="173" t="s">
        <v>1</v>
      </c>
      <c r="F153" s="174" t="s">
        <v>804</v>
      </c>
      <c r="H153" s="173" t="s">
        <v>1</v>
      </c>
      <c r="I153" s="175"/>
      <c r="L153" s="171"/>
      <c r="M153" s="176"/>
      <c r="N153" s="177"/>
      <c r="O153" s="177"/>
      <c r="P153" s="177"/>
      <c r="Q153" s="177"/>
      <c r="R153" s="177"/>
      <c r="S153" s="177"/>
      <c r="T153" s="178"/>
      <c r="AT153" s="173" t="s">
        <v>216</v>
      </c>
      <c r="AU153" s="173" t="s">
        <v>85</v>
      </c>
      <c r="AV153" s="13" t="s">
        <v>83</v>
      </c>
      <c r="AW153" s="13" t="s">
        <v>32</v>
      </c>
      <c r="AX153" s="13" t="s">
        <v>75</v>
      </c>
      <c r="AY153" s="173" t="s">
        <v>127</v>
      </c>
    </row>
    <row r="154" spans="1:65" s="14" customFormat="1" ht="11.25">
      <c r="B154" s="179"/>
      <c r="D154" s="172" t="s">
        <v>216</v>
      </c>
      <c r="E154" s="180" t="s">
        <v>1</v>
      </c>
      <c r="F154" s="181" t="s">
        <v>850</v>
      </c>
      <c r="H154" s="182">
        <v>76</v>
      </c>
      <c r="I154" s="183"/>
      <c r="L154" s="179"/>
      <c r="M154" s="184"/>
      <c r="N154" s="185"/>
      <c r="O154" s="185"/>
      <c r="P154" s="185"/>
      <c r="Q154" s="185"/>
      <c r="R154" s="185"/>
      <c r="S154" s="185"/>
      <c r="T154" s="186"/>
      <c r="AT154" s="180" t="s">
        <v>216</v>
      </c>
      <c r="AU154" s="180" t="s">
        <v>85</v>
      </c>
      <c r="AV154" s="14" t="s">
        <v>85</v>
      </c>
      <c r="AW154" s="14" t="s">
        <v>32</v>
      </c>
      <c r="AX154" s="14" t="s">
        <v>83</v>
      </c>
      <c r="AY154" s="180" t="s">
        <v>127</v>
      </c>
    </row>
    <row r="155" spans="1:65" s="2" customFormat="1" ht="24.2" customHeight="1">
      <c r="A155" s="32"/>
      <c r="B155" s="145"/>
      <c r="C155" s="161" t="s">
        <v>8</v>
      </c>
      <c r="D155" s="161" t="s">
        <v>212</v>
      </c>
      <c r="E155" s="162" t="s">
        <v>851</v>
      </c>
      <c r="F155" s="163" t="s">
        <v>852</v>
      </c>
      <c r="G155" s="164" t="s">
        <v>163</v>
      </c>
      <c r="H155" s="165">
        <v>2</v>
      </c>
      <c r="I155" s="166"/>
      <c r="J155" s="167">
        <f t="shared" ref="J155:J160" si="0">ROUND(I155*H155,2)</f>
        <v>0</v>
      </c>
      <c r="K155" s="168"/>
      <c r="L155" s="33"/>
      <c r="M155" s="169" t="s">
        <v>1</v>
      </c>
      <c r="N155" s="170" t="s">
        <v>40</v>
      </c>
      <c r="O155" s="58"/>
      <c r="P155" s="157">
        <f t="shared" ref="P155:P160" si="1">O155*H155</f>
        <v>0</v>
      </c>
      <c r="Q155" s="157">
        <v>0</v>
      </c>
      <c r="R155" s="157">
        <f t="shared" ref="R155:R160" si="2">Q155*H155</f>
        <v>0</v>
      </c>
      <c r="S155" s="157">
        <v>0</v>
      </c>
      <c r="T155" s="158">
        <f t="shared" ref="T155:T160" si="3"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9" t="s">
        <v>542</v>
      </c>
      <c r="AT155" s="159" t="s">
        <v>212</v>
      </c>
      <c r="AU155" s="159" t="s">
        <v>85</v>
      </c>
      <c r="AY155" s="17" t="s">
        <v>127</v>
      </c>
      <c r="BE155" s="160">
        <f t="shared" ref="BE155:BE160" si="4">IF(N155="základní",J155,0)</f>
        <v>0</v>
      </c>
      <c r="BF155" s="160">
        <f t="shared" ref="BF155:BF160" si="5">IF(N155="snížená",J155,0)</f>
        <v>0</v>
      </c>
      <c r="BG155" s="160">
        <f t="shared" ref="BG155:BG160" si="6">IF(N155="zákl. přenesená",J155,0)</f>
        <v>0</v>
      </c>
      <c r="BH155" s="160">
        <f t="shared" ref="BH155:BH160" si="7">IF(N155="sníž. přenesená",J155,0)</f>
        <v>0</v>
      </c>
      <c r="BI155" s="160">
        <f t="shared" ref="BI155:BI160" si="8">IF(N155="nulová",J155,0)</f>
        <v>0</v>
      </c>
      <c r="BJ155" s="17" t="s">
        <v>83</v>
      </c>
      <c r="BK155" s="160">
        <f t="shared" ref="BK155:BK160" si="9">ROUND(I155*H155,2)</f>
        <v>0</v>
      </c>
      <c r="BL155" s="17" t="s">
        <v>542</v>
      </c>
      <c r="BM155" s="159" t="s">
        <v>853</v>
      </c>
    </row>
    <row r="156" spans="1:65" s="2" customFormat="1" ht="16.5" customHeight="1">
      <c r="A156" s="32"/>
      <c r="B156" s="145"/>
      <c r="C156" s="146" t="s">
        <v>184</v>
      </c>
      <c r="D156" s="146" t="s">
        <v>129</v>
      </c>
      <c r="E156" s="147" t="s">
        <v>854</v>
      </c>
      <c r="F156" s="148" t="s">
        <v>855</v>
      </c>
      <c r="G156" s="149" t="s">
        <v>163</v>
      </c>
      <c r="H156" s="150">
        <v>2</v>
      </c>
      <c r="I156" s="151"/>
      <c r="J156" s="152">
        <f t="shared" si="0"/>
        <v>0</v>
      </c>
      <c r="K156" s="153"/>
      <c r="L156" s="154"/>
      <c r="M156" s="155" t="s">
        <v>1</v>
      </c>
      <c r="N156" s="156" t="s">
        <v>40</v>
      </c>
      <c r="O156" s="58"/>
      <c r="P156" s="157">
        <f t="shared" si="1"/>
        <v>0</v>
      </c>
      <c r="Q156" s="157">
        <v>0</v>
      </c>
      <c r="R156" s="157">
        <f t="shared" si="2"/>
        <v>0</v>
      </c>
      <c r="S156" s="157">
        <v>0</v>
      </c>
      <c r="T156" s="158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9" t="s">
        <v>834</v>
      </c>
      <c r="AT156" s="159" t="s">
        <v>129</v>
      </c>
      <c r="AU156" s="159" t="s">
        <v>85</v>
      </c>
      <c r="AY156" s="17" t="s">
        <v>127</v>
      </c>
      <c r="BE156" s="160">
        <f t="shared" si="4"/>
        <v>0</v>
      </c>
      <c r="BF156" s="160">
        <f t="shared" si="5"/>
        <v>0</v>
      </c>
      <c r="BG156" s="160">
        <f t="shared" si="6"/>
        <v>0</v>
      </c>
      <c r="BH156" s="160">
        <f t="shared" si="7"/>
        <v>0</v>
      </c>
      <c r="BI156" s="160">
        <f t="shared" si="8"/>
        <v>0</v>
      </c>
      <c r="BJ156" s="17" t="s">
        <v>83</v>
      </c>
      <c r="BK156" s="160">
        <f t="shared" si="9"/>
        <v>0</v>
      </c>
      <c r="BL156" s="17" t="s">
        <v>542</v>
      </c>
      <c r="BM156" s="159" t="s">
        <v>856</v>
      </c>
    </row>
    <row r="157" spans="1:65" s="2" customFormat="1" ht="24.2" customHeight="1">
      <c r="A157" s="32"/>
      <c r="B157" s="145"/>
      <c r="C157" s="161" t="s">
        <v>188</v>
      </c>
      <c r="D157" s="161" t="s">
        <v>212</v>
      </c>
      <c r="E157" s="162" t="s">
        <v>857</v>
      </c>
      <c r="F157" s="163" t="s">
        <v>858</v>
      </c>
      <c r="G157" s="164" t="s">
        <v>163</v>
      </c>
      <c r="H157" s="165">
        <v>2</v>
      </c>
      <c r="I157" s="166"/>
      <c r="J157" s="167">
        <f t="shared" si="0"/>
        <v>0</v>
      </c>
      <c r="K157" s="168"/>
      <c r="L157" s="33"/>
      <c r="M157" s="169" t="s">
        <v>1</v>
      </c>
      <c r="N157" s="170" t="s">
        <v>40</v>
      </c>
      <c r="O157" s="58"/>
      <c r="P157" s="157">
        <f t="shared" si="1"/>
        <v>0</v>
      </c>
      <c r="Q157" s="157">
        <v>0</v>
      </c>
      <c r="R157" s="157">
        <f t="shared" si="2"/>
        <v>0</v>
      </c>
      <c r="S157" s="157">
        <v>0</v>
      </c>
      <c r="T157" s="158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9" t="s">
        <v>542</v>
      </c>
      <c r="AT157" s="159" t="s">
        <v>212</v>
      </c>
      <c r="AU157" s="159" t="s">
        <v>85</v>
      </c>
      <c r="AY157" s="17" t="s">
        <v>127</v>
      </c>
      <c r="BE157" s="160">
        <f t="shared" si="4"/>
        <v>0</v>
      </c>
      <c r="BF157" s="160">
        <f t="shared" si="5"/>
        <v>0</v>
      </c>
      <c r="BG157" s="160">
        <f t="shared" si="6"/>
        <v>0</v>
      </c>
      <c r="BH157" s="160">
        <f t="shared" si="7"/>
        <v>0</v>
      </c>
      <c r="BI157" s="160">
        <f t="shared" si="8"/>
        <v>0</v>
      </c>
      <c r="BJ157" s="17" t="s">
        <v>83</v>
      </c>
      <c r="BK157" s="160">
        <f t="shared" si="9"/>
        <v>0</v>
      </c>
      <c r="BL157" s="17" t="s">
        <v>542</v>
      </c>
      <c r="BM157" s="159" t="s">
        <v>859</v>
      </c>
    </row>
    <row r="158" spans="1:65" s="2" customFormat="1" ht="16.5" customHeight="1">
      <c r="A158" s="32"/>
      <c r="B158" s="145"/>
      <c r="C158" s="161" t="s">
        <v>192</v>
      </c>
      <c r="D158" s="161" t="s">
        <v>212</v>
      </c>
      <c r="E158" s="162" t="s">
        <v>860</v>
      </c>
      <c r="F158" s="163" t="s">
        <v>861</v>
      </c>
      <c r="G158" s="164" t="s">
        <v>163</v>
      </c>
      <c r="H158" s="165">
        <v>2</v>
      </c>
      <c r="I158" s="166"/>
      <c r="J158" s="167">
        <f t="shared" si="0"/>
        <v>0</v>
      </c>
      <c r="K158" s="168"/>
      <c r="L158" s="33"/>
      <c r="M158" s="169" t="s">
        <v>1</v>
      </c>
      <c r="N158" s="170" t="s">
        <v>40</v>
      </c>
      <c r="O158" s="58"/>
      <c r="P158" s="157">
        <f t="shared" si="1"/>
        <v>0</v>
      </c>
      <c r="Q158" s="157">
        <v>0</v>
      </c>
      <c r="R158" s="157">
        <f t="shared" si="2"/>
        <v>0</v>
      </c>
      <c r="S158" s="157">
        <v>0</v>
      </c>
      <c r="T158" s="158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9" t="s">
        <v>542</v>
      </c>
      <c r="AT158" s="159" t="s">
        <v>212</v>
      </c>
      <c r="AU158" s="159" t="s">
        <v>85</v>
      </c>
      <c r="AY158" s="17" t="s">
        <v>127</v>
      </c>
      <c r="BE158" s="160">
        <f t="shared" si="4"/>
        <v>0</v>
      </c>
      <c r="BF158" s="160">
        <f t="shared" si="5"/>
        <v>0</v>
      </c>
      <c r="BG158" s="160">
        <f t="shared" si="6"/>
        <v>0</v>
      </c>
      <c r="BH158" s="160">
        <f t="shared" si="7"/>
        <v>0</v>
      </c>
      <c r="BI158" s="160">
        <f t="shared" si="8"/>
        <v>0</v>
      </c>
      <c r="BJ158" s="17" t="s">
        <v>83</v>
      </c>
      <c r="BK158" s="160">
        <f t="shared" si="9"/>
        <v>0</v>
      </c>
      <c r="BL158" s="17" t="s">
        <v>542</v>
      </c>
      <c r="BM158" s="159" t="s">
        <v>862</v>
      </c>
    </row>
    <row r="159" spans="1:65" s="2" customFormat="1" ht="24.2" customHeight="1">
      <c r="A159" s="32"/>
      <c r="B159" s="145"/>
      <c r="C159" s="146" t="s">
        <v>196</v>
      </c>
      <c r="D159" s="146" t="s">
        <v>129</v>
      </c>
      <c r="E159" s="147" t="s">
        <v>863</v>
      </c>
      <c r="F159" s="148" t="s">
        <v>864</v>
      </c>
      <c r="G159" s="149" t="s">
        <v>865</v>
      </c>
      <c r="H159" s="150">
        <v>2</v>
      </c>
      <c r="I159" s="151"/>
      <c r="J159" s="152">
        <f t="shared" si="0"/>
        <v>0</v>
      </c>
      <c r="K159" s="153"/>
      <c r="L159" s="154"/>
      <c r="M159" s="155" t="s">
        <v>1</v>
      </c>
      <c r="N159" s="156" t="s">
        <v>40</v>
      </c>
      <c r="O159" s="58"/>
      <c r="P159" s="157">
        <f t="shared" si="1"/>
        <v>0</v>
      </c>
      <c r="Q159" s="157">
        <v>0</v>
      </c>
      <c r="R159" s="157">
        <f t="shared" si="2"/>
        <v>0</v>
      </c>
      <c r="S159" s="157">
        <v>0</v>
      </c>
      <c r="T159" s="158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9" t="s">
        <v>834</v>
      </c>
      <c r="AT159" s="159" t="s">
        <v>129</v>
      </c>
      <c r="AU159" s="159" t="s">
        <v>85</v>
      </c>
      <c r="AY159" s="17" t="s">
        <v>127</v>
      </c>
      <c r="BE159" s="160">
        <f t="shared" si="4"/>
        <v>0</v>
      </c>
      <c r="BF159" s="160">
        <f t="shared" si="5"/>
        <v>0</v>
      </c>
      <c r="BG159" s="160">
        <f t="shared" si="6"/>
        <v>0</v>
      </c>
      <c r="BH159" s="160">
        <f t="shared" si="7"/>
        <v>0</v>
      </c>
      <c r="BI159" s="160">
        <f t="shared" si="8"/>
        <v>0</v>
      </c>
      <c r="BJ159" s="17" t="s">
        <v>83</v>
      </c>
      <c r="BK159" s="160">
        <f t="shared" si="9"/>
        <v>0</v>
      </c>
      <c r="BL159" s="17" t="s">
        <v>542</v>
      </c>
      <c r="BM159" s="159" t="s">
        <v>866</v>
      </c>
    </row>
    <row r="160" spans="1:65" s="2" customFormat="1" ht="33" customHeight="1">
      <c r="A160" s="32"/>
      <c r="B160" s="145"/>
      <c r="C160" s="161" t="s">
        <v>200</v>
      </c>
      <c r="D160" s="161" t="s">
        <v>212</v>
      </c>
      <c r="E160" s="162" t="s">
        <v>867</v>
      </c>
      <c r="F160" s="163" t="s">
        <v>868</v>
      </c>
      <c r="G160" s="164" t="s">
        <v>99</v>
      </c>
      <c r="H160" s="165">
        <v>90.7</v>
      </c>
      <c r="I160" s="166"/>
      <c r="J160" s="167">
        <f t="shared" si="0"/>
        <v>0</v>
      </c>
      <c r="K160" s="168"/>
      <c r="L160" s="33"/>
      <c r="M160" s="169" t="s">
        <v>1</v>
      </c>
      <c r="N160" s="170" t="s">
        <v>40</v>
      </c>
      <c r="O160" s="58"/>
      <c r="P160" s="157">
        <f t="shared" si="1"/>
        <v>0</v>
      </c>
      <c r="Q160" s="157">
        <v>0</v>
      </c>
      <c r="R160" s="157">
        <f t="shared" si="2"/>
        <v>0</v>
      </c>
      <c r="S160" s="157">
        <v>0</v>
      </c>
      <c r="T160" s="158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9" t="s">
        <v>542</v>
      </c>
      <c r="AT160" s="159" t="s">
        <v>212</v>
      </c>
      <c r="AU160" s="159" t="s">
        <v>85</v>
      </c>
      <c r="AY160" s="17" t="s">
        <v>127</v>
      </c>
      <c r="BE160" s="160">
        <f t="shared" si="4"/>
        <v>0</v>
      </c>
      <c r="BF160" s="160">
        <f t="shared" si="5"/>
        <v>0</v>
      </c>
      <c r="BG160" s="160">
        <f t="shared" si="6"/>
        <v>0</v>
      </c>
      <c r="BH160" s="160">
        <f t="shared" si="7"/>
        <v>0</v>
      </c>
      <c r="BI160" s="160">
        <f t="shared" si="8"/>
        <v>0</v>
      </c>
      <c r="BJ160" s="17" t="s">
        <v>83</v>
      </c>
      <c r="BK160" s="160">
        <f t="shared" si="9"/>
        <v>0</v>
      </c>
      <c r="BL160" s="17" t="s">
        <v>542</v>
      </c>
      <c r="BM160" s="159" t="s">
        <v>869</v>
      </c>
    </row>
    <row r="161" spans="1:65" s="13" customFormat="1" ht="11.25">
      <c r="B161" s="171"/>
      <c r="D161" s="172" t="s">
        <v>216</v>
      </c>
      <c r="E161" s="173" t="s">
        <v>1</v>
      </c>
      <c r="F161" s="174" t="s">
        <v>804</v>
      </c>
      <c r="H161" s="173" t="s">
        <v>1</v>
      </c>
      <c r="I161" s="175"/>
      <c r="L161" s="171"/>
      <c r="M161" s="176"/>
      <c r="N161" s="177"/>
      <c r="O161" s="177"/>
      <c r="P161" s="177"/>
      <c r="Q161" s="177"/>
      <c r="R161" s="177"/>
      <c r="S161" s="177"/>
      <c r="T161" s="178"/>
      <c r="AT161" s="173" t="s">
        <v>216</v>
      </c>
      <c r="AU161" s="173" t="s">
        <v>85</v>
      </c>
      <c r="AV161" s="13" t="s">
        <v>83</v>
      </c>
      <c r="AW161" s="13" t="s">
        <v>32</v>
      </c>
      <c r="AX161" s="13" t="s">
        <v>75</v>
      </c>
      <c r="AY161" s="173" t="s">
        <v>127</v>
      </c>
    </row>
    <row r="162" spans="1:65" s="14" customFormat="1" ht="11.25">
      <c r="B162" s="179"/>
      <c r="D162" s="172" t="s">
        <v>216</v>
      </c>
      <c r="E162" s="180" t="s">
        <v>787</v>
      </c>
      <c r="F162" s="181" t="s">
        <v>782</v>
      </c>
      <c r="H162" s="182">
        <v>90.7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216</v>
      </c>
      <c r="AU162" s="180" t="s">
        <v>85</v>
      </c>
      <c r="AV162" s="14" t="s">
        <v>85</v>
      </c>
      <c r="AW162" s="14" t="s">
        <v>32</v>
      </c>
      <c r="AX162" s="14" t="s">
        <v>83</v>
      </c>
      <c r="AY162" s="180" t="s">
        <v>127</v>
      </c>
    </row>
    <row r="163" spans="1:65" s="2" customFormat="1" ht="16.5" customHeight="1">
      <c r="A163" s="32"/>
      <c r="B163" s="145"/>
      <c r="C163" s="146" t="s">
        <v>7</v>
      </c>
      <c r="D163" s="146" t="s">
        <v>129</v>
      </c>
      <c r="E163" s="147" t="s">
        <v>870</v>
      </c>
      <c r="F163" s="148" t="s">
        <v>871</v>
      </c>
      <c r="G163" s="149" t="s">
        <v>370</v>
      </c>
      <c r="H163" s="150">
        <v>59.045999999999999</v>
      </c>
      <c r="I163" s="151"/>
      <c r="J163" s="152">
        <f>ROUND(I163*H163,2)</f>
        <v>0</v>
      </c>
      <c r="K163" s="153"/>
      <c r="L163" s="154"/>
      <c r="M163" s="155" t="s">
        <v>1</v>
      </c>
      <c r="N163" s="156" t="s">
        <v>40</v>
      </c>
      <c r="O163" s="58"/>
      <c r="P163" s="157">
        <f>O163*H163</f>
        <v>0</v>
      </c>
      <c r="Q163" s="157">
        <v>1E-3</v>
      </c>
      <c r="R163" s="157">
        <f>Q163*H163</f>
        <v>5.9046000000000001E-2</v>
      </c>
      <c r="S163" s="157">
        <v>0</v>
      </c>
      <c r="T163" s="15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9" t="s">
        <v>630</v>
      </c>
      <c r="AT163" s="159" t="s">
        <v>129</v>
      </c>
      <c r="AU163" s="159" t="s">
        <v>85</v>
      </c>
      <c r="AY163" s="17" t="s">
        <v>127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7" t="s">
        <v>83</v>
      </c>
      <c r="BK163" s="160">
        <f>ROUND(I163*H163,2)</f>
        <v>0</v>
      </c>
      <c r="BL163" s="17" t="s">
        <v>630</v>
      </c>
      <c r="BM163" s="159" t="s">
        <v>872</v>
      </c>
    </row>
    <row r="164" spans="1:65" s="13" customFormat="1" ht="11.25">
      <c r="B164" s="171"/>
      <c r="D164" s="172" t="s">
        <v>216</v>
      </c>
      <c r="E164" s="173" t="s">
        <v>1</v>
      </c>
      <c r="F164" s="174" t="s">
        <v>765</v>
      </c>
      <c r="H164" s="173" t="s">
        <v>1</v>
      </c>
      <c r="I164" s="175"/>
      <c r="L164" s="171"/>
      <c r="M164" s="176"/>
      <c r="N164" s="177"/>
      <c r="O164" s="177"/>
      <c r="P164" s="177"/>
      <c r="Q164" s="177"/>
      <c r="R164" s="177"/>
      <c r="S164" s="177"/>
      <c r="T164" s="178"/>
      <c r="AT164" s="173" t="s">
        <v>216</v>
      </c>
      <c r="AU164" s="173" t="s">
        <v>85</v>
      </c>
      <c r="AV164" s="13" t="s">
        <v>83</v>
      </c>
      <c r="AW164" s="13" t="s">
        <v>32</v>
      </c>
      <c r="AX164" s="13" t="s">
        <v>75</v>
      </c>
      <c r="AY164" s="173" t="s">
        <v>127</v>
      </c>
    </row>
    <row r="165" spans="1:65" s="14" customFormat="1" ht="11.25">
      <c r="B165" s="179"/>
      <c r="D165" s="172" t="s">
        <v>216</v>
      </c>
      <c r="E165" s="180" t="s">
        <v>1</v>
      </c>
      <c r="F165" s="181" t="s">
        <v>873</v>
      </c>
      <c r="H165" s="182">
        <v>56.234000000000002</v>
      </c>
      <c r="I165" s="183"/>
      <c r="L165" s="179"/>
      <c r="M165" s="184"/>
      <c r="N165" s="185"/>
      <c r="O165" s="185"/>
      <c r="P165" s="185"/>
      <c r="Q165" s="185"/>
      <c r="R165" s="185"/>
      <c r="S165" s="185"/>
      <c r="T165" s="186"/>
      <c r="AT165" s="180" t="s">
        <v>216</v>
      </c>
      <c r="AU165" s="180" t="s">
        <v>85</v>
      </c>
      <c r="AV165" s="14" t="s">
        <v>85</v>
      </c>
      <c r="AW165" s="14" t="s">
        <v>32</v>
      </c>
      <c r="AX165" s="14" t="s">
        <v>83</v>
      </c>
      <c r="AY165" s="180" t="s">
        <v>127</v>
      </c>
    </row>
    <row r="166" spans="1:65" s="14" customFormat="1" ht="11.25">
      <c r="B166" s="179"/>
      <c r="D166" s="172" t="s">
        <v>216</v>
      </c>
      <c r="F166" s="181" t="s">
        <v>874</v>
      </c>
      <c r="H166" s="182">
        <v>59.045999999999999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216</v>
      </c>
      <c r="AU166" s="180" t="s">
        <v>85</v>
      </c>
      <c r="AV166" s="14" t="s">
        <v>85</v>
      </c>
      <c r="AW166" s="14" t="s">
        <v>3</v>
      </c>
      <c r="AX166" s="14" t="s">
        <v>83</v>
      </c>
      <c r="AY166" s="180" t="s">
        <v>127</v>
      </c>
    </row>
    <row r="167" spans="1:65" s="2" customFormat="1" ht="24.2" customHeight="1">
      <c r="A167" s="32"/>
      <c r="B167" s="145"/>
      <c r="C167" s="161" t="s">
        <v>207</v>
      </c>
      <c r="D167" s="161" t="s">
        <v>212</v>
      </c>
      <c r="E167" s="162" t="s">
        <v>875</v>
      </c>
      <c r="F167" s="163" t="s">
        <v>876</v>
      </c>
      <c r="G167" s="164" t="s">
        <v>163</v>
      </c>
      <c r="H167" s="165">
        <v>1</v>
      </c>
      <c r="I167" s="166"/>
      <c r="J167" s="167">
        <f t="shared" ref="J167:J172" si="10">ROUND(I167*H167,2)</f>
        <v>0</v>
      </c>
      <c r="K167" s="168"/>
      <c r="L167" s="33"/>
      <c r="M167" s="169" t="s">
        <v>1</v>
      </c>
      <c r="N167" s="170" t="s">
        <v>40</v>
      </c>
      <c r="O167" s="58"/>
      <c r="P167" s="157">
        <f t="shared" ref="P167:P172" si="11">O167*H167</f>
        <v>0</v>
      </c>
      <c r="Q167" s="157">
        <v>0</v>
      </c>
      <c r="R167" s="157">
        <f t="shared" ref="R167:R172" si="12">Q167*H167</f>
        <v>0</v>
      </c>
      <c r="S167" s="157">
        <v>0</v>
      </c>
      <c r="T167" s="158">
        <f t="shared" ref="T167:T172" si="13"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9" t="s">
        <v>542</v>
      </c>
      <c r="AT167" s="159" t="s">
        <v>212</v>
      </c>
      <c r="AU167" s="159" t="s">
        <v>85</v>
      </c>
      <c r="AY167" s="17" t="s">
        <v>127</v>
      </c>
      <c r="BE167" s="160">
        <f t="shared" ref="BE167:BE172" si="14">IF(N167="základní",J167,0)</f>
        <v>0</v>
      </c>
      <c r="BF167" s="160">
        <f t="shared" ref="BF167:BF172" si="15">IF(N167="snížená",J167,0)</f>
        <v>0</v>
      </c>
      <c r="BG167" s="160">
        <f t="shared" ref="BG167:BG172" si="16">IF(N167="zákl. přenesená",J167,0)</f>
        <v>0</v>
      </c>
      <c r="BH167" s="160">
        <f t="shared" ref="BH167:BH172" si="17">IF(N167="sníž. přenesená",J167,0)</f>
        <v>0</v>
      </c>
      <c r="BI167" s="160">
        <f t="shared" ref="BI167:BI172" si="18">IF(N167="nulová",J167,0)</f>
        <v>0</v>
      </c>
      <c r="BJ167" s="17" t="s">
        <v>83</v>
      </c>
      <c r="BK167" s="160">
        <f t="shared" ref="BK167:BK172" si="19">ROUND(I167*H167,2)</f>
        <v>0</v>
      </c>
      <c r="BL167" s="17" t="s">
        <v>542</v>
      </c>
      <c r="BM167" s="159" t="s">
        <v>877</v>
      </c>
    </row>
    <row r="168" spans="1:65" s="2" customFormat="1" ht="24.2" customHeight="1">
      <c r="A168" s="32"/>
      <c r="B168" s="145"/>
      <c r="C168" s="161" t="s">
        <v>211</v>
      </c>
      <c r="D168" s="161" t="s">
        <v>212</v>
      </c>
      <c r="E168" s="162" t="s">
        <v>878</v>
      </c>
      <c r="F168" s="163" t="s">
        <v>879</v>
      </c>
      <c r="G168" s="164" t="s">
        <v>163</v>
      </c>
      <c r="H168" s="165">
        <v>2</v>
      </c>
      <c r="I168" s="166"/>
      <c r="J168" s="167">
        <f t="shared" si="10"/>
        <v>0</v>
      </c>
      <c r="K168" s="168"/>
      <c r="L168" s="33"/>
      <c r="M168" s="169" t="s">
        <v>1</v>
      </c>
      <c r="N168" s="170" t="s">
        <v>40</v>
      </c>
      <c r="O168" s="58"/>
      <c r="P168" s="157">
        <f t="shared" si="11"/>
        <v>0</v>
      </c>
      <c r="Q168" s="157">
        <v>0</v>
      </c>
      <c r="R168" s="157">
        <f t="shared" si="12"/>
        <v>0</v>
      </c>
      <c r="S168" s="157">
        <v>0</v>
      </c>
      <c r="T168" s="158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9" t="s">
        <v>542</v>
      </c>
      <c r="AT168" s="159" t="s">
        <v>212</v>
      </c>
      <c r="AU168" s="159" t="s">
        <v>85</v>
      </c>
      <c r="AY168" s="17" t="s">
        <v>127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7" t="s">
        <v>83</v>
      </c>
      <c r="BK168" s="160">
        <f t="shared" si="19"/>
        <v>0</v>
      </c>
      <c r="BL168" s="17" t="s">
        <v>542</v>
      </c>
      <c r="BM168" s="159" t="s">
        <v>880</v>
      </c>
    </row>
    <row r="169" spans="1:65" s="2" customFormat="1" ht="24.2" customHeight="1">
      <c r="A169" s="32"/>
      <c r="B169" s="145"/>
      <c r="C169" s="161" t="s">
        <v>218</v>
      </c>
      <c r="D169" s="161" t="s">
        <v>212</v>
      </c>
      <c r="E169" s="162" t="s">
        <v>881</v>
      </c>
      <c r="F169" s="163" t="s">
        <v>882</v>
      </c>
      <c r="G169" s="164" t="s">
        <v>163</v>
      </c>
      <c r="H169" s="165">
        <v>3</v>
      </c>
      <c r="I169" s="166"/>
      <c r="J169" s="167">
        <f t="shared" si="10"/>
        <v>0</v>
      </c>
      <c r="K169" s="168"/>
      <c r="L169" s="33"/>
      <c r="M169" s="169" t="s">
        <v>1</v>
      </c>
      <c r="N169" s="170" t="s">
        <v>40</v>
      </c>
      <c r="O169" s="58"/>
      <c r="P169" s="157">
        <f t="shared" si="11"/>
        <v>0</v>
      </c>
      <c r="Q169" s="157">
        <v>0</v>
      </c>
      <c r="R169" s="157">
        <f t="shared" si="12"/>
        <v>0</v>
      </c>
      <c r="S169" s="157">
        <v>0</v>
      </c>
      <c r="T169" s="158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9" t="s">
        <v>542</v>
      </c>
      <c r="AT169" s="159" t="s">
        <v>212</v>
      </c>
      <c r="AU169" s="159" t="s">
        <v>85</v>
      </c>
      <c r="AY169" s="17" t="s">
        <v>127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7" t="s">
        <v>83</v>
      </c>
      <c r="BK169" s="160">
        <f t="shared" si="19"/>
        <v>0</v>
      </c>
      <c r="BL169" s="17" t="s">
        <v>542</v>
      </c>
      <c r="BM169" s="159" t="s">
        <v>883</v>
      </c>
    </row>
    <row r="170" spans="1:65" s="2" customFormat="1" ht="16.5" customHeight="1">
      <c r="A170" s="32"/>
      <c r="B170" s="145"/>
      <c r="C170" s="161" t="s">
        <v>222</v>
      </c>
      <c r="D170" s="161" t="s">
        <v>212</v>
      </c>
      <c r="E170" s="162" t="s">
        <v>884</v>
      </c>
      <c r="F170" s="163" t="s">
        <v>885</v>
      </c>
      <c r="G170" s="164" t="s">
        <v>163</v>
      </c>
      <c r="H170" s="165">
        <v>3</v>
      </c>
      <c r="I170" s="166"/>
      <c r="J170" s="167">
        <f t="shared" si="10"/>
        <v>0</v>
      </c>
      <c r="K170" s="168"/>
      <c r="L170" s="33"/>
      <c r="M170" s="169" t="s">
        <v>1</v>
      </c>
      <c r="N170" s="170" t="s">
        <v>40</v>
      </c>
      <c r="O170" s="58"/>
      <c r="P170" s="157">
        <f t="shared" si="11"/>
        <v>0</v>
      </c>
      <c r="Q170" s="157">
        <v>0</v>
      </c>
      <c r="R170" s="157">
        <f t="shared" si="12"/>
        <v>0</v>
      </c>
      <c r="S170" s="157">
        <v>0</v>
      </c>
      <c r="T170" s="158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9" t="s">
        <v>542</v>
      </c>
      <c r="AT170" s="159" t="s">
        <v>212</v>
      </c>
      <c r="AU170" s="159" t="s">
        <v>85</v>
      </c>
      <c r="AY170" s="17" t="s">
        <v>127</v>
      </c>
      <c r="BE170" s="160">
        <f t="shared" si="14"/>
        <v>0</v>
      </c>
      <c r="BF170" s="160">
        <f t="shared" si="15"/>
        <v>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7" t="s">
        <v>83</v>
      </c>
      <c r="BK170" s="160">
        <f t="shared" si="19"/>
        <v>0</v>
      </c>
      <c r="BL170" s="17" t="s">
        <v>542</v>
      </c>
      <c r="BM170" s="159" t="s">
        <v>886</v>
      </c>
    </row>
    <row r="171" spans="1:65" s="2" customFormat="1" ht="16.5" customHeight="1">
      <c r="A171" s="32"/>
      <c r="B171" s="145"/>
      <c r="C171" s="146" t="s">
        <v>367</v>
      </c>
      <c r="D171" s="146" t="s">
        <v>129</v>
      </c>
      <c r="E171" s="147" t="s">
        <v>887</v>
      </c>
      <c r="F171" s="148" t="s">
        <v>888</v>
      </c>
      <c r="G171" s="149" t="s">
        <v>163</v>
      </c>
      <c r="H171" s="150">
        <v>3</v>
      </c>
      <c r="I171" s="151"/>
      <c r="J171" s="152">
        <f t="shared" si="10"/>
        <v>0</v>
      </c>
      <c r="K171" s="153"/>
      <c r="L171" s="154"/>
      <c r="M171" s="155" t="s">
        <v>1</v>
      </c>
      <c r="N171" s="156" t="s">
        <v>40</v>
      </c>
      <c r="O171" s="58"/>
      <c r="P171" s="157">
        <f t="shared" si="11"/>
        <v>0</v>
      </c>
      <c r="Q171" s="157">
        <v>0</v>
      </c>
      <c r="R171" s="157">
        <f t="shared" si="12"/>
        <v>0</v>
      </c>
      <c r="S171" s="157">
        <v>0</v>
      </c>
      <c r="T171" s="158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9" t="s">
        <v>834</v>
      </c>
      <c r="AT171" s="159" t="s">
        <v>129</v>
      </c>
      <c r="AU171" s="159" t="s">
        <v>85</v>
      </c>
      <c r="AY171" s="17" t="s">
        <v>127</v>
      </c>
      <c r="BE171" s="160">
        <f t="shared" si="14"/>
        <v>0</v>
      </c>
      <c r="BF171" s="160">
        <f t="shared" si="15"/>
        <v>0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7" t="s">
        <v>83</v>
      </c>
      <c r="BK171" s="160">
        <f t="shared" si="19"/>
        <v>0</v>
      </c>
      <c r="BL171" s="17" t="s">
        <v>542</v>
      </c>
      <c r="BM171" s="159" t="s">
        <v>889</v>
      </c>
    </row>
    <row r="172" spans="1:65" s="2" customFormat="1" ht="33" customHeight="1">
      <c r="A172" s="32"/>
      <c r="B172" s="145"/>
      <c r="C172" s="161" t="s">
        <v>374</v>
      </c>
      <c r="D172" s="161" t="s">
        <v>212</v>
      </c>
      <c r="E172" s="162" t="s">
        <v>890</v>
      </c>
      <c r="F172" s="163" t="s">
        <v>891</v>
      </c>
      <c r="G172" s="164" t="s">
        <v>99</v>
      </c>
      <c r="H172" s="165">
        <v>27</v>
      </c>
      <c r="I172" s="166"/>
      <c r="J172" s="167">
        <f t="shared" si="10"/>
        <v>0</v>
      </c>
      <c r="K172" s="168"/>
      <c r="L172" s="33"/>
      <c r="M172" s="169" t="s">
        <v>1</v>
      </c>
      <c r="N172" s="170" t="s">
        <v>40</v>
      </c>
      <c r="O172" s="58"/>
      <c r="P172" s="157">
        <f t="shared" si="11"/>
        <v>0</v>
      </c>
      <c r="Q172" s="157">
        <v>0</v>
      </c>
      <c r="R172" s="157">
        <f t="shared" si="12"/>
        <v>0</v>
      </c>
      <c r="S172" s="157">
        <v>0</v>
      </c>
      <c r="T172" s="158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9" t="s">
        <v>542</v>
      </c>
      <c r="AT172" s="159" t="s">
        <v>212</v>
      </c>
      <c r="AU172" s="159" t="s">
        <v>85</v>
      </c>
      <c r="AY172" s="17" t="s">
        <v>127</v>
      </c>
      <c r="BE172" s="160">
        <f t="shared" si="14"/>
        <v>0</v>
      </c>
      <c r="BF172" s="160">
        <f t="shared" si="15"/>
        <v>0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7" t="s">
        <v>83</v>
      </c>
      <c r="BK172" s="160">
        <f t="shared" si="19"/>
        <v>0</v>
      </c>
      <c r="BL172" s="17" t="s">
        <v>542</v>
      </c>
      <c r="BM172" s="159" t="s">
        <v>892</v>
      </c>
    </row>
    <row r="173" spans="1:65" s="13" customFormat="1" ht="11.25">
      <c r="B173" s="171"/>
      <c r="D173" s="172" t="s">
        <v>216</v>
      </c>
      <c r="E173" s="173" t="s">
        <v>1</v>
      </c>
      <c r="F173" s="174" t="s">
        <v>893</v>
      </c>
      <c r="H173" s="173" t="s">
        <v>1</v>
      </c>
      <c r="I173" s="175"/>
      <c r="L173" s="171"/>
      <c r="M173" s="176"/>
      <c r="N173" s="177"/>
      <c r="O173" s="177"/>
      <c r="P173" s="177"/>
      <c r="Q173" s="177"/>
      <c r="R173" s="177"/>
      <c r="S173" s="177"/>
      <c r="T173" s="178"/>
      <c r="AT173" s="173" t="s">
        <v>216</v>
      </c>
      <c r="AU173" s="173" t="s">
        <v>85</v>
      </c>
      <c r="AV173" s="13" t="s">
        <v>83</v>
      </c>
      <c r="AW173" s="13" t="s">
        <v>32</v>
      </c>
      <c r="AX173" s="13" t="s">
        <v>75</v>
      </c>
      <c r="AY173" s="173" t="s">
        <v>127</v>
      </c>
    </row>
    <row r="174" spans="1:65" s="14" customFormat="1" ht="11.25">
      <c r="B174" s="179"/>
      <c r="D174" s="172" t="s">
        <v>216</v>
      </c>
      <c r="E174" s="180" t="s">
        <v>1</v>
      </c>
      <c r="F174" s="181" t="s">
        <v>894</v>
      </c>
      <c r="H174" s="182">
        <v>27</v>
      </c>
      <c r="I174" s="183"/>
      <c r="L174" s="179"/>
      <c r="M174" s="184"/>
      <c r="N174" s="185"/>
      <c r="O174" s="185"/>
      <c r="P174" s="185"/>
      <c r="Q174" s="185"/>
      <c r="R174" s="185"/>
      <c r="S174" s="185"/>
      <c r="T174" s="186"/>
      <c r="AT174" s="180" t="s">
        <v>216</v>
      </c>
      <c r="AU174" s="180" t="s">
        <v>85</v>
      </c>
      <c r="AV174" s="14" t="s">
        <v>85</v>
      </c>
      <c r="AW174" s="14" t="s">
        <v>32</v>
      </c>
      <c r="AX174" s="14" t="s">
        <v>75</v>
      </c>
      <c r="AY174" s="180" t="s">
        <v>127</v>
      </c>
    </row>
    <row r="175" spans="1:65" s="15" customFormat="1" ht="11.25">
      <c r="B175" s="192"/>
      <c r="D175" s="172" t="s">
        <v>216</v>
      </c>
      <c r="E175" s="193" t="s">
        <v>786</v>
      </c>
      <c r="F175" s="194" t="s">
        <v>308</v>
      </c>
      <c r="H175" s="195">
        <v>27</v>
      </c>
      <c r="I175" s="196"/>
      <c r="L175" s="192"/>
      <c r="M175" s="197"/>
      <c r="N175" s="198"/>
      <c r="O175" s="198"/>
      <c r="P175" s="198"/>
      <c r="Q175" s="198"/>
      <c r="R175" s="198"/>
      <c r="S175" s="198"/>
      <c r="T175" s="199"/>
      <c r="AT175" s="193" t="s">
        <v>216</v>
      </c>
      <c r="AU175" s="193" t="s">
        <v>85</v>
      </c>
      <c r="AV175" s="15" t="s">
        <v>133</v>
      </c>
      <c r="AW175" s="15" t="s">
        <v>32</v>
      </c>
      <c r="AX175" s="15" t="s">
        <v>83</v>
      </c>
      <c r="AY175" s="193" t="s">
        <v>127</v>
      </c>
    </row>
    <row r="176" spans="1:65" s="2" customFormat="1" ht="16.5" customHeight="1">
      <c r="A176" s="32"/>
      <c r="B176" s="145"/>
      <c r="C176" s="146" t="s">
        <v>379</v>
      </c>
      <c r="D176" s="146" t="s">
        <v>129</v>
      </c>
      <c r="E176" s="147" t="s">
        <v>895</v>
      </c>
      <c r="F176" s="148" t="s">
        <v>896</v>
      </c>
      <c r="G176" s="149" t="s">
        <v>99</v>
      </c>
      <c r="H176" s="150">
        <v>29.7</v>
      </c>
      <c r="I176" s="151"/>
      <c r="J176" s="152">
        <f>ROUND(I176*H176,2)</f>
        <v>0</v>
      </c>
      <c r="K176" s="153"/>
      <c r="L176" s="154"/>
      <c r="M176" s="155" t="s">
        <v>1</v>
      </c>
      <c r="N176" s="156" t="s">
        <v>40</v>
      </c>
      <c r="O176" s="58"/>
      <c r="P176" s="157">
        <f>O176*H176</f>
        <v>0</v>
      </c>
      <c r="Q176" s="157">
        <v>1.2E-4</v>
      </c>
      <c r="R176" s="157">
        <f>Q176*H176</f>
        <v>3.5639999999999999E-3</v>
      </c>
      <c r="S176" s="157">
        <v>0</v>
      </c>
      <c r="T176" s="158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9" t="s">
        <v>630</v>
      </c>
      <c r="AT176" s="159" t="s">
        <v>129</v>
      </c>
      <c r="AU176" s="159" t="s">
        <v>85</v>
      </c>
      <c r="AY176" s="17" t="s">
        <v>127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17" t="s">
        <v>83</v>
      </c>
      <c r="BK176" s="160">
        <f>ROUND(I176*H176,2)</f>
        <v>0</v>
      </c>
      <c r="BL176" s="17" t="s">
        <v>630</v>
      </c>
      <c r="BM176" s="159" t="s">
        <v>897</v>
      </c>
    </row>
    <row r="177" spans="1:65" s="13" customFormat="1" ht="11.25">
      <c r="B177" s="171"/>
      <c r="D177" s="172" t="s">
        <v>216</v>
      </c>
      <c r="E177" s="173" t="s">
        <v>1</v>
      </c>
      <c r="F177" s="174" t="s">
        <v>839</v>
      </c>
      <c r="H177" s="173" t="s">
        <v>1</v>
      </c>
      <c r="I177" s="175"/>
      <c r="L177" s="171"/>
      <c r="M177" s="176"/>
      <c r="N177" s="177"/>
      <c r="O177" s="177"/>
      <c r="P177" s="177"/>
      <c r="Q177" s="177"/>
      <c r="R177" s="177"/>
      <c r="S177" s="177"/>
      <c r="T177" s="178"/>
      <c r="AT177" s="173" t="s">
        <v>216</v>
      </c>
      <c r="AU177" s="173" t="s">
        <v>85</v>
      </c>
      <c r="AV177" s="13" t="s">
        <v>83</v>
      </c>
      <c r="AW177" s="13" t="s">
        <v>32</v>
      </c>
      <c r="AX177" s="13" t="s">
        <v>75</v>
      </c>
      <c r="AY177" s="173" t="s">
        <v>127</v>
      </c>
    </row>
    <row r="178" spans="1:65" s="14" customFormat="1" ht="11.25">
      <c r="B178" s="179"/>
      <c r="D178" s="172" t="s">
        <v>216</v>
      </c>
      <c r="E178" s="180" t="s">
        <v>1</v>
      </c>
      <c r="F178" s="181" t="s">
        <v>786</v>
      </c>
      <c r="H178" s="182">
        <v>27</v>
      </c>
      <c r="I178" s="183"/>
      <c r="L178" s="179"/>
      <c r="M178" s="184"/>
      <c r="N178" s="185"/>
      <c r="O178" s="185"/>
      <c r="P178" s="185"/>
      <c r="Q178" s="185"/>
      <c r="R178" s="185"/>
      <c r="S178" s="185"/>
      <c r="T178" s="186"/>
      <c r="AT178" s="180" t="s">
        <v>216</v>
      </c>
      <c r="AU178" s="180" t="s">
        <v>85</v>
      </c>
      <c r="AV178" s="14" t="s">
        <v>85</v>
      </c>
      <c r="AW178" s="14" t="s">
        <v>32</v>
      </c>
      <c r="AX178" s="14" t="s">
        <v>83</v>
      </c>
      <c r="AY178" s="180" t="s">
        <v>127</v>
      </c>
    </row>
    <row r="179" spans="1:65" s="14" customFormat="1" ht="11.25">
      <c r="B179" s="179"/>
      <c r="D179" s="172" t="s">
        <v>216</v>
      </c>
      <c r="F179" s="181" t="s">
        <v>898</v>
      </c>
      <c r="H179" s="182">
        <v>29.7</v>
      </c>
      <c r="I179" s="183"/>
      <c r="L179" s="179"/>
      <c r="M179" s="184"/>
      <c r="N179" s="185"/>
      <c r="O179" s="185"/>
      <c r="P179" s="185"/>
      <c r="Q179" s="185"/>
      <c r="R179" s="185"/>
      <c r="S179" s="185"/>
      <c r="T179" s="186"/>
      <c r="AT179" s="180" t="s">
        <v>216</v>
      </c>
      <c r="AU179" s="180" t="s">
        <v>85</v>
      </c>
      <c r="AV179" s="14" t="s">
        <v>85</v>
      </c>
      <c r="AW179" s="14" t="s">
        <v>3</v>
      </c>
      <c r="AX179" s="14" t="s">
        <v>83</v>
      </c>
      <c r="AY179" s="180" t="s">
        <v>127</v>
      </c>
    </row>
    <row r="180" spans="1:65" s="2" customFormat="1" ht="16.5" customHeight="1">
      <c r="A180" s="32"/>
      <c r="B180" s="145"/>
      <c r="C180" s="146" t="s">
        <v>383</v>
      </c>
      <c r="D180" s="146" t="s">
        <v>129</v>
      </c>
      <c r="E180" s="147" t="s">
        <v>899</v>
      </c>
      <c r="F180" s="148" t="s">
        <v>900</v>
      </c>
      <c r="G180" s="149" t="s">
        <v>163</v>
      </c>
      <c r="H180" s="150">
        <v>2</v>
      </c>
      <c r="I180" s="151"/>
      <c r="J180" s="152">
        <f>ROUND(I180*H180,2)</f>
        <v>0</v>
      </c>
      <c r="K180" s="153"/>
      <c r="L180" s="154"/>
      <c r="M180" s="155" t="s">
        <v>1</v>
      </c>
      <c r="N180" s="156" t="s">
        <v>40</v>
      </c>
      <c r="O180" s="58"/>
      <c r="P180" s="157">
        <f>O180*H180</f>
        <v>0</v>
      </c>
      <c r="Q180" s="157">
        <v>0</v>
      </c>
      <c r="R180" s="157">
        <f>Q180*H180</f>
        <v>0</v>
      </c>
      <c r="S180" s="157">
        <v>0</v>
      </c>
      <c r="T180" s="158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9" t="s">
        <v>834</v>
      </c>
      <c r="AT180" s="159" t="s">
        <v>129</v>
      </c>
      <c r="AU180" s="159" t="s">
        <v>85</v>
      </c>
      <c r="AY180" s="17" t="s">
        <v>127</v>
      </c>
      <c r="BE180" s="160">
        <f>IF(N180="základní",J180,0)</f>
        <v>0</v>
      </c>
      <c r="BF180" s="160">
        <f>IF(N180="snížená",J180,0)</f>
        <v>0</v>
      </c>
      <c r="BG180" s="160">
        <f>IF(N180="zákl. přenesená",J180,0)</f>
        <v>0</v>
      </c>
      <c r="BH180" s="160">
        <f>IF(N180="sníž. přenesená",J180,0)</f>
        <v>0</v>
      </c>
      <c r="BI180" s="160">
        <f>IF(N180="nulová",J180,0)</f>
        <v>0</v>
      </c>
      <c r="BJ180" s="17" t="s">
        <v>83</v>
      </c>
      <c r="BK180" s="160">
        <f>ROUND(I180*H180,2)</f>
        <v>0</v>
      </c>
      <c r="BL180" s="17" t="s">
        <v>542</v>
      </c>
      <c r="BM180" s="159" t="s">
        <v>901</v>
      </c>
    </row>
    <row r="181" spans="1:65" s="2" customFormat="1" ht="33" customHeight="1">
      <c r="A181" s="32"/>
      <c r="B181" s="145"/>
      <c r="C181" s="161" t="s">
        <v>387</v>
      </c>
      <c r="D181" s="161" t="s">
        <v>212</v>
      </c>
      <c r="E181" s="162" t="s">
        <v>902</v>
      </c>
      <c r="F181" s="163" t="s">
        <v>903</v>
      </c>
      <c r="G181" s="164" t="s">
        <v>99</v>
      </c>
      <c r="H181" s="165">
        <v>90.7</v>
      </c>
      <c r="I181" s="166"/>
      <c r="J181" s="167">
        <f>ROUND(I181*H181,2)</f>
        <v>0</v>
      </c>
      <c r="K181" s="168"/>
      <c r="L181" s="33"/>
      <c r="M181" s="169" t="s">
        <v>1</v>
      </c>
      <c r="N181" s="170" t="s">
        <v>40</v>
      </c>
      <c r="O181" s="58"/>
      <c r="P181" s="157">
        <f>O181*H181</f>
        <v>0</v>
      </c>
      <c r="Q181" s="157">
        <v>0</v>
      </c>
      <c r="R181" s="157">
        <f>Q181*H181</f>
        <v>0</v>
      </c>
      <c r="S181" s="157">
        <v>0</v>
      </c>
      <c r="T181" s="15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9" t="s">
        <v>542</v>
      </c>
      <c r="AT181" s="159" t="s">
        <v>212</v>
      </c>
      <c r="AU181" s="159" t="s">
        <v>85</v>
      </c>
      <c r="AY181" s="17" t="s">
        <v>127</v>
      </c>
      <c r="BE181" s="160">
        <f>IF(N181="základní",J181,0)</f>
        <v>0</v>
      </c>
      <c r="BF181" s="160">
        <f>IF(N181="snížená",J181,0)</f>
        <v>0</v>
      </c>
      <c r="BG181" s="160">
        <f>IF(N181="zákl. přenesená",J181,0)</f>
        <v>0</v>
      </c>
      <c r="BH181" s="160">
        <f>IF(N181="sníž. přenesená",J181,0)</f>
        <v>0</v>
      </c>
      <c r="BI181" s="160">
        <f>IF(N181="nulová",J181,0)</f>
        <v>0</v>
      </c>
      <c r="BJ181" s="17" t="s">
        <v>83</v>
      </c>
      <c r="BK181" s="160">
        <f>ROUND(I181*H181,2)</f>
        <v>0</v>
      </c>
      <c r="BL181" s="17" t="s">
        <v>542</v>
      </c>
      <c r="BM181" s="159" t="s">
        <v>904</v>
      </c>
    </row>
    <row r="182" spans="1:65" s="13" customFormat="1" ht="11.25">
      <c r="B182" s="171"/>
      <c r="D182" s="172" t="s">
        <v>216</v>
      </c>
      <c r="E182" s="173" t="s">
        <v>1</v>
      </c>
      <c r="F182" s="174" t="s">
        <v>804</v>
      </c>
      <c r="H182" s="173" t="s">
        <v>1</v>
      </c>
      <c r="I182" s="175"/>
      <c r="L182" s="171"/>
      <c r="M182" s="176"/>
      <c r="N182" s="177"/>
      <c r="O182" s="177"/>
      <c r="P182" s="177"/>
      <c r="Q182" s="177"/>
      <c r="R182" s="177"/>
      <c r="S182" s="177"/>
      <c r="T182" s="178"/>
      <c r="AT182" s="173" t="s">
        <v>216</v>
      </c>
      <c r="AU182" s="173" t="s">
        <v>85</v>
      </c>
      <c r="AV182" s="13" t="s">
        <v>83</v>
      </c>
      <c r="AW182" s="13" t="s">
        <v>32</v>
      </c>
      <c r="AX182" s="13" t="s">
        <v>75</v>
      </c>
      <c r="AY182" s="173" t="s">
        <v>127</v>
      </c>
    </row>
    <row r="183" spans="1:65" s="14" customFormat="1" ht="11.25">
      <c r="B183" s="179"/>
      <c r="D183" s="172" t="s">
        <v>216</v>
      </c>
      <c r="E183" s="180" t="s">
        <v>1</v>
      </c>
      <c r="F183" s="181" t="s">
        <v>905</v>
      </c>
      <c r="H183" s="182">
        <v>90.7</v>
      </c>
      <c r="I183" s="183"/>
      <c r="L183" s="179"/>
      <c r="M183" s="184"/>
      <c r="N183" s="185"/>
      <c r="O183" s="185"/>
      <c r="P183" s="185"/>
      <c r="Q183" s="185"/>
      <c r="R183" s="185"/>
      <c r="S183" s="185"/>
      <c r="T183" s="186"/>
      <c r="AT183" s="180" t="s">
        <v>216</v>
      </c>
      <c r="AU183" s="180" t="s">
        <v>85</v>
      </c>
      <c r="AV183" s="14" t="s">
        <v>85</v>
      </c>
      <c r="AW183" s="14" t="s">
        <v>32</v>
      </c>
      <c r="AX183" s="14" t="s">
        <v>75</v>
      </c>
      <c r="AY183" s="180" t="s">
        <v>127</v>
      </c>
    </row>
    <row r="184" spans="1:65" s="15" customFormat="1" ht="11.25">
      <c r="B184" s="192"/>
      <c r="D184" s="172" t="s">
        <v>216</v>
      </c>
      <c r="E184" s="193" t="s">
        <v>782</v>
      </c>
      <c r="F184" s="194" t="s">
        <v>308</v>
      </c>
      <c r="H184" s="195">
        <v>90.7</v>
      </c>
      <c r="I184" s="196"/>
      <c r="L184" s="192"/>
      <c r="M184" s="197"/>
      <c r="N184" s="198"/>
      <c r="O184" s="198"/>
      <c r="P184" s="198"/>
      <c r="Q184" s="198"/>
      <c r="R184" s="198"/>
      <c r="S184" s="198"/>
      <c r="T184" s="199"/>
      <c r="AT184" s="193" t="s">
        <v>216</v>
      </c>
      <c r="AU184" s="193" t="s">
        <v>85</v>
      </c>
      <c r="AV184" s="15" t="s">
        <v>133</v>
      </c>
      <c r="AW184" s="15" t="s">
        <v>32</v>
      </c>
      <c r="AX184" s="15" t="s">
        <v>83</v>
      </c>
      <c r="AY184" s="193" t="s">
        <v>127</v>
      </c>
    </row>
    <row r="185" spans="1:65" s="2" customFormat="1" ht="16.5" customHeight="1">
      <c r="A185" s="32"/>
      <c r="B185" s="145"/>
      <c r="C185" s="146" t="s">
        <v>391</v>
      </c>
      <c r="D185" s="146" t="s">
        <v>129</v>
      </c>
      <c r="E185" s="147" t="s">
        <v>906</v>
      </c>
      <c r="F185" s="148" t="s">
        <v>907</v>
      </c>
      <c r="G185" s="149" t="s">
        <v>99</v>
      </c>
      <c r="H185" s="150">
        <v>95.234999999999999</v>
      </c>
      <c r="I185" s="151"/>
      <c r="J185" s="152">
        <f>ROUND(I185*H185,2)</f>
        <v>0</v>
      </c>
      <c r="K185" s="153"/>
      <c r="L185" s="154"/>
      <c r="M185" s="155" t="s">
        <v>1</v>
      </c>
      <c r="N185" s="156" t="s">
        <v>40</v>
      </c>
      <c r="O185" s="58"/>
      <c r="P185" s="157">
        <f>O185*H185</f>
        <v>0</v>
      </c>
      <c r="Q185" s="157">
        <v>8.9999999999999998E-4</v>
      </c>
      <c r="R185" s="157">
        <f>Q185*H185</f>
        <v>8.5711499999999996E-2</v>
      </c>
      <c r="S185" s="157">
        <v>0</v>
      </c>
      <c r="T185" s="158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9" t="s">
        <v>630</v>
      </c>
      <c r="AT185" s="159" t="s">
        <v>129</v>
      </c>
      <c r="AU185" s="159" t="s">
        <v>85</v>
      </c>
      <c r="AY185" s="17" t="s">
        <v>127</v>
      </c>
      <c r="BE185" s="160">
        <f>IF(N185="základní",J185,0)</f>
        <v>0</v>
      </c>
      <c r="BF185" s="160">
        <f>IF(N185="snížená",J185,0)</f>
        <v>0</v>
      </c>
      <c r="BG185" s="160">
        <f>IF(N185="zákl. přenesená",J185,0)</f>
        <v>0</v>
      </c>
      <c r="BH185" s="160">
        <f>IF(N185="sníž. přenesená",J185,0)</f>
        <v>0</v>
      </c>
      <c r="BI185" s="160">
        <f>IF(N185="nulová",J185,0)</f>
        <v>0</v>
      </c>
      <c r="BJ185" s="17" t="s">
        <v>83</v>
      </c>
      <c r="BK185" s="160">
        <f>ROUND(I185*H185,2)</f>
        <v>0</v>
      </c>
      <c r="BL185" s="17" t="s">
        <v>630</v>
      </c>
      <c r="BM185" s="159" t="s">
        <v>908</v>
      </c>
    </row>
    <row r="186" spans="1:65" s="13" customFormat="1" ht="11.25">
      <c r="B186" s="171"/>
      <c r="D186" s="172" t="s">
        <v>216</v>
      </c>
      <c r="E186" s="173" t="s">
        <v>1</v>
      </c>
      <c r="F186" s="174" t="s">
        <v>765</v>
      </c>
      <c r="H186" s="173" t="s">
        <v>1</v>
      </c>
      <c r="I186" s="175"/>
      <c r="L186" s="171"/>
      <c r="M186" s="176"/>
      <c r="N186" s="177"/>
      <c r="O186" s="177"/>
      <c r="P186" s="177"/>
      <c r="Q186" s="177"/>
      <c r="R186" s="177"/>
      <c r="S186" s="177"/>
      <c r="T186" s="178"/>
      <c r="AT186" s="173" t="s">
        <v>216</v>
      </c>
      <c r="AU186" s="173" t="s">
        <v>85</v>
      </c>
      <c r="AV186" s="13" t="s">
        <v>83</v>
      </c>
      <c r="AW186" s="13" t="s">
        <v>32</v>
      </c>
      <c r="AX186" s="13" t="s">
        <v>75</v>
      </c>
      <c r="AY186" s="173" t="s">
        <v>127</v>
      </c>
    </row>
    <row r="187" spans="1:65" s="14" customFormat="1" ht="11.25">
      <c r="B187" s="179"/>
      <c r="D187" s="172" t="s">
        <v>216</v>
      </c>
      <c r="E187" s="180" t="s">
        <v>1</v>
      </c>
      <c r="F187" s="181" t="s">
        <v>782</v>
      </c>
      <c r="H187" s="182">
        <v>90.7</v>
      </c>
      <c r="I187" s="183"/>
      <c r="L187" s="179"/>
      <c r="M187" s="184"/>
      <c r="N187" s="185"/>
      <c r="O187" s="185"/>
      <c r="P187" s="185"/>
      <c r="Q187" s="185"/>
      <c r="R187" s="185"/>
      <c r="S187" s="185"/>
      <c r="T187" s="186"/>
      <c r="AT187" s="180" t="s">
        <v>216</v>
      </c>
      <c r="AU187" s="180" t="s">
        <v>85</v>
      </c>
      <c r="AV187" s="14" t="s">
        <v>85</v>
      </c>
      <c r="AW187" s="14" t="s">
        <v>32</v>
      </c>
      <c r="AX187" s="14" t="s">
        <v>83</v>
      </c>
      <c r="AY187" s="180" t="s">
        <v>127</v>
      </c>
    </row>
    <row r="188" spans="1:65" s="14" customFormat="1" ht="11.25">
      <c r="B188" s="179"/>
      <c r="D188" s="172" t="s">
        <v>216</v>
      </c>
      <c r="F188" s="181" t="s">
        <v>909</v>
      </c>
      <c r="H188" s="182">
        <v>95.234999999999999</v>
      </c>
      <c r="I188" s="183"/>
      <c r="L188" s="179"/>
      <c r="M188" s="184"/>
      <c r="N188" s="185"/>
      <c r="O188" s="185"/>
      <c r="P188" s="185"/>
      <c r="Q188" s="185"/>
      <c r="R188" s="185"/>
      <c r="S188" s="185"/>
      <c r="T188" s="186"/>
      <c r="AT188" s="180" t="s">
        <v>216</v>
      </c>
      <c r="AU188" s="180" t="s">
        <v>85</v>
      </c>
      <c r="AV188" s="14" t="s">
        <v>85</v>
      </c>
      <c r="AW188" s="14" t="s">
        <v>3</v>
      </c>
      <c r="AX188" s="14" t="s">
        <v>83</v>
      </c>
      <c r="AY188" s="180" t="s">
        <v>127</v>
      </c>
    </row>
    <row r="189" spans="1:65" s="12" customFormat="1" ht="22.9" customHeight="1">
      <c r="B189" s="132"/>
      <c r="D189" s="133" t="s">
        <v>74</v>
      </c>
      <c r="E189" s="143" t="s">
        <v>613</v>
      </c>
      <c r="F189" s="143" t="s">
        <v>614</v>
      </c>
      <c r="I189" s="135"/>
      <c r="J189" s="144">
        <f>BK189</f>
        <v>0</v>
      </c>
      <c r="L189" s="132"/>
      <c r="M189" s="137"/>
      <c r="N189" s="138"/>
      <c r="O189" s="138"/>
      <c r="P189" s="139">
        <f>SUM(P190:P225)</f>
        <v>0</v>
      </c>
      <c r="Q189" s="138"/>
      <c r="R189" s="139">
        <f>SUM(R190:R225)</f>
        <v>30.703588849999999</v>
      </c>
      <c r="S189" s="138"/>
      <c r="T189" s="140">
        <f>SUM(T190:T225)</f>
        <v>0</v>
      </c>
      <c r="AR189" s="133" t="s">
        <v>137</v>
      </c>
      <c r="AT189" s="141" t="s">
        <v>74</v>
      </c>
      <c r="AU189" s="141" t="s">
        <v>83</v>
      </c>
      <c r="AY189" s="133" t="s">
        <v>127</v>
      </c>
      <c r="BK189" s="142">
        <f>SUM(BK190:BK225)</f>
        <v>0</v>
      </c>
    </row>
    <row r="190" spans="1:65" s="2" customFormat="1" ht="24.2" customHeight="1">
      <c r="A190" s="32"/>
      <c r="B190" s="145"/>
      <c r="C190" s="161" t="s">
        <v>396</v>
      </c>
      <c r="D190" s="161" t="s">
        <v>212</v>
      </c>
      <c r="E190" s="162" t="s">
        <v>910</v>
      </c>
      <c r="F190" s="163" t="s">
        <v>911</v>
      </c>
      <c r="G190" s="164" t="s">
        <v>912</v>
      </c>
      <c r="H190" s="165">
        <v>9.0999999999999998E-2</v>
      </c>
      <c r="I190" s="166"/>
      <c r="J190" s="167">
        <f>ROUND(I190*H190,2)</f>
        <v>0</v>
      </c>
      <c r="K190" s="168"/>
      <c r="L190" s="33"/>
      <c r="M190" s="169" t="s">
        <v>1</v>
      </c>
      <c r="N190" s="170" t="s">
        <v>40</v>
      </c>
      <c r="O190" s="58"/>
      <c r="P190" s="157">
        <f>O190*H190</f>
        <v>0</v>
      </c>
      <c r="Q190" s="157">
        <v>8.8000000000000005E-3</v>
      </c>
      <c r="R190" s="157">
        <f>Q190*H190</f>
        <v>8.0080000000000006E-4</v>
      </c>
      <c r="S190" s="157">
        <v>0</v>
      </c>
      <c r="T190" s="15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9" t="s">
        <v>542</v>
      </c>
      <c r="AT190" s="159" t="s">
        <v>212</v>
      </c>
      <c r="AU190" s="159" t="s">
        <v>85</v>
      </c>
      <c r="AY190" s="17" t="s">
        <v>127</v>
      </c>
      <c r="BE190" s="160">
        <f>IF(N190="základní",J190,0)</f>
        <v>0</v>
      </c>
      <c r="BF190" s="160">
        <f>IF(N190="snížená",J190,0)</f>
        <v>0</v>
      </c>
      <c r="BG190" s="160">
        <f>IF(N190="zákl. přenesená",J190,0)</f>
        <v>0</v>
      </c>
      <c r="BH190" s="160">
        <f>IF(N190="sníž. přenesená",J190,0)</f>
        <v>0</v>
      </c>
      <c r="BI190" s="160">
        <f>IF(N190="nulová",J190,0)</f>
        <v>0</v>
      </c>
      <c r="BJ190" s="17" t="s">
        <v>83</v>
      </c>
      <c r="BK190" s="160">
        <f>ROUND(I190*H190,2)</f>
        <v>0</v>
      </c>
      <c r="BL190" s="17" t="s">
        <v>542</v>
      </c>
      <c r="BM190" s="159" t="s">
        <v>913</v>
      </c>
    </row>
    <row r="191" spans="1:65" s="14" customFormat="1" ht="11.25">
      <c r="B191" s="179"/>
      <c r="D191" s="172" t="s">
        <v>216</v>
      </c>
      <c r="E191" s="180" t="s">
        <v>1</v>
      </c>
      <c r="F191" s="181" t="s">
        <v>914</v>
      </c>
      <c r="H191" s="182">
        <v>9.0999999999999998E-2</v>
      </c>
      <c r="I191" s="183"/>
      <c r="L191" s="179"/>
      <c r="M191" s="184"/>
      <c r="N191" s="185"/>
      <c r="O191" s="185"/>
      <c r="P191" s="185"/>
      <c r="Q191" s="185"/>
      <c r="R191" s="185"/>
      <c r="S191" s="185"/>
      <c r="T191" s="186"/>
      <c r="AT191" s="180" t="s">
        <v>216</v>
      </c>
      <c r="AU191" s="180" t="s">
        <v>85</v>
      </c>
      <c r="AV191" s="14" t="s">
        <v>85</v>
      </c>
      <c r="AW191" s="14" t="s">
        <v>32</v>
      </c>
      <c r="AX191" s="14" t="s">
        <v>83</v>
      </c>
      <c r="AY191" s="180" t="s">
        <v>127</v>
      </c>
    </row>
    <row r="192" spans="1:65" s="2" customFormat="1" ht="33" customHeight="1">
      <c r="A192" s="32"/>
      <c r="B192" s="145"/>
      <c r="C192" s="161" t="s">
        <v>400</v>
      </c>
      <c r="D192" s="161" t="s">
        <v>212</v>
      </c>
      <c r="E192" s="162" t="s">
        <v>915</v>
      </c>
      <c r="F192" s="163" t="s">
        <v>916</v>
      </c>
      <c r="G192" s="164" t="s">
        <v>163</v>
      </c>
      <c r="H192" s="165">
        <v>2</v>
      </c>
      <c r="I192" s="166"/>
      <c r="J192" s="167">
        <f>ROUND(I192*H192,2)</f>
        <v>0</v>
      </c>
      <c r="K192" s="168"/>
      <c r="L192" s="33"/>
      <c r="M192" s="169" t="s">
        <v>1</v>
      </c>
      <c r="N192" s="170" t="s">
        <v>40</v>
      </c>
      <c r="O192" s="58"/>
      <c r="P192" s="157">
        <f>O192*H192</f>
        <v>0</v>
      </c>
      <c r="Q192" s="157">
        <v>0</v>
      </c>
      <c r="R192" s="157">
        <f>Q192*H192</f>
        <v>0</v>
      </c>
      <c r="S192" s="157">
        <v>0</v>
      </c>
      <c r="T192" s="15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9" t="s">
        <v>542</v>
      </c>
      <c r="AT192" s="159" t="s">
        <v>212</v>
      </c>
      <c r="AU192" s="159" t="s">
        <v>85</v>
      </c>
      <c r="AY192" s="17" t="s">
        <v>127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7" t="s">
        <v>83</v>
      </c>
      <c r="BK192" s="160">
        <f>ROUND(I192*H192,2)</f>
        <v>0</v>
      </c>
      <c r="BL192" s="17" t="s">
        <v>542</v>
      </c>
      <c r="BM192" s="159" t="s">
        <v>917</v>
      </c>
    </row>
    <row r="193" spans="1:65" s="2" customFormat="1" ht="16.5" customHeight="1">
      <c r="A193" s="32"/>
      <c r="B193" s="145"/>
      <c r="C193" s="161" t="s">
        <v>406</v>
      </c>
      <c r="D193" s="161" t="s">
        <v>212</v>
      </c>
      <c r="E193" s="162" t="s">
        <v>918</v>
      </c>
      <c r="F193" s="163" t="s">
        <v>919</v>
      </c>
      <c r="G193" s="164" t="s">
        <v>238</v>
      </c>
      <c r="H193" s="165">
        <v>0.44400000000000001</v>
      </c>
      <c r="I193" s="166"/>
      <c r="J193" s="167">
        <f>ROUND(I193*H193,2)</f>
        <v>0</v>
      </c>
      <c r="K193" s="168"/>
      <c r="L193" s="33"/>
      <c r="M193" s="169" t="s">
        <v>1</v>
      </c>
      <c r="N193" s="170" t="s">
        <v>40</v>
      </c>
      <c r="O193" s="58"/>
      <c r="P193" s="157">
        <f>O193*H193</f>
        <v>0</v>
      </c>
      <c r="Q193" s="157">
        <v>2.45329</v>
      </c>
      <c r="R193" s="157">
        <f>Q193*H193</f>
        <v>1.0892607599999999</v>
      </c>
      <c r="S193" s="157">
        <v>0</v>
      </c>
      <c r="T193" s="158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9" t="s">
        <v>542</v>
      </c>
      <c r="AT193" s="159" t="s">
        <v>212</v>
      </c>
      <c r="AU193" s="159" t="s">
        <v>85</v>
      </c>
      <c r="AY193" s="17" t="s">
        <v>127</v>
      </c>
      <c r="BE193" s="160">
        <f>IF(N193="základní",J193,0)</f>
        <v>0</v>
      </c>
      <c r="BF193" s="160">
        <f>IF(N193="snížená",J193,0)</f>
        <v>0</v>
      </c>
      <c r="BG193" s="160">
        <f>IF(N193="zákl. přenesená",J193,0)</f>
        <v>0</v>
      </c>
      <c r="BH193" s="160">
        <f>IF(N193="sníž. přenesená",J193,0)</f>
        <v>0</v>
      </c>
      <c r="BI193" s="160">
        <f>IF(N193="nulová",J193,0)</f>
        <v>0</v>
      </c>
      <c r="BJ193" s="17" t="s">
        <v>83</v>
      </c>
      <c r="BK193" s="160">
        <f>ROUND(I193*H193,2)</f>
        <v>0</v>
      </c>
      <c r="BL193" s="17" t="s">
        <v>542</v>
      </c>
      <c r="BM193" s="159" t="s">
        <v>920</v>
      </c>
    </row>
    <row r="194" spans="1:65" s="13" customFormat="1" ht="11.25">
      <c r="B194" s="171"/>
      <c r="D194" s="172" t="s">
        <v>216</v>
      </c>
      <c r="E194" s="173" t="s">
        <v>1</v>
      </c>
      <c r="F194" s="174" t="s">
        <v>921</v>
      </c>
      <c r="H194" s="173" t="s">
        <v>1</v>
      </c>
      <c r="I194" s="175"/>
      <c r="L194" s="171"/>
      <c r="M194" s="176"/>
      <c r="N194" s="177"/>
      <c r="O194" s="177"/>
      <c r="P194" s="177"/>
      <c r="Q194" s="177"/>
      <c r="R194" s="177"/>
      <c r="S194" s="177"/>
      <c r="T194" s="178"/>
      <c r="AT194" s="173" t="s">
        <v>216</v>
      </c>
      <c r="AU194" s="173" t="s">
        <v>85</v>
      </c>
      <c r="AV194" s="13" t="s">
        <v>83</v>
      </c>
      <c r="AW194" s="13" t="s">
        <v>32</v>
      </c>
      <c r="AX194" s="13" t="s">
        <v>75</v>
      </c>
      <c r="AY194" s="173" t="s">
        <v>127</v>
      </c>
    </row>
    <row r="195" spans="1:65" s="14" customFormat="1" ht="11.25">
      <c r="B195" s="179"/>
      <c r="D195" s="172" t="s">
        <v>216</v>
      </c>
      <c r="E195" s="180" t="s">
        <v>1</v>
      </c>
      <c r="F195" s="181" t="s">
        <v>922</v>
      </c>
      <c r="H195" s="182">
        <v>0.29399999999999998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216</v>
      </c>
      <c r="AU195" s="180" t="s">
        <v>85</v>
      </c>
      <c r="AV195" s="14" t="s">
        <v>85</v>
      </c>
      <c r="AW195" s="14" t="s">
        <v>32</v>
      </c>
      <c r="AX195" s="14" t="s">
        <v>75</v>
      </c>
      <c r="AY195" s="180" t="s">
        <v>127</v>
      </c>
    </row>
    <row r="196" spans="1:65" s="14" customFormat="1" ht="11.25">
      <c r="B196" s="179"/>
      <c r="D196" s="172" t="s">
        <v>216</v>
      </c>
      <c r="E196" s="180" t="s">
        <v>1</v>
      </c>
      <c r="F196" s="181" t="s">
        <v>923</v>
      </c>
      <c r="H196" s="182">
        <v>0.15</v>
      </c>
      <c r="I196" s="183"/>
      <c r="L196" s="179"/>
      <c r="M196" s="184"/>
      <c r="N196" s="185"/>
      <c r="O196" s="185"/>
      <c r="P196" s="185"/>
      <c r="Q196" s="185"/>
      <c r="R196" s="185"/>
      <c r="S196" s="185"/>
      <c r="T196" s="186"/>
      <c r="AT196" s="180" t="s">
        <v>216</v>
      </c>
      <c r="AU196" s="180" t="s">
        <v>85</v>
      </c>
      <c r="AV196" s="14" t="s">
        <v>85</v>
      </c>
      <c r="AW196" s="14" t="s">
        <v>32</v>
      </c>
      <c r="AX196" s="14" t="s">
        <v>75</v>
      </c>
      <c r="AY196" s="180" t="s">
        <v>127</v>
      </c>
    </row>
    <row r="197" spans="1:65" s="15" customFormat="1" ht="11.25">
      <c r="B197" s="192"/>
      <c r="D197" s="172" t="s">
        <v>216</v>
      </c>
      <c r="E197" s="193" t="s">
        <v>1</v>
      </c>
      <c r="F197" s="194" t="s">
        <v>308</v>
      </c>
      <c r="H197" s="195">
        <v>0.44400000000000001</v>
      </c>
      <c r="I197" s="196"/>
      <c r="L197" s="192"/>
      <c r="M197" s="197"/>
      <c r="N197" s="198"/>
      <c r="O197" s="198"/>
      <c r="P197" s="198"/>
      <c r="Q197" s="198"/>
      <c r="R197" s="198"/>
      <c r="S197" s="198"/>
      <c r="T197" s="199"/>
      <c r="AT197" s="193" t="s">
        <v>216</v>
      </c>
      <c r="AU197" s="193" t="s">
        <v>85</v>
      </c>
      <c r="AV197" s="15" t="s">
        <v>133</v>
      </c>
      <c r="AW197" s="15" t="s">
        <v>32</v>
      </c>
      <c r="AX197" s="15" t="s">
        <v>83</v>
      </c>
      <c r="AY197" s="193" t="s">
        <v>127</v>
      </c>
    </row>
    <row r="198" spans="1:65" s="2" customFormat="1" ht="21.75" customHeight="1">
      <c r="A198" s="32"/>
      <c r="B198" s="145"/>
      <c r="C198" s="161" t="s">
        <v>410</v>
      </c>
      <c r="D198" s="161" t="s">
        <v>212</v>
      </c>
      <c r="E198" s="162" t="s">
        <v>924</v>
      </c>
      <c r="F198" s="163" t="s">
        <v>925</v>
      </c>
      <c r="G198" s="164" t="s">
        <v>227</v>
      </c>
      <c r="H198" s="165">
        <v>3.7679999999999998</v>
      </c>
      <c r="I198" s="166"/>
      <c r="J198" s="167">
        <f>ROUND(I198*H198,2)</f>
        <v>0</v>
      </c>
      <c r="K198" s="168"/>
      <c r="L198" s="33"/>
      <c r="M198" s="169" t="s">
        <v>1</v>
      </c>
      <c r="N198" s="170" t="s">
        <v>40</v>
      </c>
      <c r="O198" s="58"/>
      <c r="P198" s="157">
        <f>O198*H198</f>
        <v>0</v>
      </c>
      <c r="Q198" s="157">
        <v>1.7430000000000001E-2</v>
      </c>
      <c r="R198" s="157">
        <f>Q198*H198</f>
        <v>6.5676239999999997E-2</v>
      </c>
      <c r="S198" s="157">
        <v>0</v>
      </c>
      <c r="T198" s="15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9" t="s">
        <v>542</v>
      </c>
      <c r="AT198" s="159" t="s">
        <v>212</v>
      </c>
      <c r="AU198" s="159" t="s">
        <v>85</v>
      </c>
      <c r="AY198" s="17" t="s">
        <v>127</v>
      </c>
      <c r="BE198" s="160">
        <f>IF(N198="základní",J198,0)</f>
        <v>0</v>
      </c>
      <c r="BF198" s="160">
        <f>IF(N198="snížená",J198,0)</f>
        <v>0</v>
      </c>
      <c r="BG198" s="160">
        <f>IF(N198="zákl. přenesená",J198,0)</f>
        <v>0</v>
      </c>
      <c r="BH198" s="160">
        <f>IF(N198="sníž. přenesená",J198,0)</f>
        <v>0</v>
      </c>
      <c r="BI198" s="160">
        <f>IF(N198="nulová",J198,0)</f>
        <v>0</v>
      </c>
      <c r="BJ198" s="17" t="s">
        <v>83</v>
      </c>
      <c r="BK198" s="160">
        <f>ROUND(I198*H198,2)</f>
        <v>0</v>
      </c>
      <c r="BL198" s="17" t="s">
        <v>542</v>
      </c>
      <c r="BM198" s="159" t="s">
        <v>926</v>
      </c>
    </row>
    <row r="199" spans="1:65" s="13" customFormat="1" ht="11.25">
      <c r="B199" s="171"/>
      <c r="D199" s="172" t="s">
        <v>216</v>
      </c>
      <c r="E199" s="173" t="s">
        <v>1</v>
      </c>
      <c r="F199" s="174" t="s">
        <v>921</v>
      </c>
      <c r="H199" s="173" t="s">
        <v>1</v>
      </c>
      <c r="I199" s="175"/>
      <c r="L199" s="171"/>
      <c r="M199" s="176"/>
      <c r="N199" s="177"/>
      <c r="O199" s="177"/>
      <c r="P199" s="177"/>
      <c r="Q199" s="177"/>
      <c r="R199" s="177"/>
      <c r="S199" s="177"/>
      <c r="T199" s="178"/>
      <c r="AT199" s="173" t="s">
        <v>216</v>
      </c>
      <c r="AU199" s="173" t="s">
        <v>85</v>
      </c>
      <c r="AV199" s="13" t="s">
        <v>83</v>
      </c>
      <c r="AW199" s="13" t="s">
        <v>32</v>
      </c>
      <c r="AX199" s="13" t="s">
        <v>75</v>
      </c>
      <c r="AY199" s="173" t="s">
        <v>127</v>
      </c>
    </row>
    <row r="200" spans="1:65" s="14" customFormat="1" ht="11.25">
      <c r="B200" s="179"/>
      <c r="D200" s="172" t="s">
        <v>216</v>
      </c>
      <c r="E200" s="180" t="s">
        <v>1</v>
      </c>
      <c r="F200" s="181" t="s">
        <v>927</v>
      </c>
      <c r="H200" s="182">
        <v>3.7679999999999998</v>
      </c>
      <c r="I200" s="183"/>
      <c r="L200" s="179"/>
      <c r="M200" s="184"/>
      <c r="N200" s="185"/>
      <c r="O200" s="185"/>
      <c r="P200" s="185"/>
      <c r="Q200" s="185"/>
      <c r="R200" s="185"/>
      <c r="S200" s="185"/>
      <c r="T200" s="186"/>
      <c r="AT200" s="180" t="s">
        <v>216</v>
      </c>
      <c r="AU200" s="180" t="s">
        <v>85</v>
      </c>
      <c r="AV200" s="14" t="s">
        <v>85</v>
      </c>
      <c r="AW200" s="14" t="s">
        <v>32</v>
      </c>
      <c r="AX200" s="14" t="s">
        <v>83</v>
      </c>
      <c r="AY200" s="180" t="s">
        <v>127</v>
      </c>
    </row>
    <row r="201" spans="1:65" s="2" customFormat="1" ht="24.2" customHeight="1">
      <c r="A201" s="32"/>
      <c r="B201" s="145"/>
      <c r="C201" s="146" t="s">
        <v>415</v>
      </c>
      <c r="D201" s="146" t="s">
        <v>129</v>
      </c>
      <c r="E201" s="147" t="s">
        <v>928</v>
      </c>
      <c r="F201" s="148" t="s">
        <v>929</v>
      </c>
      <c r="G201" s="149" t="s">
        <v>163</v>
      </c>
      <c r="H201" s="150">
        <v>1</v>
      </c>
      <c r="I201" s="151"/>
      <c r="J201" s="152">
        <f>ROUND(I201*H201,2)</f>
        <v>0</v>
      </c>
      <c r="K201" s="153"/>
      <c r="L201" s="154"/>
      <c r="M201" s="155" t="s">
        <v>1</v>
      </c>
      <c r="N201" s="156" t="s">
        <v>40</v>
      </c>
      <c r="O201" s="58"/>
      <c r="P201" s="157">
        <f>O201*H201</f>
        <v>0</v>
      </c>
      <c r="Q201" s="157">
        <v>8.8999999999999996E-2</v>
      </c>
      <c r="R201" s="157">
        <f>Q201*H201</f>
        <v>8.8999999999999996E-2</v>
      </c>
      <c r="S201" s="157">
        <v>0</v>
      </c>
      <c r="T201" s="158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9" t="s">
        <v>630</v>
      </c>
      <c r="AT201" s="159" t="s">
        <v>129</v>
      </c>
      <c r="AU201" s="159" t="s">
        <v>85</v>
      </c>
      <c r="AY201" s="17" t="s">
        <v>127</v>
      </c>
      <c r="BE201" s="160">
        <f>IF(N201="základní",J201,0)</f>
        <v>0</v>
      </c>
      <c r="BF201" s="160">
        <f>IF(N201="snížená",J201,0)</f>
        <v>0</v>
      </c>
      <c r="BG201" s="160">
        <f>IF(N201="zákl. přenesená",J201,0)</f>
        <v>0</v>
      </c>
      <c r="BH201" s="160">
        <f>IF(N201="sníž. přenesená",J201,0)</f>
        <v>0</v>
      </c>
      <c r="BI201" s="160">
        <f>IF(N201="nulová",J201,0)</f>
        <v>0</v>
      </c>
      <c r="BJ201" s="17" t="s">
        <v>83</v>
      </c>
      <c r="BK201" s="160">
        <f>ROUND(I201*H201,2)</f>
        <v>0</v>
      </c>
      <c r="BL201" s="17" t="s">
        <v>630</v>
      </c>
      <c r="BM201" s="159" t="s">
        <v>930</v>
      </c>
    </row>
    <row r="202" spans="1:65" s="2" customFormat="1" ht="24.2" customHeight="1">
      <c r="A202" s="32"/>
      <c r="B202" s="145"/>
      <c r="C202" s="161" t="s">
        <v>420</v>
      </c>
      <c r="D202" s="161" t="s">
        <v>212</v>
      </c>
      <c r="E202" s="162" t="s">
        <v>931</v>
      </c>
      <c r="F202" s="163" t="s">
        <v>932</v>
      </c>
      <c r="G202" s="164" t="s">
        <v>99</v>
      </c>
      <c r="H202" s="165">
        <v>85.7</v>
      </c>
      <c r="I202" s="166"/>
      <c r="J202" s="167">
        <f>ROUND(I202*H202,2)</f>
        <v>0</v>
      </c>
      <c r="K202" s="168"/>
      <c r="L202" s="33"/>
      <c r="M202" s="169" t="s">
        <v>1</v>
      </c>
      <c r="N202" s="170" t="s">
        <v>40</v>
      </c>
      <c r="O202" s="58"/>
      <c r="P202" s="157">
        <f>O202*H202</f>
        <v>0</v>
      </c>
      <c r="Q202" s="157">
        <v>0</v>
      </c>
      <c r="R202" s="157">
        <f>Q202*H202</f>
        <v>0</v>
      </c>
      <c r="S202" s="157">
        <v>0</v>
      </c>
      <c r="T202" s="158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9" t="s">
        <v>542</v>
      </c>
      <c r="AT202" s="159" t="s">
        <v>212</v>
      </c>
      <c r="AU202" s="159" t="s">
        <v>85</v>
      </c>
      <c r="AY202" s="17" t="s">
        <v>127</v>
      </c>
      <c r="BE202" s="160">
        <f>IF(N202="základní",J202,0)</f>
        <v>0</v>
      </c>
      <c r="BF202" s="160">
        <f>IF(N202="snížená",J202,0)</f>
        <v>0</v>
      </c>
      <c r="BG202" s="160">
        <f>IF(N202="zákl. přenesená",J202,0)</f>
        <v>0</v>
      </c>
      <c r="BH202" s="160">
        <f>IF(N202="sníž. přenesená",J202,0)</f>
        <v>0</v>
      </c>
      <c r="BI202" s="160">
        <f>IF(N202="nulová",J202,0)</f>
        <v>0</v>
      </c>
      <c r="BJ202" s="17" t="s">
        <v>83</v>
      </c>
      <c r="BK202" s="160">
        <f>ROUND(I202*H202,2)</f>
        <v>0</v>
      </c>
      <c r="BL202" s="17" t="s">
        <v>542</v>
      </c>
      <c r="BM202" s="159" t="s">
        <v>933</v>
      </c>
    </row>
    <row r="203" spans="1:65" s="13" customFormat="1" ht="11.25">
      <c r="B203" s="171"/>
      <c r="D203" s="172" t="s">
        <v>216</v>
      </c>
      <c r="E203" s="173" t="s">
        <v>1</v>
      </c>
      <c r="F203" s="174" t="s">
        <v>934</v>
      </c>
      <c r="H203" s="173" t="s">
        <v>1</v>
      </c>
      <c r="I203" s="175"/>
      <c r="L203" s="171"/>
      <c r="M203" s="176"/>
      <c r="N203" s="177"/>
      <c r="O203" s="177"/>
      <c r="P203" s="177"/>
      <c r="Q203" s="177"/>
      <c r="R203" s="177"/>
      <c r="S203" s="177"/>
      <c r="T203" s="178"/>
      <c r="AT203" s="173" t="s">
        <v>216</v>
      </c>
      <c r="AU203" s="173" t="s">
        <v>85</v>
      </c>
      <c r="AV203" s="13" t="s">
        <v>83</v>
      </c>
      <c r="AW203" s="13" t="s">
        <v>32</v>
      </c>
      <c r="AX203" s="13" t="s">
        <v>75</v>
      </c>
      <c r="AY203" s="173" t="s">
        <v>127</v>
      </c>
    </row>
    <row r="204" spans="1:65" s="14" customFormat="1" ht="11.25">
      <c r="B204" s="179"/>
      <c r="D204" s="172" t="s">
        <v>216</v>
      </c>
      <c r="E204" s="180" t="s">
        <v>785</v>
      </c>
      <c r="F204" s="181" t="s">
        <v>935</v>
      </c>
      <c r="H204" s="182">
        <v>85.7</v>
      </c>
      <c r="I204" s="183"/>
      <c r="L204" s="179"/>
      <c r="M204" s="184"/>
      <c r="N204" s="185"/>
      <c r="O204" s="185"/>
      <c r="P204" s="185"/>
      <c r="Q204" s="185"/>
      <c r="R204" s="185"/>
      <c r="S204" s="185"/>
      <c r="T204" s="186"/>
      <c r="AT204" s="180" t="s">
        <v>216</v>
      </c>
      <c r="AU204" s="180" t="s">
        <v>85</v>
      </c>
      <c r="AV204" s="14" t="s">
        <v>85</v>
      </c>
      <c r="AW204" s="14" t="s">
        <v>32</v>
      </c>
      <c r="AX204" s="14" t="s">
        <v>83</v>
      </c>
      <c r="AY204" s="180" t="s">
        <v>127</v>
      </c>
    </row>
    <row r="205" spans="1:65" s="2" customFormat="1" ht="24.2" customHeight="1">
      <c r="A205" s="32"/>
      <c r="B205" s="145"/>
      <c r="C205" s="161" t="s">
        <v>425</v>
      </c>
      <c r="D205" s="161" t="s">
        <v>212</v>
      </c>
      <c r="E205" s="162" t="s">
        <v>936</v>
      </c>
      <c r="F205" s="163" t="s">
        <v>937</v>
      </c>
      <c r="G205" s="164" t="s">
        <v>99</v>
      </c>
      <c r="H205" s="165">
        <v>85.7</v>
      </c>
      <c r="I205" s="166"/>
      <c r="J205" s="167">
        <f>ROUND(I205*H205,2)</f>
        <v>0</v>
      </c>
      <c r="K205" s="168"/>
      <c r="L205" s="33"/>
      <c r="M205" s="169" t="s">
        <v>1</v>
      </c>
      <c r="N205" s="170" t="s">
        <v>40</v>
      </c>
      <c r="O205" s="58"/>
      <c r="P205" s="157">
        <f>O205*H205</f>
        <v>0</v>
      </c>
      <c r="Q205" s="157">
        <v>0.20300000000000001</v>
      </c>
      <c r="R205" s="157">
        <f>Q205*H205</f>
        <v>17.397100000000002</v>
      </c>
      <c r="S205" s="157">
        <v>0</v>
      </c>
      <c r="T205" s="158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9" t="s">
        <v>542</v>
      </c>
      <c r="AT205" s="159" t="s">
        <v>212</v>
      </c>
      <c r="AU205" s="159" t="s">
        <v>85</v>
      </c>
      <c r="AY205" s="17" t="s">
        <v>127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7" t="s">
        <v>83</v>
      </c>
      <c r="BK205" s="160">
        <f>ROUND(I205*H205,2)</f>
        <v>0</v>
      </c>
      <c r="BL205" s="17" t="s">
        <v>542</v>
      </c>
      <c r="BM205" s="159" t="s">
        <v>938</v>
      </c>
    </row>
    <row r="206" spans="1:65" s="13" customFormat="1" ht="11.25">
      <c r="B206" s="171"/>
      <c r="D206" s="172" t="s">
        <v>216</v>
      </c>
      <c r="E206" s="173" t="s">
        <v>1</v>
      </c>
      <c r="F206" s="174" t="s">
        <v>939</v>
      </c>
      <c r="H206" s="173" t="s">
        <v>1</v>
      </c>
      <c r="I206" s="175"/>
      <c r="L206" s="171"/>
      <c r="M206" s="176"/>
      <c r="N206" s="177"/>
      <c r="O206" s="177"/>
      <c r="P206" s="177"/>
      <c r="Q206" s="177"/>
      <c r="R206" s="177"/>
      <c r="S206" s="177"/>
      <c r="T206" s="178"/>
      <c r="AT206" s="173" t="s">
        <v>216</v>
      </c>
      <c r="AU206" s="173" t="s">
        <v>85</v>
      </c>
      <c r="AV206" s="13" t="s">
        <v>83</v>
      </c>
      <c r="AW206" s="13" t="s">
        <v>32</v>
      </c>
      <c r="AX206" s="13" t="s">
        <v>75</v>
      </c>
      <c r="AY206" s="173" t="s">
        <v>127</v>
      </c>
    </row>
    <row r="207" spans="1:65" s="14" customFormat="1" ht="11.25">
      <c r="B207" s="179"/>
      <c r="D207" s="172" t="s">
        <v>216</v>
      </c>
      <c r="E207" s="180" t="s">
        <v>1</v>
      </c>
      <c r="F207" s="181" t="s">
        <v>785</v>
      </c>
      <c r="H207" s="182">
        <v>85.7</v>
      </c>
      <c r="I207" s="183"/>
      <c r="L207" s="179"/>
      <c r="M207" s="184"/>
      <c r="N207" s="185"/>
      <c r="O207" s="185"/>
      <c r="P207" s="185"/>
      <c r="Q207" s="185"/>
      <c r="R207" s="185"/>
      <c r="S207" s="185"/>
      <c r="T207" s="186"/>
      <c r="AT207" s="180" t="s">
        <v>216</v>
      </c>
      <c r="AU207" s="180" t="s">
        <v>85</v>
      </c>
      <c r="AV207" s="14" t="s">
        <v>85</v>
      </c>
      <c r="AW207" s="14" t="s">
        <v>32</v>
      </c>
      <c r="AX207" s="14" t="s">
        <v>75</v>
      </c>
      <c r="AY207" s="180" t="s">
        <v>127</v>
      </c>
    </row>
    <row r="208" spans="1:65" s="15" customFormat="1" ht="11.25">
      <c r="B208" s="192"/>
      <c r="D208" s="172" t="s">
        <v>216</v>
      </c>
      <c r="E208" s="193" t="s">
        <v>649</v>
      </c>
      <c r="F208" s="194" t="s">
        <v>308</v>
      </c>
      <c r="H208" s="195">
        <v>85.7</v>
      </c>
      <c r="I208" s="196"/>
      <c r="L208" s="192"/>
      <c r="M208" s="197"/>
      <c r="N208" s="198"/>
      <c r="O208" s="198"/>
      <c r="P208" s="198"/>
      <c r="Q208" s="198"/>
      <c r="R208" s="198"/>
      <c r="S208" s="198"/>
      <c r="T208" s="199"/>
      <c r="AT208" s="193" t="s">
        <v>216</v>
      </c>
      <c r="AU208" s="193" t="s">
        <v>85</v>
      </c>
      <c r="AV208" s="15" t="s">
        <v>133</v>
      </c>
      <c r="AW208" s="15" t="s">
        <v>32</v>
      </c>
      <c r="AX208" s="15" t="s">
        <v>83</v>
      </c>
      <c r="AY208" s="193" t="s">
        <v>127</v>
      </c>
    </row>
    <row r="209" spans="1:65" s="2" customFormat="1" ht="21.75" customHeight="1">
      <c r="A209" s="32"/>
      <c r="B209" s="145"/>
      <c r="C209" s="161" t="s">
        <v>429</v>
      </c>
      <c r="D209" s="161" t="s">
        <v>212</v>
      </c>
      <c r="E209" s="162" t="s">
        <v>940</v>
      </c>
      <c r="F209" s="163" t="s">
        <v>941</v>
      </c>
      <c r="G209" s="164" t="s">
        <v>163</v>
      </c>
      <c r="H209" s="165">
        <v>3</v>
      </c>
      <c r="I209" s="166"/>
      <c r="J209" s="167">
        <f>ROUND(I209*H209,2)</f>
        <v>0</v>
      </c>
      <c r="K209" s="168"/>
      <c r="L209" s="33"/>
      <c r="M209" s="169" t="s">
        <v>1</v>
      </c>
      <c r="N209" s="170" t="s">
        <v>40</v>
      </c>
      <c r="O209" s="58"/>
      <c r="P209" s="157">
        <f>O209*H209</f>
        <v>0</v>
      </c>
      <c r="Q209" s="157">
        <v>7.6E-3</v>
      </c>
      <c r="R209" s="157">
        <f>Q209*H209</f>
        <v>2.2800000000000001E-2</v>
      </c>
      <c r="S209" s="157">
        <v>0</v>
      </c>
      <c r="T209" s="158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9" t="s">
        <v>542</v>
      </c>
      <c r="AT209" s="159" t="s">
        <v>212</v>
      </c>
      <c r="AU209" s="159" t="s">
        <v>85</v>
      </c>
      <c r="AY209" s="17" t="s">
        <v>127</v>
      </c>
      <c r="BE209" s="160">
        <f>IF(N209="základní",J209,0)</f>
        <v>0</v>
      </c>
      <c r="BF209" s="160">
        <f>IF(N209="snížená",J209,0)</f>
        <v>0</v>
      </c>
      <c r="BG209" s="160">
        <f>IF(N209="zákl. přenesená",J209,0)</f>
        <v>0</v>
      </c>
      <c r="BH209" s="160">
        <f>IF(N209="sníž. přenesená",J209,0)</f>
        <v>0</v>
      </c>
      <c r="BI209" s="160">
        <f>IF(N209="nulová",J209,0)</f>
        <v>0</v>
      </c>
      <c r="BJ209" s="17" t="s">
        <v>83</v>
      </c>
      <c r="BK209" s="160">
        <f>ROUND(I209*H209,2)</f>
        <v>0</v>
      </c>
      <c r="BL209" s="17" t="s">
        <v>542</v>
      </c>
      <c r="BM209" s="159" t="s">
        <v>942</v>
      </c>
    </row>
    <row r="210" spans="1:65" s="2" customFormat="1" ht="24.2" customHeight="1">
      <c r="A210" s="32"/>
      <c r="B210" s="145"/>
      <c r="C210" s="161" t="s">
        <v>433</v>
      </c>
      <c r="D210" s="161" t="s">
        <v>212</v>
      </c>
      <c r="E210" s="162" t="s">
        <v>943</v>
      </c>
      <c r="F210" s="163" t="s">
        <v>944</v>
      </c>
      <c r="G210" s="164" t="s">
        <v>99</v>
      </c>
      <c r="H210" s="165">
        <v>90.7</v>
      </c>
      <c r="I210" s="166"/>
      <c r="J210" s="167">
        <f>ROUND(I210*H210,2)</f>
        <v>0</v>
      </c>
      <c r="K210" s="168"/>
      <c r="L210" s="33"/>
      <c r="M210" s="169" t="s">
        <v>1</v>
      </c>
      <c r="N210" s="170" t="s">
        <v>40</v>
      </c>
      <c r="O210" s="58"/>
      <c r="P210" s="157">
        <f>O210*H210</f>
        <v>0</v>
      </c>
      <c r="Q210" s="157">
        <v>0</v>
      </c>
      <c r="R210" s="157">
        <f>Q210*H210</f>
        <v>0</v>
      </c>
      <c r="S210" s="157">
        <v>0</v>
      </c>
      <c r="T210" s="158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9" t="s">
        <v>542</v>
      </c>
      <c r="AT210" s="159" t="s">
        <v>212</v>
      </c>
      <c r="AU210" s="159" t="s">
        <v>85</v>
      </c>
      <c r="AY210" s="17" t="s">
        <v>127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17" t="s">
        <v>83</v>
      </c>
      <c r="BK210" s="160">
        <f>ROUND(I210*H210,2)</f>
        <v>0</v>
      </c>
      <c r="BL210" s="17" t="s">
        <v>542</v>
      </c>
      <c r="BM210" s="159" t="s">
        <v>945</v>
      </c>
    </row>
    <row r="211" spans="1:65" s="13" customFormat="1" ht="11.25">
      <c r="B211" s="171"/>
      <c r="D211" s="172" t="s">
        <v>216</v>
      </c>
      <c r="E211" s="173" t="s">
        <v>1</v>
      </c>
      <c r="F211" s="174" t="s">
        <v>939</v>
      </c>
      <c r="H211" s="173" t="s">
        <v>1</v>
      </c>
      <c r="I211" s="175"/>
      <c r="L211" s="171"/>
      <c r="M211" s="176"/>
      <c r="N211" s="177"/>
      <c r="O211" s="177"/>
      <c r="P211" s="177"/>
      <c r="Q211" s="177"/>
      <c r="R211" s="177"/>
      <c r="S211" s="177"/>
      <c r="T211" s="178"/>
      <c r="AT211" s="173" t="s">
        <v>216</v>
      </c>
      <c r="AU211" s="173" t="s">
        <v>85</v>
      </c>
      <c r="AV211" s="13" t="s">
        <v>83</v>
      </c>
      <c r="AW211" s="13" t="s">
        <v>32</v>
      </c>
      <c r="AX211" s="13" t="s">
        <v>75</v>
      </c>
      <c r="AY211" s="173" t="s">
        <v>127</v>
      </c>
    </row>
    <row r="212" spans="1:65" s="14" customFormat="1" ht="11.25">
      <c r="B212" s="179"/>
      <c r="D212" s="172" t="s">
        <v>216</v>
      </c>
      <c r="E212" s="180" t="s">
        <v>1</v>
      </c>
      <c r="F212" s="181" t="s">
        <v>782</v>
      </c>
      <c r="H212" s="182">
        <v>90.7</v>
      </c>
      <c r="I212" s="183"/>
      <c r="L212" s="179"/>
      <c r="M212" s="184"/>
      <c r="N212" s="185"/>
      <c r="O212" s="185"/>
      <c r="P212" s="185"/>
      <c r="Q212" s="185"/>
      <c r="R212" s="185"/>
      <c r="S212" s="185"/>
      <c r="T212" s="186"/>
      <c r="AT212" s="180" t="s">
        <v>216</v>
      </c>
      <c r="AU212" s="180" t="s">
        <v>85</v>
      </c>
      <c r="AV212" s="14" t="s">
        <v>85</v>
      </c>
      <c r="AW212" s="14" t="s">
        <v>32</v>
      </c>
      <c r="AX212" s="14" t="s">
        <v>75</v>
      </c>
      <c r="AY212" s="180" t="s">
        <v>127</v>
      </c>
    </row>
    <row r="213" spans="1:65" s="15" customFormat="1" ht="11.25">
      <c r="B213" s="192"/>
      <c r="D213" s="172" t="s">
        <v>216</v>
      </c>
      <c r="E213" s="193" t="s">
        <v>779</v>
      </c>
      <c r="F213" s="194" t="s">
        <v>308</v>
      </c>
      <c r="H213" s="195">
        <v>90.7</v>
      </c>
      <c r="I213" s="196"/>
      <c r="L213" s="192"/>
      <c r="M213" s="197"/>
      <c r="N213" s="198"/>
      <c r="O213" s="198"/>
      <c r="P213" s="198"/>
      <c r="Q213" s="198"/>
      <c r="R213" s="198"/>
      <c r="S213" s="198"/>
      <c r="T213" s="199"/>
      <c r="AT213" s="193" t="s">
        <v>216</v>
      </c>
      <c r="AU213" s="193" t="s">
        <v>85</v>
      </c>
      <c r="AV213" s="15" t="s">
        <v>133</v>
      </c>
      <c r="AW213" s="15" t="s">
        <v>32</v>
      </c>
      <c r="AX213" s="15" t="s">
        <v>83</v>
      </c>
      <c r="AY213" s="193" t="s">
        <v>127</v>
      </c>
    </row>
    <row r="214" spans="1:65" s="2" customFormat="1" ht="16.5" customHeight="1">
      <c r="A214" s="32"/>
      <c r="B214" s="145"/>
      <c r="C214" s="146" t="s">
        <v>437</v>
      </c>
      <c r="D214" s="146" t="s">
        <v>129</v>
      </c>
      <c r="E214" s="147" t="s">
        <v>728</v>
      </c>
      <c r="F214" s="148" t="s">
        <v>729</v>
      </c>
      <c r="G214" s="149" t="s">
        <v>346</v>
      </c>
      <c r="H214" s="150">
        <v>11.997999999999999</v>
      </c>
      <c r="I214" s="151"/>
      <c r="J214" s="152">
        <f>ROUND(I214*H214,2)</f>
        <v>0</v>
      </c>
      <c r="K214" s="153"/>
      <c r="L214" s="154"/>
      <c r="M214" s="155" t="s">
        <v>1</v>
      </c>
      <c r="N214" s="156" t="s">
        <v>40</v>
      </c>
      <c r="O214" s="58"/>
      <c r="P214" s="157">
        <f>O214*H214</f>
        <v>0</v>
      </c>
      <c r="Q214" s="157">
        <v>1</v>
      </c>
      <c r="R214" s="157">
        <f>Q214*H214</f>
        <v>11.997999999999999</v>
      </c>
      <c r="S214" s="157">
        <v>0</v>
      </c>
      <c r="T214" s="158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9" t="s">
        <v>132</v>
      </c>
      <c r="AT214" s="159" t="s">
        <v>129</v>
      </c>
      <c r="AU214" s="159" t="s">
        <v>85</v>
      </c>
      <c r="AY214" s="17" t="s">
        <v>127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17" t="s">
        <v>83</v>
      </c>
      <c r="BK214" s="160">
        <f>ROUND(I214*H214,2)</f>
        <v>0</v>
      </c>
      <c r="BL214" s="17" t="s">
        <v>133</v>
      </c>
      <c r="BM214" s="159" t="s">
        <v>946</v>
      </c>
    </row>
    <row r="215" spans="1:65" s="13" customFormat="1" ht="11.25">
      <c r="B215" s="171"/>
      <c r="D215" s="172" t="s">
        <v>216</v>
      </c>
      <c r="E215" s="173" t="s">
        <v>1</v>
      </c>
      <c r="F215" s="174" t="s">
        <v>934</v>
      </c>
      <c r="H215" s="173" t="s">
        <v>1</v>
      </c>
      <c r="I215" s="175"/>
      <c r="L215" s="171"/>
      <c r="M215" s="176"/>
      <c r="N215" s="177"/>
      <c r="O215" s="177"/>
      <c r="P215" s="177"/>
      <c r="Q215" s="177"/>
      <c r="R215" s="177"/>
      <c r="S215" s="177"/>
      <c r="T215" s="178"/>
      <c r="AT215" s="173" t="s">
        <v>216</v>
      </c>
      <c r="AU215" s="173" t="s">
        <v>85</v>
      </c>
      <c r="AV215" s="13" t="s">
        <v>83</v>
      </c>
      <c r="AW215" s="13" t="s">
        <v>32</v>
      </c>
      <c r="AX215" s="13" t="s">
        <v>75</v>
      </c>
      <c r="AY215" s="173" t="s">
        <v>127</v>
      </c>
    </row>
    <row r="216" spans="1:65" s="14" customFormat="1" ht="11.25">
      <c r="B216" s="179"/>
      <c r="D216" s="172" t="s">
        <v>216</v>
      </c>
      <c r="E216" s="180" t="s">
        <v>1</v>
      </c>
      <c r="F216" s="181" t="s">
        <v>947</v>
      </c>
      <c r="H216" s="182">
        <v>11.997999999999999</v>
      </c>
      <c r="I216" s="183"/>
      <c r="L216" s="179"/>
      <c r="M216" s="184"/>
      <c r="N216" s="185"/>
      <c r="O216" s="185"/>
      <c r="P216" s="185"/>
      <c r="Q216" s="185"/>
      <c r="R216" s="185"/>
      <c r="S216" s="185"/>
      <c r="T216" s="186"/>
      <c r="AT216" s="180" t="s">
        <v>216</v>
      </c>
      <c r="AU216" s="180" t="s">
        <v>85</v>
      </c>
      <c r="AV216" s="14" t="s">
        <v>85</v>
      </c>
      <c r="AW216" s="14" t="s">
        <v>32</v>
      </c>
      <c r="AX216" s="14" t="s">
        <v>83</v>
      </c>
      <c r="AY216" s="180" t="s">
        <v>127</v>
      </c>
    </row>
    <row r="217" spans="1:65" s="2" customFormat="1" ht="16.5" customHeight="1">
      <c r="A217" s="32"/>
      <c r="B217" s="145"/>
      <c r="C217" s="146" t="s">
        <v>441</v>
      </c>
      <c r="D217" s="146" t="s">
        <v>129</v>
      </c>
      <c r="E217" s="147" t="s">
        <v>948</v>
      </c>
      <c r="F217" s="148" t="s">
        <v>949</v>
      </c>
      <c r="G217" s="149" t="s">
        <v>99</v>
      </c>
      <c r="H217" s="150">
        <v>95.234999999999999</v>
      </c>
      <c r="I217" s="151"/>
      <c r="J217" s="152">
        <f>ROUND(I217*H217,2)</f>
        <v>0</v>
      </c>
      <c r="K217" s="153"/>
      <c r="L217" s="154"/>
      <c r="M217" s="155" t="s">
        <v>1</v>
      </c>
      <c r="N217" s="156" t="s">
        <v>40</v>
      </c>
      <c r="O217" s="58"/>
      <c r="P217" s="157">
        <f>O217*H217</f>
        <v>0</v>
      </c>
      <c r="Q217" s="157">
        <v>4.2999999999999999E-4</v>
      </c>
      <c r="R217" s="157">
        <f>Q217*H217</f>
        <v>4.0951049999999996E-2</v>
      </c>
      <c r="S217" s="157">
        <v>0</v>
      </c>
      <c r="T217" s="158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9" t="s">
        <v>630</v>
      </c>
      <c r="AT217" s="159" t="s">
        <v>129</v>
      </c>
      <c r="AU217" s="159" t="s">
        <v>85</v>
      </c>
      <c r="AY217" s="17" t="s">
        <v>127</v>
      </c>
      <c r="BE217" s="160">
        <f>IF(N217="základní",J217,0)</f>
        <v>0</v>
      </c>
      <c r="BF217" s="160">
        <f>IF(N217="snížená",J217,0)</f>
        <v>0</v>
      </c>
      <c r="BG217" s="160">
        <f>IF(N217="zákl. přenesená",J217,0)</f>
        <v>0</v>
      </c>
      <c r="BH217" s="160">
        <f>IF(N217="sníž. přenesená",J217,0)</f>
        <v>0</v>
      </c>
      <c r="BI217" s="160">
        <f>IF(N217="nulová",J217,0)</f>
        <v>0</v>
      </c>
      <c r="BJ217" s="17" t="s">
        <v>83</v>
      </c>
      <c r="BK217" s="160">
        <f>ROUND(I217*H217,2)</f>
        <v>0</v>
      </c>
      <c r="BL217" s="17" t="s">
        <v>630</v>
      </c>
      <c r="BM217" s="159" t="s">
        <v>950</v>
      </c>
    </row>
    <row r="218" spans="1:65" s="13" customFormat="1" ht="11.25">
      <c r="B218" s="171"/>
      <c r="D218" s="172" t="s">
        <v>216</v>
      </c>
      <c r="E218" s="173" t="s">
        <v>1</v>
      </c>
      <c r="F218" s="174" t="s">
        <v>765</v>
      </c>
      <c r="H218" s="173" t="s">
        <v>1</v>
      </c>
      <c r="I218" s="175"/>
      <c r="L218" s="171"/>
      <c r="M218" s="176"/>
      <c r="N218" s="177"/>
      <c r="O218" s="177"/>
      <c r="P218" s="177"/>
      <c r="Q218" s="177"/>
      <c r="R218" s="177"/>
      <c r="S218" s="177"/>
      <c r="T218" s="178"/>
      <c r="AT218" s="173" t="s">
        <v>216</v>
      </c>
      <c r="AU218" s="173" t="s">
        <v>85</v>
      </c>
      <c r="AV218" s="13" t="s">
        <v>83</v>
      </c>
      <c r="AW218" s="13" t="s">
        <v>32</v>
      </c>
      <c r="AX218" s="13" t="s">
        <v>75</v>
      </c>
      <c r="AY218" s="173" t="s">
        <v>127</v>
      </c>
    </row>
    <row r="219" spans="1:65" s="14" customFormat="1" ht="11.25">
      <c r="B219" s="179"/>
      <c r="D219" s="172" t="s">
        <v>216</v>
      </c>
      <c r="E219" s="180" t="s">
        <v>1</v>
      </c>
      <c r="F219" s="181" t="s">
        <v>779</v>
      </c>
      <c r="H219" s="182">
        <v>90.7</v>
      </c>
      <c r="I219" s="183"/>
      <c r="L219" s="179"/>
      <c r="M219" s="184"/>
      <c r="N219" s="185"/>
      <c r="O219" s="185"/>
      <c r="P219" s="185"/>
      <c r="Q219" s="185"/>
      <c r="R219" s="185"/>
      <c r="S219" s="185"/>
      <c r="T219" s="186"/>
      <c r="AT219" s="180" t="s">
        <v>216</v>
      </c>
      <c r="AU219" s="180" t="s">
        <v>85</v>
      </c>
      <c r="AV219" s="14" t="s">
        <v>85</v>
      </c>
      <c r="AW219" s="14" t="s">
        <v>32</v>
      </c>
      <c r="AX219" s="14" t="s">
        <v>75</v>
      </c>
      <c r="AY219" s="180" t="s">
        <v>127</v>
      </c>
    </row>
    <row r="220" spans="1:65" s="15" customFormat="1" ht="11.25">
      <c r="B220" s="192"/>
      <c r="D220" s="172" t="s">
        <v>216</v>
      </c>
      <c r="E220" s="193" t="s">
        <v>1</v>
      </c>
      <c r="F220" s="194" t="s">
        <v>308</v>
      </c>
      <c r="H220" s="195">
        <v>90.7</v>
      </c>
      <c r="I220" s="196"/>
      <c r="L220" s="192"/>
      <c r="M220" s="197"/>
      <c r="N220" s="198"/>
      <c r="O220" s="198"/>
      <c r="P220" s="198"/>
      <c r="Q220" s="198"/>
      <c r="R220" s="198"/>
      <c r="S220" s="198"/>
      <c r="T220" s="199"/>
      <c r="AT220" s="193" t="s">
        <v>216</v>
      </c>
      <c r="AU220" s="193" t="s">
        <v>85</v>
      </c>
      <c r="AV220" s="15" t="s">
        <v>133</v>
      </c>
      <c r="AW220" s="15" t="s">
        <v>32</v>
      </c>
      <c r="AX220" s="15" t="s">
        <v>83</v>
      </c>
      <c r="AY220" s="193" t="s">
        <v>127</v>
      </c>
    </row>
    <row r="221" spans="1:65" s="14" customFormat="1" ht="11.25">
      <c r="B221" s="179"/>
      <c r="D221" s="172" t="s">
        <v>216</v>
      </c>
      <c r="F221" s="181" t="s">
        <v>909</v>
      </c>
      <c r="H221" s="182">
        <v>95.234999999999999</v>
      </c>
      <c r="I221" s="183"/>
      <c r="L221" s="179"/>
      <c r="M221" s="184"/>
      <c r="N221" s="185"/>
      <c r="O221" s="185"/>
      <c r="P221" s="185"/>
      <c r="Q221" s="185"/>
      <c r="R221" s="185"/>
      <c r="S221" s="185"/>
      <c r="T221" s="186"/>
      <c r="AT221" s="180" t="s">
        <v>216</v>
      </c>
      <c r="AU221" s="180" t="s">
        <v>85</v>
      </c>
      <c r="AV221" s="14" t="s">
        <v>85</v>
      </c>
      <c r="AW221" s="14" t="s">
        <v>3</v>
      </c>
      <c r="AX221" s="14" t="s">
        <v>83</v>
      </c>
      <c r="AY221" s="180" t="s">
        <v>127</v>
      </c>
    </row>
    <row r="222" spans="1:65" s="2" customFormat="1" ht="24.2" customHeight="1">
      <c r="A222" s="32"/>
      <c r="B222" s="145"/>
      <c r="C222" s="161" t="s">
        <v>446</v>
      </c>
      <c r="D222" s="161" t="s">
        <v>212</v>
      </c>
      <c r="E222" s="162" t="s">
        <v>951</v>
      </c>
      <c r="F222" s="163" t="s">
        <v>952</v>
      </c>
      <c r="G222" s="164" t="s">
        <v>99</v>
      </c>
      <c r="H222" s="165">
        <v>85.7</v>
      </c>
      <c r="I222" s="166"/>
      <c r="J222" s="167">
        <f>ROUND(I222*H222,2)</f>
        <v>0</v>
      </c>
      <c r="K222" s="168"/>
      <c r="L222" s="33"/>
      <c r="M222" s="169" t="s">
        <v>1</v>
      </c>
      <c r="N222" s="170" t="s">
        <v>40</v>
      </c>
      <c r="O222" s="58"/>
      <c r="P222" s="157">
        <f>O222*H222</f>
        <v>0</v>
      </c>
      <c r="Q222" s="157">
        <v>0</v>
      </c>
      <c r="R222" s="157">
        <f>Q222*H222</f>
        <v>0</v>
      </c>
      <c r="S222" s="157">
        <v>0</v>
      </c>
      <c r="T222" s="158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9" t="s">
        <v>542</v>
      </c>
      <c r="AT222" s="159" t="s">
        <v>212</v>
      </c>
      <c r="AU222" s="159" t="s">
        <v>85</v>
      </c>
      <c r="AY222" s="17" t="s">
        <v>127</v>
      </c>
      <c r="BE222" s="160">
        <f>IF(N222="základní",J222,0)</f>
        <v>0</v>
      </c>
      <c r="BF222" s="160">
        <f>IF(N222="snížená",J222,0)</f>
        <v>0</v>
      </c>
      <c r="BG222" s="160">
        <f>IF(N222="zákl. přenesená",J222,0)</f>
        <v>0</v>
      </c>
      <c r="BH222" s="160">
        <f>IF(N222="sníž. přenesená",J222,0)</f>
        <v>0</v>
      </c>
      <c r="BI222" s="160">
        <f>IF(N222="nulová",J222,0)</f>
        <v>0</v>
      </c>
      <c r="BJ222" s="17" t="s">
        <v>83</v>
      </c>
      <c r="BK222" s="160">
        <f>ROUND(I222*H222,2)</f>
        <v>0</v>
      </c>
      <c r="BL222" s="17" t="s">
        <v>542</v>
      </c>
      <c r="BM222" s="159" t="s">
        <v>953</v>
      </c>
    </row>
    <row r="223" spans="1:65" s="14" customFormat="1" ht="11.25">
      <c r="B223" s="179"/>
      <c r="D223" s="172" t="s">
        <v>216</v>
      </c>
      <c r="E223" s="180" t="s">
        <v>1</v>
      </c>
      <c r="F223" s="181" t="s">
        <v>785</v>
      </c>
      <c r="H223" s="182">
        <v>85.7</v>
      </c>
      <c r="I223" s="183"/>
      <c r="L223" s="179"/>
      <c r="M223" s="184"/>
      <c r="N223" s="185"/>
      <c r="O223" s="185"/>
      <c r="P223" s="185"/>
      <c r="Q223" s="185"/>
      <c r="R223" s="185"/>
      <c r="S223" s="185"/>
      <c r="T223" s="186"/>
      <c r="AT223" s="180" t="s">
        <v>216</v>
      </c>
      <c r="AU223" s="180" t="s">
        <v>85</v>
      </c>
      <c r="AV223" s="14" t="s">
        <v>85</v>
      </c>
      <c r="AW223" s="14" t="s">
        <v>32</v>
      </c>
      <c r="AX223" s="14" t="s">
        <v>83</v>
      </c>
      <c r="AY223" s="180" t="s">
        <v>127</v>
      </c>
    </row>
    <row r="224" spans="1:65" s="2" customFormat="1" ht="21.75" customHeight="1">
      <c r="A224" s="32"/>
      <c r="B224" s="145"/>
      <c r="C224" s="161" t="s">
        <v>451</v>
      </c>
      <c r="D224" s="161" t="s">
        <v>212</v>
      </c>
      <c r="E224" s="162" t="s">
        <v>954</v>
      </c>
      <c r="F224" s="163" t="s">
        <v>955</v>
      </c>
      <c r="G224" s="164" t="s">
        <v>227</v>
      </c>
      <c r="H224" s="165">
        <v>90.7</v>
      </c>
      <c r="I224" s="166"/>
      <c r="J224" s="167">
        <f>ROUND(I224*H224,2)</f>
        <v>0</v>
      </c>
      <c r="K224" s="168"/>
      <c r="L224" s="33"/>
      <c r="M224" s="169" t="s">
        <v>1</v>
      </c>
      <c r="N224" s="170" t="s">
        <v>40</v>
      </c>
      <c r="O224" s="58"/>
      <c r="P224" s="157">
        <f>O224*H224</f>
        <v>0</v>
      </c>
      <c r="Q224" s="157">
        <v>0</v>
      </c>
      <c r="R224" s="157">
        <f>Q224*H224</f>
        <v>0</v>
      </c>
      <c r="S224" s="157">
        <v>0</v>
      </c>
      <c r="T224" s="158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9" t="s">
        <v>542</v>
      </c>
      <c r="AT224" s="159" t="s">
        <v>212</v>
      </c>
      <c r="AU224" s="159" t="s">
        <v>85</v>
      </c>
      <c r="AY224" s="17" t="s">
        <v>127</v>
      </c>
      <c r="BE224" s="160">
        <f>IF(N224="základní",J224,0)</f>
        <v>0</v>
      </c>
      <c r="BF224" s="160">
        <f>IF(N224="snížená",J224,0)</f>
        <v>0</v>
      </c>
      <c r="BG224" s="160">
        <f>IF(N224="zákl. přenesená",J224,0)</f>
        <v>0</v>
      </c>
      <c r="BH224" s="160">
        <f>IF(N224="sníž. přenesená",J224,0)</f>
        <v>0</v>
      </c>
      <c r="BI224" s="160">
        <f>IF(N224="nulová",J224,0)</f>
        <v>0</v>
      </c>
      <c r="BJ224" s="17" t="s">
        <v>83</v>
      </c>
      <c r="BK224" s="160">
        <f>ROUND(I224*H224,2)</f>
        <v>0</v>
      </c>
      <c r="BL224" s="17" t="s">
        <v>542</v>
      </c>
      <c r="BM224" s="159" t="s">
        <v>956</v>
      </c>
    </row>
    <row r="225" spans="1:51" s="14" customFormat="1" ht="11.25">
      <c r="B225" s="179"/>
      <c r="D225" s="172" t="s">
        <v>216</v>
      </c>
      <c r="E225" s="180" t="s">
        <v>1</v>
      </c>
      <c r="F225" s="181" t="s">
        <v>782</v>
      </c>
      <c r="H225" s="182">
        <v>90.7</v>
      </c>
      <c r="I225" s="183"/>
      <c r="L225" s="179"/>
      <c r="M225" s="202"/>
      <c r="N225" s="203"/>
      <c r="O225" s="203"/>
      <c r="P225" s="203"/>
      <c r="Q225" s="203"/>
      <c r="R225" s="203"/>
      <c r="S225" s="203"/>
      <c r="T225" s="204"/>
      <c r="AT225" s="180" t="s">
        <v>216</v>
      </c>
      <c r="AU225" s="180" t="s">
        <v>85</v>
      </c>
      <c r="AV225" s="14" t="s">
        <v>85</v>
      </c>
      <c r="AW225" s="14" t="s">
        <v>32</v>
      </c>
      <c r="AX225" s="14" t="s">
        <v>83</v>
      </c>
      <c r="AY225" s="180" t="s">
        <v>127</v>
      </c>
    </row>
    <row r="226" spans="1:51" s="2" customFormat="1" ht="6.95" customHeight="1">
      <c r="A226" s="32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33"/>
      <c r="M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</row>
  </sheetData>
  <autoFilter ref="C121:K22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 t="s">
        <v>5</v>
      </c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7" t="s">
        <v>97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5" customHeight="1">
      <c r="B4" s="20"/>
      <c r="D4" s="21" t="s">
        <v>101</v>
      </c>
      <c r="L4" s="20"/>
      <c r="M4" s="9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2" t="str">
        <f>'Rekapitulace stavby'!K6</f>
        <v>Vybudování parkovacích stání na ul. Volgogradská 23-25</v>
      </c>
      <c r="F7" s="253"/>
      <c r="G7" s="253"/>
      <c r="H7" s="253"/>
      <c r="L7" s="20"/>
    </row>
    <row r="8" spans="1:46" s="2" customFormat="1" ht="12" customHeight="1">
      <c r="A8" s="32"/>
      <c r="B8" s="33"/>
      <c r="C8" s="32"/>
      <c r="D8" s="27" t="s">
        <v>102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3" t="s">
        <v>957</v>
      </c>
      <c r="F9" s="254"/>
      <c r="G9" s="254"/>
      <c r="H9" s="25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18. 4. 2018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5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31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40" t="s">
        <v>1</v>
      </c>
      <c r="F27" s="240"/>
      <c r="G27" s="240"/>
      <c r="H27" s="24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8" t="s">
        <v>35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9" t="s">
        <v>39</v>
      </c>
      <c r="E33" s="27" t="s">
        <v>40</v>
      </c>
      <c r="F33" s="100">
        <f>ROUND((SUM(BE122:BE222)),  2)</f>
        <v>0</v>
      </c>
      <c r="G33" s="32"/>
      <c r="H33" s="32"/>
      <c r="I33" s="101">
        <v>0.21</v>
      </c>
      <c r="J33" s="100">
        <f>ROUND(((SUM(BE122:BE222))*I33),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41</v>
      </c>
      <c r="F34" s="100">
        <f>ROUND((SUM(BF122:BF222)),  2)</f>
        <v>0</v>
      </c>
      <c r="G34" s="32"/>
      <c r="H34" s="32"/>
      <c r="I34" s="101">
        <v>0.15</v>
      </c>
      <c r="J34" s="100">
        <f>ROUND(((SUM(BF122:BF222))*I34),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42</v>
      </c>
      <c r="F35" s="100">
        <f>ROUND((SUM(BG122:BG222)),  2)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43</v>
      </c>
      <c r="F36" s="100">
        <f>ROUND((SUM(BH122:BH222)),  2)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44</v>
      </c>
      <c r="F37" s="100">
        <f>ROUND((SUM(BI122:BI222)),  2)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2"/>
      <c r="D39" s="103" t="s">
        <v>45</v>
      </c>
      <c r="E39" s="60"/>
      <c r="F39" s="60"/>
      <c r="G39" s="104" t="s">
        <v>46</v>
      </c>
      <c r="H39" s="105" t="s">
        <v>47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08" t="s">
        <v>51</v>
      </c>
      <c r="G61" s="45" t="s">
        <v>50</v>
      </c>
      <c r="H61" s="35"/>
      <c r="I61" s="35"/>
      <c r="J61" s="109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08" t="s">
        <v>51</v>
      </c>
      <c r="G76" s="45" t="s">
        <v>50</v>
      </c>
      <c r="H76" s="35"/>
      <c r="I76" s="35"/>
      <c r="J76" s="109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104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Vybudování parkovacích stání na ul. Volgogradská 23-25</v>
      </c>
      <c r="F85" s="253"/>
      <c r="G85" s="253"/>
      <c r="H85" s="25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102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3" t="str">
        <f>E9</f>
        <v>004 - 5-LETÁ UDRŽOVACÍ PÉČE</v>
      </c>
      <c r="F87" s="254"/>
      <c r="G87" s="254"/>
      <c r="H87" s="25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Ostrava, ul. Volgogradská 23-25 </v>
      </c>
      <c r="G89" s="32"/>
      <c r="H89" s="32"/>
      <c r="I89" s="27" t="s">
        <v>22</v>
      </c>
      <c r="J89" s="55" t="str">
        <f>IF(J12="","",J12)</f>
        <v>18. 4. 2018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>Městský obvod Ostrava – Jih</v>
      </c>
      <c r="G91" s="32"/>
      <c r="H91" s="32"/>
      <c r="I91" s="27" t="s">
        <v>30</v>
      </c>
      <c r="J91" s="30" t="str">
        <f>E21</f>
        <v>Roman Fildán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Roman Fildán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105</v>
      </c>
      <c r="D94" s="102"/>
      <c r="E94" s="102"/>
      <c r="F94" s="102"/>
      <c r="G94" s="102"/>
      <c r="H94" s="102"/>
      <c r="I94" s="102"/>
      <c r="J94" s="111" t="s">
        <v>106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107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108</v>
      </c>
    </row>
    <row r="97" spans="1:31" s="9" customFormat="1" ht="24.95" customHeight="1">
      <c r="B97" s="113"/>
      <c r="D97" s="114" t="s">
        <v>109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customHeight="1">
      <c r="B98" s="117"/>
      <c r="D98" s="118" t="s">
        <v>958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10" customFormat="1" ht="19.899999999999999" customHeight="1">
      <c r="B99" s="117"/>
      <c r="D99" s="118" t="s">
        <v>959</v>
      </c>
      <c r="E99" s="119"/>
      <c r="F99" s="119"/>
      <c r="G99" s="119"/>
      <c r="H99" s="119"/>
      <c r="I99" s="119"/>
      <c r="J99" s="120">
        <f>J143</f>
        <v>0</v>
      </c>
      <c r="L99" s="117"/>
    </row>
    <row r="100" spans="1:31" s="10" customFormat="1" ht="19.899999999999999" customHeight="1">
      <c r="B100" s="117"/>
      <c r="D100" s="118" t="s">
        <v>960</v>
      </c>
      <c r="E100" s="119"/>
      <c r="F100" s="119"/>
      <c r="G100" s="119"/>
      <c r="H100" s="119"/>
      <c r="I100" s="119"/>
      <c r="J100" s="120">
        <f>J163</f>
        <v>0</v>
      </c>
      <c r="L100" s="117"/>
    </row>
    <row r="101" spans="1:31" s="10" customFormat="1" ht="19.899999999999999" customHeight="1">
      <c r="B101" s="117"/>
      <c r="D101" s="118" t="s">
        <v>961</v>
      </c>
      <c r="E101" s="119"/>
      <c r="F101" s="119"/>
      <c r="G101" s="119"/>
      <c r="H101" s="119"/>
      <c r="I101" s="119"/>
      <c r="J101" s="120">
        <f>J183</f>
        <v>0</v>
      </c>
      <c r="L101" s="117"/>
    </row>
    <row r="102" spans="1:31" s="10" customFormat="1" ht="19.899999999999999" customHeight="1">
      <c r="B102" s="117"/>
      <c r="D102" s="118" t="s">
        <v>962</v>
      </c>
      <c r="E102" s="119"/>
      <c r="F102" s="119"/>
      <c r="G102" s="119"/>
      <c r="H102" s="119"/>
      <c r="I102" s="119"/>
      <c r="J102" s="120">
        <f>J203</f>
        <v>0</v>
      </c>
      <c r="L102" s="117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>
      <c r="A109" s="32"/>
      <c r="B109" s="33"/>
      <c r="C109" s="21" t="s">
        <v>111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52" t="str">
        <f>E7</f>
        <v>Vybudování parkovacích stání na ul. Volgogradská 23-25</v>
      </c>
      <c r="F112" s="253"/>
      <c r="G112" s="253"/>
      <c r="H112" s="253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102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13" t="str">
        <f>E9</f>
        <v>004 - 5-LETÁ UDRŽOVACÍ PÉČE</v>
      </c>
      <c r="F114" s="254"/>
      <c r="G114" s="254"/>
      <c r="H114" s="254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F12</f>
        <v xml:space="preserve">Ostrava, ul. Volgogradská 23-25 </v>
      </c>
      <c r="G116" s="32"/>
      <c r="H116" s="32"/>
      <c r="I116" s="27" t="s">
        <v>22</v>
      </c>
      <c r="J116" s="55" t="str">
        <f>IF(J12="","",J12)</f>
        <v>18. 4. 2018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24</v>
      </c>
      <c r="D118" s="32"/>
      <c r="E118" s="32"/>
      <c r="F118" s="25" t="str">
        <f>E15</f>
        <v>Městský obvod Ostrava – Jih</v>
      </c>
      <c r="G118" s="32"/>
      <c r="H118" s="32"/>
      <c r="I118" s="27" t="s">
        <v>30</v>
      </c>
      <c r="J118" s="30" t="str">
        <f>E21</f>
        <v>Roman Fildán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28</v>
      </c>
      <c r="D119" s="32"/>
      <c r="E119" s="32"/>
      <c r="F119" s="25" t="str">
        <f>IF(E18="","",E18)</f>
        <v>Vyplň údaj</v>
      </c>
      <c r="G119" s="32"/>
      <c r="H119" s="32"/>
      <c r="I119" s="27" t="s">
        <v>33</v>
      </c>
      <c r="J119" s="30" t="str">
        <f>E24</f>
        <v>Roman Fildán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1"/>
      <c r="B121" s="122"/>
      <c r="C121" s="123" t="s">
        <v>112</v>
      </c>
      <c r="D121" s="124" t="s">
        <v>60</v>
      </c>
      <c r="E121" s="124" t="s">
        <v>56</v>
      </c>
      <c r="F121" s="124" t="s">
        <v>57</v>
      </c>
      <c r="G121" s="124" t="s">
        <v>113</v>
      </c>
      <c r="H121" s="124" t="s">
        <v>114</v>
      </c>
      <c r="I121" s="124" t="s">
        <v>115</v>
      </c>
      <c r="J121" s="125" t="s">
        <v>106</v>
      </c>
      <c r="K121" s="126" t="s">
        <v>116</v>
      </c>
      <c r="L121" s="127"/>
      <c r="M121" s="62" t="s">
        <v>1</v>
      </c>
      <c r="N121" s="63" t="s">
        <v>39</v>
      </c>
      <c r="O121" s="63" t="s">
        <v>117</v>
      </c>
      <c r="P121" s="63" t="s">
        <v>118</v>
      </c>
      <c r="Q121" s="63" t="s">
        <v>119</v>
      </c>
      <c r="R121" s="63" t="s">
        <v>120</v>
      </c>
      <c r="S121" s="63" t="s">
        <v>121</v>
      </c>
      <c r="T121" s="64" t="s">
        <v>122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65" s="2" customFormat="1" ht="22.9" customHeight="1">
      <c r="A122" s="32"/>
      <c r="B122" s="33"/>
      <c r="C122" s="69" t="s">
        <v>123</v>
      </c>
      <c r="D122" s="32"/>
      <c r="E122" s="32"/>
      <c r="F122" s="32"/>
      <c r="G122" s="32"/>
      <c r="H122" s="32"/>
      <c r="I122" s="32"/>
      <c r="J122" s="128">
        <f>BK122</f>
        <v>0</v>
      </c>
      <c r="K122" s="32"/>
      <c r="L122" s="33"/>
      <c r="M122" s="65"/>
      <c r="N122" s="56"/>
      <c r="O122" s="66"/>
      <c r="P122" s="129">
        <f>P123</f>
        <v>0</v>
      </c>
      <c r="Q122" s="66"/>
      <c r="R122" s="129">
        <f>R123</f>
        <v>0.1598</v>
      </c>
      <c r="S122" s="66"/>
      <c r="T122" s="130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74</v>
      </c>
      <c r="AU122" s="17" t="s">
        <v>108</v>
      </c>
      <c r="BK122" s="131">
        <f>BK123</f>
        <v>0</v>
      </c>
    </row>
    <row r="123" spans="1:65" s="12" customFormat="1" ht="25.9" customHeight="1">
      <c r="B123" s="132"/>
      <c r="D123" s="133" t="s">
        <v>74</v>
      </c>
      <c r="E123" s="134" t="s">
        <v>124</v>
      </c>
      <c r="F123" s="134" t="s">
        <v>125</v>
      </c>
      <c r="I123" s="135"/>
      <c r="J123" s="136">
        <f>BK123</f>
        <v>0</v>
      </c>
      <c r="L123" s="132"/>
      <c r="M123" s="137"/>
      <c r="N123" s="138"/>
      <c r="O123" s="138"/>
      <c r="P123" s="139">
        <f>P124+P143+P163+P183+P203</f>
        <v>0</v>
      </c>
      <c r="Q123" s="138"/>
      <c r="R123" s="139">
        <f>R124+R143+R163+R183+R203</f>
        <v>0.1598</v>
      </c>
      <c r="S123" s="138"/>
      <c r="T123" s="140">
        <f>T124+T143+T163+T183+T203</f>
        <v>0</v>
      </c>
      <c r="AR123" s="133" t="s">
        <v>83</v>
      </c>
      <c r="AT123" s="141" t="s">
        <v>74</v>
      </c>
      <c r="AU123" s="141" t="s">
        <v>75</v>
      </c>
      <c r="AY123" s="133" t="s">
        <v>127</v>
      </c>
      <c r="BK123" s="142">
        <f>BK124+BK143+BK163+BK183+BK203</f>
        <v>0</v>
      </c>
    </row>
    <row r="124" spans="1:65" s="12" customFormat="1" ht="22.9" customHeight="1">
      <c r="B124" s="132"/>
      <c r="D124" s="133" t="s">
        <v>74</v>
      </c>
      <c r="E124" s="143" t="s">
        <v>963</v>
      </c>
      <c r="F124" s="143" t="s">
        <v>964</v>
      </c>
      <c r="I124" s="135"/>
      <c r="J124" s="144">
        <f>BK124</f>
        <v>0</v>
      </c>
      <c r="L124" s="132"/>
      <c r="M124" s="137"/>
      <c r="N124" s="138"/>
      <c r="O124" s="138"/>
      <c r="P124" s="139">
        <f>SUM(P125:P142)</f>
        <v>0</v>
      </c>
      <c r="Q124" s="138"/>
      <c r="R124" s="139">
        <f>SUM(R125:R142)</f>
        <v>3.1960000000000002E-2</v>
      </c>
      <c r="S124" s="138"/>
      <c r="T124" s="140">
        <f>SUM(T125:T142)</f>
        <v>0</v>
      </c>
      <c r="AR124" s="133" t="s">
        <v>83</v>
      </c>
      <c r="AT124" s="141" t="s">
        <v>74</v>
      </c>
      <c r="AU124" s="141" t="s">
        <v>83</v>
      </c>
      <c r="AY124" s="133" t="s">
        <v>127</v>
      </c>
      <c r="BK124" s="142">
        <f>SUM(BK125:BK142)</f>
        <v>0</v>
      </c>
    </row>
    <row r="125" spans="1:65" s="2" customFormat="1" ht="24.2" customHeight="1">
      <c r="A125" s="32"/>
      <c r="B125" s="145"/>
      <c r="C125" s="161" t="s">
        <v>83</v>
      </c>
      <c r="D125" s="161" t="s">
        <v>212</v>
      </c>
      <c r="E125" s="162" t="s">
        <v>965</v>
      </c>
      <c r="F125" s="163" t="s">
        <v>966</v>
      </c>
      <c r="G125" s="164" t="s">
        <v>163</v>
      </c>
      <c r="H125" s="165">
        <v>2</v>
      </c>
      <c r="I125" s="166"/>
      <c r="J125" s="167">
        <f>ROUND(I125*H125,2)</f>
        <v>0</v>
      </c>
      <c r="K125" s="168"/>
      <c r="L125" s="33"/>
      <c r="M125" s="169" t="s">
        <v>1</v>
      </c>
      <c r="N125" s="170" t="s">
        <v>40</v>
      </c>
      <c r="O125" s="58"/>
      <c r="P125" s="157">
        <f>O125*H125</f>
        <v>0</v>
      </c>
      <c r="Q125" s="157">
        <v>6.0000000000000002E-5</v>
      </c>
      <c r="R125" s="157">
        <f>Q125*H125</f>
        <v>1.2E-4</v>
      </c>
      <c r="S125" s="157">
        <v>0</v>
      </c>
      <c r="T125" s="158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9" t="s">
        <v>133</v>
      </c>
      <c r="AT125" s="159" t="s">
        <v>212</v>
      </c>
      <c r="AU125" s="159" t="s">
        <v>85</v>
      </c>
      <c r="AY125" s="17" t="s">
        <v>127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7" t="s">
        <v>83</v>
      </c>
      <c r="BK125" s="160">
        <f>ROUND(I125*H125,2)</f>
        <v>0</v>
      </c>
      <c r="BL125" s="17" t="s">
        <v>133</v>
      </c>
      <c r="BM125" s="159" t="s">
        <v>967</v>
      </c>
    </row>
    <row r="126" spans="1:65" s="2" customFormat="1" ht="24.2" customHeight="1">
      <c r="A126" s="32"/>
      <c r="B126" s="145"/>
      <c r="C126" s="161" t="s">
        <v>85</v>
      </c>
      <c r="D126" s="161" t="s">
        <v>212</v>
      </c>
      <c r="E126" s="162" t="s">
        <v>968</v>
      </c>
      <c r="F126" s="163" t="s">
        <v>969</v>
      </c>
      <c r="G126" s="164" t="s">
        <v>163</v>
      </c>
      <c r="H126" s="165">
        <v>6</v>
      </c>
      <c r="I126" s="166"/>
      <c r="J126" s="167">
        <f>ROUND(I126*H126,2)</f>
        <v>0</v>
      </c>
      <c r="K126" s="168"/>
      <c r="L126" s="33"/>
      <c r="M126" s="169" t="s">
        <v>1</v>
      </c>
      <c r="N126" s="170" t="s">
        <v>40</v>
      </c>
      <c r="O126" s="58"/>
      <c r="P126" s="157">
        <f>O126*H126</f>
        <v>0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9" t="s">
        <v>133</v>
      </c>
      <c r="AT126" s="159" t="s">
        <v>212</v>
      </c>
      <c r="AU126" s="159" t="s">
        <v>85</v>
      </c>
      <c r="AY126" s="17" t="s">
        <v>127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7" t="s">
        <v>83</v>
      </c>
      <c r="BK126" s="160">
        <f>ROUND(I126*H126,2)</f>
        <v>0</v>
      </c>
      <c r="BL126" s="17" t="s">
        <v>133</v>
      </c>
      <c r="BM126" s="159" t="s">
        <v>970</v>
      </c>
    </row>
    <row r="127" spans="1:65" s="2" customFormat="1" ht="16.5" customHeight="1">
      <c r="A127" s="32"/>
      <c r="B127" s="145"/>
      <c r="C127" s="161" t="s">
        <v>137</v>
      </c>
      <c r="D127" s="161" t="s">
        <v>212</v>
      </c>
      <c r="E127" s="162" t="s">
        <v>971</v>
      </c>
      <c r="F127" s="163" t="s">
        <v>972</v>
      </c>
      <c r="G127" s="164" t="s">
        <v>163</v>
      </c>
      <c r="H127" s="165">
        <v>2</v>
      </c>
      <c r="I127" s="166"/>
      <c r="J127" s="167">
        <f>ROUND(I127*H127,2)</f>
        <v>0</v>
      </c>
      <c r="K127" s="168"/>
      <c r="L127" s="33"/>
      <c r="M127" s="169" t="s">
        <v>1</v>
      </c>
      <c r="N127" s="170" t="s">
        <v>40</v>
      </c>
      <c r="O127" s="58"/>
      <c r="P127" s="157">
        <f>O127*H127</f>
        <v>0</v>
      </c>
      <c r="Q127" s="157">
        <v>2.0000000000000002E-5</v>
      </c>
      <c r="R127" s="157">
        <f>Q127*H127</f>
        <v>4.0000000000000003E-5</v>
      </c>
      <c r="S127" s="157">
        <v>0</v>
      </c>
      <c r="T127" s="15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9" t="s">
        <v>133</v>
      </c>
      <c r="AT127" s="159" t="s">
        <v>212</v>
      </c>
      <c r="AU127" s="159" t="s">
        <v>85</v>
      </c>
      <c r="AY127" s="17" t="s">
        <v>127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7" t="s">
        <v>83</v>
      </c>
      <c r="BK127" s="160">
        <f>ROUND(I127*H127,2)</f>
        <v>0</v>
      </c>
      <c r="BL127" s="17" t="s">
        <v>133</v>
      </c>
      <c r="BM127" s="159" t="s">
        <v>973</v>
      </c>
    </row>
    <row r="128" spans="1:65" s="2" customFormat="1" ht="24.2" customHeight="1">
      <c r="A128" s="32"/>
      <c r="B128" s="145"/>
      <c r="C128" s="161" t="s">
        <v>133</v>
      </c>
      <c r="D128" s="161" t="s">
        <v>212</v>
      </c>
      <c r="E128" s="162" t="s">
        <v>974</v>
      </c>
      <c r="F128" s="163" t="s">
        <v>975</v>
      </c>
      <c r="G128" s="164" t="s">
        <v>227</v>
      </c>
      <c r="H128" s="165">
        <v>1.06</v>
      </c>
      <c r="I128" s="166"/>
      <c r="J128" s="167">
        <f>ROUND(I128*H128,2)</f>
        <v>0</v>
      </c>
      <c r="K128" s="168"/>
      <c r="L128" s="33"/>
      <c r="M128" s="169" t="s">
        <v>1</v>
      </c>
      <c r="N128" s="170" t="s">
        <v>40</v>
      </c>
      <c r="O128" s="58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9" t="s">
        <v>133</v>
      </c>
      <c r="AT128" s="159" t="s">
        <v>212</v>
      </c>
      <c r="AU128" s="159" t="s">
        <v>85</v>
      </c>
      <c r="AY128" s="17" t="s">
        <v>127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7" t="s">
        <v>83</v>
      </c>
      <c r="BK128" s="160">
        <f>ROUND(I128*H128,2)</f>
        <v>0</v>
      </c>
      <c r="BL128" s="17" t="s">
        <v>133</v>
      </c>
      <c r="BM128" s="159" t="s">
        <v>976</v>
      </c>
    </row>
    <row r="129" spans="1:65" s="14" customFormat="1" ht="11.25">
      <c r="B129" s="179"/>
      <c r="D129" s="172" t="s">
        <v>216</v>
      </c>
      <c r="E129" s="180" t="s">
        <v>1</v>
      </c>
      <c r="F129" s="181" t="s">
        <v>977</v>
      </c>
      <c r="H129" s="182">
        <v>1.06</v>
      </c>
      <c r="I129" s="183"/>
      <c r="L129" s="179"/>
      <c r="M129" s="184"/>
      <c r="N129" s="185"/>
      <c r="O129" s="185"/>
      <c r="P129" s="185"/>
      <c r="Q129" s="185"/>
      <c r="R129" s="185"/>
      <c r="S129" s="185"/>
      <c r="T129" s="186"/>
      <c r="AT129" s="180" t="s">
        <v>216</v>
      </c>
      <c r="AU129" s="180" t="s">
        <v>85</v>
      </c>
      <c r="AV129" s="14" t="s">
        <v>85</v>
      </c>
      <c r="AW129" s="14" t="s">
        <v>32</v>
      </c>
      <c r="AX129" s="14" t="s">
        <v>83</v>
      </c>
      <c r="AY129" s="180" t="s">
        <v>127</v>
      </c>
    </row>
    <row r="130" spans="1:65" s="2" customFormat="1" ht="16.5" customHeight="1">
      <c r="A130" s="32"/>
      <c r="B130" s="145"/>
      <c r="C130" s="146" t="s">
        <v>126</v>
      </c>
      <c r="D130" s="146" t="s">
        <v>129</v>
      </c>
      <c r="E130" s="147" t="s">
        <v>978</v>
      </c>
      <c r="F130" s="148" t="s">
        <v>979</v>
      </c>
      <c r="G130" s="149" t="s">
        <v>238</v>
      </c>
      <c r="H130" s="150">
        <v>0.159</v>
      </c>
      <c r="I130" s="151"/>
      <c r="J130" s="152">
        <f>ROUND(I130*H130,2)</f>
        <v>0</v>
      </c>
      <c r="K130" s="153"/>
      <c r="L130" s="154"/>
      <c r="M130" s="155" t="s">
        <v>1</v>
      </c>
      <c r="N130" s="156" t="s">
        <v>40</v>
      </c>
      <c r="O130" s="58"/>
      <c r="P130" s="157">
        <f>O130*H130</f>
        <v>0</v>
      </c>
      <c r="Q130" s="157">
        <v>0.2</v>
      </c>
      <c r="R130" s="157">
        <f>Q130*H130</f>
        <v>3.1800000000000002E-2</v>
      </c>
      <c r="S130" s="157">
        <v>0</v>
      </c>
      <c r="T130" s="15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9" t="s">
        <v>132</v>
      </c>
      <c r="AT130" s="159" t="s">
        <v>129</v>
      </c>
      <c r="AU130" s="159" t="s">
        <v>85</v>
      </c>
      <c r="AY130" s="17" t="s">
        <v>127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7" t="s">
        <v>83</v>
      </c>
      <c r="BK130" s="160">
        <f>ROUND(I130*H130,2)</f>
        <v>0</v>
      </c>
      <c r="BL130" s="17" t="s">
        <v>133</v>
      </c>
      <c r="BM130" s="159" t="s">
        <v>980</v>
      </c>
    </row>
    <row r="131" spans="1:65" s="14" customFormat="1" ht="11.25">
      <c r="B131" s="179"/>
      <c r="D131" s="172" t="s">
        <v>216</v>
      </c>
      <c r="E131" s="180" t="s">
        <v>1</v>
      </c>
      <c r="F131" s="181" t="s">
        <v>981</v>
      </c>
      <c r="H131" s="182">
        <v>0.159</v>
      </c>
      <c r="I131" s="183"/>
      <c r="L131" s="179"/>
      <c r="M131" s="184"/>
      <c r="N131" s="185"/>
      <c r="O131" s="185"/>
      <c r="P131" s="185"/>
      <c r="Q131" s="185"/>
      <c r="R131" s="185"/>
      <c r="S131" s="185"/>
      <c r="T131" s="186"/>
      <c r="AT131" s="180" t="s">
        <v>216</v>
      </c>
      <c r="AU131" s="180" t="s">
        <v>85</v>
      </c>
      <c r="AV131" s="14" t="s">
        <v>85</v>
      </c>
      <c r="AW131" s="14" t="s">
        <v>32</v>
      </c>
      <c r="AX131" s="14" t="s">
        <v>83</v>
      </c>
      <c r="AY131" s="180" t="s">
        <v>127</v>
      </c>
    </row>
    <row r="132" spans="1:65" s="2" customFormat="1" ht="16.5" customHeight="1">
      <c r="A132" s="32"/>
      <c r="B132" s="145"/>
      <c r="C132" s="161" t="s">
        <v>145</v>
      </c>
      <c r="D132" s="161" t="s">
        <v>212</v>
      </c>
      <c r="E132" s="162" t="s">
        <v>401</v>
      </c>
      <c r="F132" s="163" t="s">
        <v>402</v>
      </c>
      <c r="G132" s="164" t="s">
        <v>238</v>
      </c>
      <c r="H132" s="165">
        <v>0.54</v>
      </c>
      <c r="I132" s="166"/>
      <c r="J132" s="167">
        <f>ROUND(I132*H132,2)</f>
        <v>0</v>
      </c>
      <c r="K132" s="168"/>
      <c r="L132" s="33"/>
      <c r="M132" s="169" t="s">
        <v>1</v>
      </c>
      <c r="N132" s="170" t="s">
        <v>40</v>
      </c>
      <c r="O132" s="58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9" t="s">
        <v>133</v>
      </c>
      <c r="AT132" s="159" t="s">
        <v>212</v>
      </c>
      <c r="AU132" s="159" t="s">
        <v>85</v>
      </c>
      <c r="AY132" s="17" t="s">
        <v>127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7" t="s">
        <v>83</v>
      </c>
      <c r="BK132" s="160">
        <f>ROUND(I132*H132,2)</f>
        <v>0</v>
      </c>
      <c r="BL132" s="17" t="s">
        <v>133</v>
      </c>
      <c r="BM132" s="159" t="s">
        <v>982</v>
      </c>
    </row>
    <row r="133" spans="1:65" s="14" customFormat="1" ht="11.25">
      <c r="B133" s="179"/>
      <c r="D133" s="172" t="s">
        <v>216</v>
      </c>
      <c r="E133" s="180" t="s">
        <v>1</v>
      </c>
      <c r="F133" s="181" t="s">
        <v>983</v>
      </c>
      <c r="H133" s="182">
        <v>0.54</v>
      </c>
      <c r="I133" s="183"/>
      <c r="L133" s="179"/>
      <c r="M133" s="184"/>
      <c r="N133" s="185"/>
      <c r="O133" s="185"/>
      <c r="P133" s="185"/>
      <c r="Q133" s="185"/>
      <c r="R133" s="185"/>
      <c r="S133" s="185"/>
      <c r="T133" s="186"/>
      <c r="AT133" s="180" t="s">
        <v>216</v>
      </c>
      <c r="AU133" s="180" t="s">
        <v>85</v>
      </c>
      <c r="AV133" s="14" t="s">
        <v>85</v>
      </c>
      <c r="AW133" s="14" t="s">
        <v>32</v>
      </c>
      <c r="AX133" s="14" t="s">
        <v>75</v>
      </c>
      <c r="AY133" s="180" t="s">
        <v>127</v>
      </c>
    </row>
    <row r="134" spans="1:65" s="15" customFormat="1" ht="11.25">
      <c r="B134" s="192"/>
      <c r="D134" s="172" t="s">
        <v>216</v>
      </c>
      <c r="E134" s="193" t="s">
        <v>1</v>
      </c>
      <c r="F134" s="194" t="s">
        <v>308</v>
      </c>
      <c r="H134" s="195">
        <v>0.54</v>
      </c>
      <c r="I134" s="196"/>
      <c r="L134" s="192"/>
      <c r="M134" s="197"/>
      <c r="N134" s="198"/>
      <c r="O134" s="198"/>
      <c r="P134" s="198"/>
      <c r="Q134" s="198"/>
      <c r="R134" s="198"/>
      <c r="S134" s="198"/>
      <c r="T134" s="199"/>
      <c r="AT134" s="193" t="s">
        <v>216</v>
      </c>
      <c r="AU134" s="193" t="s">
        <v>85</v>
      </c>
      <c r="AV134" s="15" t="s">
        <v>133</v>
      </c>
      <c r="AW134" s="15" t="s">
        <v>32</v>
      </c>
      <c r="AX134" s="15" t="s">
        <v>83</v>
      </c>
      <c r="AY134" s="193" t="s">
        <v>127</v>
      </c>
    </row>
    <row r="135" spans="1:65" s="2" customFormat="1" ht="21.75" customHeight="1">
      <c r="A135" s="32"/>
      <c r="B135" s="145"/>
      <c r="C135" s="161" t="s">
        <v>149</v>
      </c>
      <c r="D135" s="161" t="s">
        <v>212</v>
      </c>
      <c r="E135" s="162" t="s">
        <v>984</v>
      </c>
      <c r="F135" s="163" t="s">
        <v>985</v>
      </c>
      <c r="G135" s="164" t="s">
        <v>227</v>
      </c>
      <c r="H135" s="165">
        <v>10.603</v>
      </c>
      <c r="I135" s="166"/>
      <c r="J135" s="167">
        <f>ROUND(I135*H135,2)</f>
        <v>0</v>
      </c>
      <c r="K135" s="168"/>
      <c r="L135" s="33"/>
      <c r="M135" s="169" t="s">
        <v>1</v>
      </c>
      <c r="N135" s="170" t="s">
        <v>40</v>
      </c>
      <c r="O135" s="58"/>
      <c r="P135" s="157">
        <f>O135*H135</f>
        <v>0</v>
      </c>
      <c r="Q135" s="157">
        <v>0</v>
      </c>
      <c r="R135" s="157">
        <f>Q135*H135</f>
        <v>0</v>
      </c>
      <c r="S135" s="157">
        <v>0</v>
      </c>
      <c r="T135" s="158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9" t="s">
        <v>133</v>
      </c>
      <c r="AT135" s="159" t="s">
        <v>212</v>
      </c>
      <c r="AU135" s="159" t="s">
        <v>85</v>
      </c>
      <c r="AY135" s="17" t="s">
        <v>127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17" t="s">
        <v>83</v>
      </c>
      <c r="BK135" s="160">
        <f>ROUND(I135*H135,2)</f>
        <v>0</v>
      </c>
      <c r="BL135" s="17" t="s">
        <v>133</v>
      </c>
      <c r="BM135" s="159" t="s">
        <v>986</v>
      </c>
    </row>
    <row r="136" spans="1:65" s="14" customFormat="1" ht="11.25">
      <c r="B136" s="179"/>
      <c r="D136" s="172" t="s">
        <v>216</v>
      </c>
      <c r="E136" s="180" t="s">
        <v>1</v>
      </c>
      <c r="F136" s="181" t="s">
        <v>987</v>
      </c>
      <c r="H136" s="182">
        <v>10.603</v>
      </c>
      <c r="I136" s="183"/>
      <c r="L136" s="179"/>
      <c r="M136" s="184"/>
      <c r="N136" s="185"/>
      <c r="O136" s="185"/>
      <c r="P136" s="185"/>
      <c r="Q136" s="185"/>
      <c r="R136" s="185"/>
      <c r="S136" s="185"/>
      <c r="T136" s="186"/>
      <c r="AT136" s="180" t="s">
        <v>216</v>
      </c>
      <c r="AU136" s="180" t="s">
        <v>85</v>
      </c>
      <c r="AV136" s="14" t="s">
        <v>85</v>
      </c>
      <c r="AW136" s="14" t="s">
        <v>32</v>
      </c>
      <c r="AX136" s="14" t="s">
        <v>83</v>
      </c>
      <c r="AY136" s="180" t="s">
        <v>127</v>
      </c>
    </row>
    <row r="137" spans="1:65" s="2" customFormat="1" ht="21.75" customHeight="1">
      <c r="A137" s="32"/>
      <c r="B137" s="145"/>
      <c r="C137" s="161" t="s">
        <v>132</v>
      </c>
      <c r="D137" s="161" t="s">
        <v>212</v>
      </c>
      <c r="E137" s="162" t="s">
        <v>407</v>
      </c>
      <c r="F137" s="163" t="s">
        <v>408</v>
      </c>
      <c r="G137" s="164" t="s">
        <v>238</v>
      </c>
      <c r="H137" s="165">
        <v>0.54</v>
      </c>
      <c r="I137" s="166"/>
      <c r="J137" s="167">
        <f>ROUND(I137*H137,2)</f>
        <v>0</v>
      </c>
      <c r="K137" s="168"/>
      <c r="L137" s="33"/>
      <c r="M137" s="169" t="s">
        <v>1</v>
      </c>
      <c r="N137" s="170" t="s">
        <v>40</v>
      </c>
      <c r="O137" s="58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9" t="s">
        <v>133</v>
      </c>
      <c r="AT137" s="159" t="s">
        <v>212</v>
      </c>
      <c r="AU137" s="159" t="s">
        <v>85</v>
      </c>
      <c r="AY137" s="17" t="s">
        <v>127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7" t="s">
        <v>83</v>
      </c>
      <c r="BK137" s="160">
        <f>ROUND(I137*H137,2)</f>
        <v>0</v>
      </c>
      <c r="BL137" s="17" t="s">
        <v>133</v>
      </c>
      <c r="BM137" s="159" t="s">
        <v>988</v>
      </c>
    </row>
    <row r="138" spans="1:65" s="2" customFormat="1" ht="16.5" customHeight="1">
      <c r="A138" s="32"/>
      <c r="B138" s="145"/>
      <c r="C138" s="161" t="s">
        <v>156</v>
      </c>
      <c r="D138" s="161" t="s">
        <v>212</v>
      </c>
      <c r="E138" s="162" t="s">
        <v>989</v>
      </c>
      <c r="F138" s="163" t="s">
        <v>990</v>
      </c>
      <c r="G138" s="164" t="s">
        <v>163</v>
      </c>
      <c r="H138" s="165">
        <v>2</v>
      </c>
      <c r="I138" s="166"/>
      <c r="J138" s="167">
        <f>ROUND(I138*H138,2)</f>
        <v>0</v>
      </c>
      <c r="K138" s="168"/>
      <c r="L138" s="33"/>
      <c r="M138" s="169" t="s">
        <v>1</v>
      </c>
      <c r="N138" s="170" t="s">
        <v>40</v>
      </c>
      <c r="O138" s="58"/>
      <c r="P138" s="157">
        <f>O138*H138</f>
        <v>0</v>
      </c>
      <c r="Q138" s="157">
        <v>0</v>
      </c>
      <c r="R138" s="157">
        <f>Q138*H138</f>
        <v>0</v>
      </c>
      <c r="S138" s="157">
        <v>0</v>
      </c>
      <c r="T138" s="15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9" t="s">
        <v>133</v>
      </c>
      <c r="AT138" s="159" t="s">
        <v>212</v>
      </c>
      <c r="AU138" s="159" t="s">
        <v>85</v>
      </c>
      <c r="AY138" s="17" t="s">
        <v>127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7" t="s">
        <v>83</v>
      </c>
      <c r="BK138" s="160">
        <f>ROUND(I138*H138,2)</f>
        <v>0</v>
      </c>
      <c r="BL138" s="17" t="s">
        <v>133</v>
      </c>
      <c r="BM138" s="159" t="s">
        <v>991</v>
      </c>
    </row>
    <row r="139" spans="1:65" s="2" customFormat="1" ht="16.5" customHeight="1">
      <c r="A139" s="32"/>
      <c r="B139" s="145"/>
      <c r="C139" s="161" t="s">
        <v>160</v>
      </c>
      <c r="D139" s="161" t="s">
        <v>212</v>
      </c>
      <c r="E139" s="162" t="s">
        <v>992</v>
      </c>
      <c r="F139" s="163" t="s">
        <v>993</v>
      </c>
      <c r="G139" s="164" t="s">
        <v>163</v>
      </c>
      <c r="H139" s="165">
        <v>12</v>
      </c>
      <c r="I139" s="166"/>
      <c r="J139" s="167">
        <f>ROUND(I139*H139,2)</f>
        <v>0</v>
      </c>
      <c r="K139" s="168"/>
      <c r="L139" s="33"/>
      <c r="M139" s="169" t="s">
        <v>1</v>
      </c>
      <c r="N139" s="170" t="s">
        <v>40</v>
      </c>
      <c r="O139" s="58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9" t="s">
        <v>133</v>
      </c>
      <c r="AT139" s="159" t="s">
        <v>212</v>
      </c>
      <c r="AU139" s="159" t="s">
        <v>85</v>
      </c>
      <c r="AY139" s="17" t="s">
        <v>127</v>
      </c>
      <c r="BE139" s="160">
        <f>IF(N139="základní",J139,0)</f>
        <v>0</v>
      </c>
      <c r="BF139" s="160">
        <f>IF(N139="snížená",J139,0)</f>
        <v>0</v>
      </c>
      <c r="BG139" s="160">
        <f>IF(N139="zákl. přenesená",J139,0)</f>
        <v>0</v>
      </c>
      <c r="BH139" s="160">
        <f>IF(N139="sníž. přenesená",J139,0)</f>
        <v>0</v>
      </c>
      <c r="BI139" s="160">
        <f>IF(N139="nulová",J139,0)</f>
        <v>0</v>
      </c>
      <c r="BJ139" s="17" t="s">
        <v>83</v>
      </c>
      <c r="BK139" s="160">
        <f>ROUND(I139*H139,2)</f>
        <v>0</v>
      </c>
      <c r="BL139" s="17" t="s">
        <v>133</v>
      </c>
      <c r="BM139" s="159" t="s">
        <v>994</v>
      </c>
    </row>
    <row r="140" spans="1:65" s="14" customFormat="1" ht="11.25">
      <c r="B140" s="179"/>
      <c r="D140" s="172" t="s">
        <v>216</v>
      </c>
      <c r="E140" s="180" t="s">
        <v>1</v>
      </c>
      <c r="F140" s="181" t="s">
        <v>995</v>
      </c>
      <c r="H140" s="182">
        <v>12</v>
      </c>
      <c r="I140" s="183"/>
      <c r="L140" s="179"/>
      <c r="M140" s="184"/>
      <c r="N140" s="185"/>
      <c r="O140" s="185"/>
      <c r="P140" s="185"/>
      <c r="Q140" s="185"/>
      <c r="R140" s="185"/>
      <c r="S140" s="185"/>
      <c r="T140" s="186"/>
      <c r="AT140" s="180" t="s">
        <v>216</v>
      </c>
      <c r="AU140" s="180" t="s">
        <v>85</v>
      </c>
      <c r="AV140" s="14" t="s">
        <v>85</v>
      </c>
      <c r="AW140" s="14" t="s">
        <v>32</v>
      </c>
      <c r="AX140" s="14" t="s">
        <v>83</v>
      </c>
      <c r="AY140" s="180" t="s">
        <v>127</v>
      </c>
    </row>
    <row r="141" spans="1:65" s="2" customFormat="1" ht="16.5" customHeight="1">
      <c r="A141" s="32"/>
      <c r="B141" s="145"/>
      <c r="C141" s="161" t="s">
        <v>165</v>
      </c>
      <c r="D141" s="161" t="s">
        <v>212</v>
      </c>
      <c r="E141" s="162" t="s">
        <v>996</v>
      </c>
      <c r="F141" s="163" t="s">
        <v>997</v>
      </c>
      <c r="G141" s="164" t="s">
        <v>99</v>
      </c>
      <c r="H141" s="165">
        <v>56.548999999999999</v>
      </c>
      <c r="I141" s="166"/>
      <c r="J141" s="167">
        <f>ROUND(I141*H141,2)</f>
        <v>0</v>
      </c>
      <c r="K141" s="168"/>
      <c r="L141" s="33"/>
      <c r="M141" s="169" t="s">
        <v>1</v>
      </c>
      <c r="N141" s="170" t="s">
        <v>40</v>
      </c>
      <c r="O141" s="58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9" t="s">
        <v>133</v>
      </c>
      <c r="AT141" s="159" t="s">
        <v>212</v>
      </c>
      <c r="AU141" s="159" t="s">
        <v>85</v>
      </c>
      <c r="AY141" s="17" t="s">
        <v>127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7" t="s">
        <v>83</v>
      </c>
      <c r="BK141" s="160">
        <f>ROUND(I141*H141,2)</f>
        <v>0</v>
      </c>
      <c r="BL141" s="17" t="s">
        <v>133</v>
      </c>
      <c r="BM141" s="159" t="s">
        <v>998</v>
      </c>
    </row>
    <row r="142" spans="1:65" s="14" customFormat="1" ht="11.25">
      <c r="B142" s="179"/>
      <c r="D142" s="172" t="s">
        <v>216</v>
      </c>
      <c r="E142" s="180" t="s">
        <v>1</v>
      </c>
      <c r="F142" s="181" t="s">
        <v>999</v>
      </c>
      <c r="H142" s="182">
        <v>56.548999999999999</v>
      </c>
      <c r="I142" s="183"/>
      <c r="L142" s="179"/>
      <c r="M142" s="184"/>
      <c r="N142" s="185"/>
      <c r="O142" s="185"/>
      <c r="P142" s="185"/>
      <c r="Q142" s="185"/>
      <c r="R142" s="185"/>
      <c r="S142" s="185"/>
      <c r="T142" s="186"/>
      <c r="AT142" s="180" t="s">
        <v>216</v>
      </c>
      <c r="AU142" s="180" t="s">
        <v>85</v>
      </c>
      <c r="AV142" s="14" t="s">
        <v>85</v>
      </c>
      <c r="AW142" s="14" t="s">
        <v>32</v>
      </c>
      <c r="AX142" s="14" t="s">
        <v>83</v>
      </c>
      <c r="AY142" s="180" t="s">
        <v>127</v>
      </c>
    </row>
    <row r="143" spans="1:65" s="12" customFormat="1" ht="22.9" customHeight="1">
      <c r="B143" s="132"/>
      <c r="D143" s="133" t="s">
        <v>74</v>
      </c>
      <c r="E143" s="143" t="s">
        <v>1000</v>
      </c>
      <c r="F143" s="143" t="s">
        <v>1001</v>
      </c>
      <c r="I143" s="135"/>
      <c r="J143" s="144">
        <f>BK143</f>
        <v>0</v>
      </c>
      <c r="L143" s="132"/>
      <c r="M143" s="137"/>
      <c r="N143" s="138"/>
      <c r="O143" s="138"/>
      <c r="P143" s="139">
        <f>SUM(P144:P162)</f>
        <v>0</v>
      </c>
      <c r="Q143" s="138"/>
      <c r="R143" s="139">
        <f>SUM(R144:R162)</f>
        <v>3.1960000000000002E-2</v>
      </c>
      <c r="S143" s="138"/>
      <c r="T143" s="140">
        <f>SUM(T144:T162)</f>
        <v>0</v>
      </c>
      <c r="AR143" s="133" t="s">
        <v>83</v>
      </c>
      <c r="AT143" s="141" t="s">
        <v>74</v>
      </c>
      <c r="AU143" s="141" t="s">
        <v>83</v>
      </c>
      <c r="AY143" s="133" t="s">
        <v>127</v>
      </c>
      <c r="BK143" s="142">
        <f>SUM(BK144:BK162)</f>
        <v>0</v>
      </c>
    </row>
    <row r="144" spans="1:65" s="2" customFormat="1" ht="24.2" customHeight="1">
      <c r="A144" s="32"/>
      <c r="B144" s="145"/>
      <c r="C144" s="161" t="s">
        <v>169</v>
      </c>
      <c r="D144" s="161" t="s">
        <v>212</v>
      </c>
      <c r="E144" s="162" t="s">
        <v>965</v>
      </c>
      <c r="F144" s="163" t="s">
        <v>966</v>
      </c>
      <c r="G144" s="164" t="s">
        <v>163</v>
      </c>
      <c r="H144" s="165">
        <v>2</v>
      </c>
      <c r="I144" s="166"/>
      <c r="J144" s="167">
        <f>ROUND(I144*H144,2)</f>
        <v>0</v>
      </c>
      <c r="K144" s="168"/>
      <c r="L144" s="33"/>
      <c r="M144" s="169" t="s">
        <v>1</v>
      </c>
      <c r="N144" s="170" t="s">
        <v>40</v>
      </c>
      <c r="O144" s="58"/>
      <c r="P144" s="157">
        <f>O144*H144</f>
        <v>0</v>
      </c>
      <c r="Q144" s="157">
        <v>6.0000000000000002E-5</v>
      </c>
      <c r="R144" s="157">
        <f>Q144*H144</f>
        <v>1.2E-4</v>
      </c>
      <c r="S144" s="157">
        <v>0</v>
      </c>
      <c r="T144" s="15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9" t="s">
        <v>133</v>
      </c>
      <c r="AT144" s="159" t="s">
        <v>212</v>
      </c>
      <c r="AU144" s="159" t="s">
        <v>85</v>
      </c>
      <c r="AY144" s="17" t="s">
        <v>127</v>
      </c>
      <c r="BE144" s="160">
        <f>IF(N144="základní",J144,0)</f>
        <v>0</v>
      </c>
      <c r="BF144" s="160">
        <f>IF(N144="snížená",J144,0)</f>
        <v>0</v>
      </c>
      <c r="BG144" s="160">
        <f>IF(N144="zákl. přenesená",J144,0)</f>
        <v>0</v>
      </c>
      <c r="BH144" s="160">
        <f>IF(N144="sníž. přenesená",J144,0)</f>
        <v>0</v>
      </c>
      <c r="BI144" s="160">
        <f>IF(N144="nulová",J144,0)</f>
        <v>0</v>
      </c>
      <c r="BJ144" s="17" t="s">
        <v>83</v>
      </c>
      <c r="BK144" s="160">
        <f>ROUND(I144*H144,2)</f>
        <v>0</v>
      </c>
      <c r="BL144" s="17" t="s">
        <v>133</v>
      </c>
      <c r="BM144" s="159" t="s">
        <v>1002</v>
      </c>
    </row>
    <row r="145" spans="1:65" s="2" customFormat="1" ht="24.2" customHeight="1">
      <c r="A145" s="32"/>
      <c r="B145" s="145"/>
      <c r="C145" s="161" t="s">
        <v>173</v>
      </c>
      <c r="D145" s="161" t="s">
        <v>212</v>
      </c>
      <c r="E145" s="162" t="s">
        <v>968</v>
      </c>
      <c r="F145" s="163" t="s">
        <v>969</v>
      </c>
      <c r="G145" s="164" t="s">
        <v>163</v>
      </c>
      <c r="H145" s="165">
        <v>6</v>
      </c>
      <c r="I145" s="166"/>
      <c r="J145" s="167">
        <f>ROUND(I145*H145,2)</f>
        <v>0</v>
      </c>
      <c r="K145" s="168"/>
      <c r="L145" s="33"/>
      <c r="M145" s="169" t="s">
        <v>1</v>
      </c>
      <c r="N145" s="170" t="s">
        <v>40</v>
      </c>
      <c r="O145" s="58"/>
      <c r="P145" s="157">
        <f>O145*H145</f>
        <v>0</v>
      </c>
      <c r="Q145" s="157">
        <v>0</v>
      </c>
      <c r="R145" s="157">
        <f>Q145*H145</f>
        <v>0</v>
      </c>
      <c r="S145" s="157">
        <v>0</v>
      </c>
      <c r="T145" s="15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9" t="s">
        <v>133</v>
      </c>
      <c r="AT145" s="159" t="s">
        <v>212</v>
      </c>
      <c r="AU145" s="159" t="s">
        <v>85</v>
      </c>
      <c r="AY145" s="17" t="s">
        <v>127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17" t="s">
        <v>83</v>
      </c>
      <c r="BK145" s="160">
        <f>ROUND(I145*H145,2)</f>
        <v>0</v>
      </c>
      <c r="BL145" s="17" t="s">
        <v>133</v>
      </c>
      <c r="BM145" s="159" t="s">
        <v>1003</v>
      </c>
    </row>
    <row r="146" spans="1:65" s="2" customFormat="1" ht="24.2" customHeight="1">
      <c r="A146" s="32"/>
      <c r="B146" s="145"/>
      <c r="C146" s="161" t="s">
        <v>177</v>
      </c>
      <c r="D146" s="161" t="s">
        <v>212</v>
      </c>
      <c r="E146" s="162" t="s">
        <v>1004</v>
      </c>
      <c r="F146" s="163" t="s">
        <v>1005</v>
      </c>
      <c r="G146" s="164" t="s">
        <v>163</v>
      </c>
      <c r="H146" s="165">
        <v>2</v>
      </c>
      <c r="I146" s="166"/>
      <c r="J146" s="167">
        <f>ROUND(I146*H146,2)</f>
        <v>0</v>
      </c>
      <c r="K146" s="168"/>
      <c r="L146" s="33"/>
      <c r="M146" s="169" t="s">
        <v>1</v>
      </c>
      <c r="N146" s="170" t="s">
        <v>40</v>
      </c>
      <c r="O146" s="58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9" t="s">
        <v>133</v>
      </c>
      <c r="AT146" s="159" t="s">
        <v>212</v>
      </c>
      <c r="AU146" s="159" t="s">
        <v>85</v>
      </c>
      <c r="AY146" s="17" t="s">
        <v>127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7" t="s">
        <v>83</v>
      </c>
      <c r="BK146" s="160">
        <f>ROUND(I146*H146,2)</f>
        <v>0</v>
      </c>
      <c r="BL146" s="17" t="s">
        <v>133</v>
      </c>
      <c r="BM146" s="159" t="s">
        <v>1006</v>
      </c>
    </row>
    <row r="147" spans="1:65" s="2" customFormat="1" ht="16.5" customHeight="1">
      <c r="A147" s="32"/>
      <c r="B147" s="145"/>
      <c r="C147" s="161" t="s">
        <v>8</v>
      </c>
      <c r="D147" s="161" t="s">
        <v>212</v>
      </c>
      <c r="E147" s="162" t="s">
        <v>971</v>
      </c>
      <c r="F147" s="163" t="s">
        <v>972</v>
      </c>
      <c r="G147" s="164" t="s">
        <v>163</v>
      </c>
      <c r="H147" s="165">
        <v>2</v>
      </c>
      <c r="I147" s="166"/>
      <c r="J147" s="167">
        <f>ROUND(I147*H147,2)</f>
        <v>0</v>
      </c>
      <c r="K147" s="168"/>
      <c r="L147" s="33"/>
      <c r="M147" s="169" t="s">
        <v>1</v>
      </c>
      <c r="N147" s="170" t="s">
        <v>40</v>
      </c>
      <c r="O147" s="58"/>
      <c r="P147" s="157">
        <f>O147*H147</f>
        <v>0</v>
      </c>
      <c r="Q147" s="157">
        <v>2.0000000000000002E-5</v>
      </c>
      <c r="R147" s="157">
        <f>Q147*H147</f>
        <v>4.0000000000000003E-5</v>
      </c>
      <c r="S147" s="157">
        <v>0</v>
      </c>
      <c r="T147" s="15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9" t="s">
        <v>133</v>
      </c>
      <c r="AT147" s="159" t="s">
        <v>212</v>
      </c>
      <c r="AU147" s="159" t="s">
        <v>85</v>
      </c>
      <c r="AY147" s="17" t="s">
        <v>127</v>
      </c>
      <c r="BE147" s="160">
        <f>IF(N147="základní",J147,0)</f>
        <v>0</v>
      </c>
      <c r="BF147" s="160">
        <f>IF(N147="snížená",J147,0)</f>
        <v>0</v>
      </c>
      <c r="BG147" s="160">
        <f>IF(N147="zákl. přenesená",J147,0)</f>
        <v>0</v>
      </c>
      <c r="BH147" s="160">
        <f>IF(N147="sníž. přenesená",J147,0)</f>
        <v>0</v>
      </c>
      <c r="BI147" s="160">
        <f>IF(N147="nulová",J147,0)</f>
        <v>0</v>
      </c>
      <c r="BJ147" s="17" t="s">
        <v>83</v>
      </c>
      <c r="BK147" s="160">
        <f>ROUND(I147*H147,2)</f>
        <v>0</v>
      </c>
      <c r="BL147" s="17" t="s">
        <v>133</v>
      </c>
      <c r="BM147" s="159" t="s">
        <v>1007</v>
      </c>
    </row>
    <row r="148" spans="1:65" s="2" customFormat="1" ht="24.2" customHeight="1">
      <c r="A148" s="32"/>
      <c r="B148" s="145"/>
      <c r="C148" s="161" t="s">
        <v>184</v>
      </c>
      <c r="D148" s="161" t="s">
        <v>212</v>
      </c>
      <c r="E148" s="162" t="s">
        <v>974</v>
      </c>
      <c r="F148" s="163" t="s">
        <v>975</v>
      </c>
      <c r="G148" s="164" t="s">
        <v>227</v>
      </c>
      <c r="H148" s="165">
        <v>1.06</v>
      </c>
      <c r="I148" s="166"/>
      <c r="J148" s="167">
        <f>ROUND(I148*H148,2)</f>
        <v>0</v>
      </c>
      <c r="K148" s="168"/>
      <c r="L148" s="33"/>
      <c r="M148" s="169" t="s">
        <v>1</v>
      </c>
      <c r="N148" s="170" t="s">
        <v>40</v>
      </c>
      <c r="O148" s="58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9" t="s">
        <v>133</v>
      </c>
      <c r="AT148" s="159" t="s">
        <v>212</v>
      </c>
      <c r="AU148" s="159" t="s">
        <v>85</v>
      </c>
      <c r="AY148" s="17" t="s">
        <v>127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7" t="s">
        <v>83</v>
      </c>
      <c r="BK148" s="160">
        <f>ROUND(I148*H148,2)</f>
        <v>0</v>
      </c>
      <c r="BL148" s="17" t="s">
        <v>133</v>
      </c>
      <c r="BM148" s="159" t="s">
        <v>1008</v>
      </c>
    </row>
    <row r="149" spans="1:65" s="14" customFormat="1" ht="11.25">
      <c r="B149" s="179"/>
      <c r="D149" s="172" t="s">
        <v>216</v>
      </c>
      <c r="E149" s="180" t="s">
        <v>1</v>
      </c>
      <c r="F149" s="181" t="s">
        <v>977</v>
      </c>
      <c r="H149" s="182">
        <v>1.06</v>
      </c>
      <c r="I149" s="183"/>
      <c r="L149" s="179"/>
      <c r="M149" s="184"/>
      <c r="N149" s="185"/>
      <c r="O149" s="185"/>
      <c r="P149" s="185"/>
      <c r="Q149" s="185"/>
      <c r="R149" s="185"/>
      <c r="S149" s="185"/>
      <c r="T149" s="186"/>
      <c r="AT149" s="180" t="s">
        <v>216</v>
      </c>
      <c r="AU149" s="180" t="s">
        <v>85</v>
      </c>
      <c r="AV149" s="14" t="s">
        <v>85</v>
      </c>
      <c r="AW149" s="14" t="s">
        <v>32</v>
      </c>
      <c r="AX149" s="14" t="s">
        <v>83</v>
      </c>
      <c r="AY149" s="180" t="s">
        <v>127</v>
      </c>
    </row>
    <row r="150" spans="1:65" s="2" customFormat="1" ht="16.5" customHeight="1">
      <c r="A150" s="32"/>
      <c r="B150" s="145"/>
      <c r="C150" s="146" t="s">
        <v>188</v>
      </c>
      <c r="D150" s="146" t="s">
        <v>129</v>
      </c>
      <c r="E150" s="147" t="s">
        <v>978</v>
      </c>
      <c r="F150" s="148" t="s">
        <v>979</v>
      </c>
      <c r="G150" s="149" t="s">
        <v>238</v>
      </c>
      <c r="H150" s="150">
        <v>0.159</v>
      </c>
      <c r="I150" s="151"/>
      <c r="J150" s="152">
        <f>ROUND(I150*H150,2)</f>
        <v>0</v>
      </c>
      <c r="K150" s="153"/>
      <c r="L150" s="154"/>
      <c r="M150" s="155" t="s">
        <v>1</v>
      </c>
      <c r="N150" s="156" t="s">
        <v>40</v>
      </c>
      <c r="O150" s="58"/>
      <c r="P150" s="157">
        <f>O150*H150</f>
        <v>0</v>
      </c>
      <c r="Q150" s="157">
        <v>0.2</v>
      </c>
      <c r="R150" s="157">
        <f>Q150*H150</f>
        <v>3.1800000000000002E-2</v>
      </c>
      <c r="S150" s="157">
        <v>0</v>
      </c>
      <c r="T150" s="15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9" t="s">
        <v>132</v>
      </c>
      <c r="AT150" s="159" t="s">
        <v>129</v>
      </c>
      <c r="AU150" s="159" t="s">
        <v>85</v>
      </c>
      <c r="AY150" s="17" t="s">
        <v>127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17" t="s">
        <v>83</v>
      </c>
      <c r="BK150" s="160">
        <f>ROUND(I150*H150,2)</f>
        <v>0</v>
      </c>
      <c r="BL150" s="17" t="s">
        <v>133</v>
      </c>
      <c r="BM150" s="159" t="s">
        <v>1009</v>
      </c>
    </row>
    <row r="151" spans="1:65" s="14" customFormat="1" ht="11.25">
      <c r="B151" s="179"/>
      <c r="D151" s="172" t="s">
        <v>216</v>
      </c>
      <c r="E151" s="180" t="s">
        <v>1</v>
      </c>
      <c r="F151" s="181" t="s">
        <v>981</v>
      </c>
      <c r="H151" s="182">
        <v>0.159</v>
      </c>
      <c r="I151" s="183"/>
      <c r="L151" s="179"/>
      <c r="M151" s="184"/>
      <c r="N151" s="185"/>
      <c r="O151" s="185"/>
      <c r="P151" s="185"/>
      <c r="Q151" s="185"/>
      <c r="R151" s="185"/>
      <c r="S151" s="185"/>
      <c r="T151" s="186"/>
      <c r="AT151" s="180" t="s">
        <v>216</v>
      </c>
      <c r="AU151" s="180" t="s">
        <v>85</v>
      </c>
      <c r="AV151" s="14" t="s">
        <v>85</v>
      </c>
      <c r="AW151" s="14" t="s">
        <v>32</v>
      </c>
      <c r="AX151" s="14" t="s">
        <v>83</v>
      </c>
      <c r="AY151" s="180" t="s">
        <v>127</v>
      </c>
    </row>
    <row r="152" spans="1:65" s="2" customFormat="1" ht="16.5" customHeight="1">
      <c r="A152" s="32"/>
      <c r="B152" s="145"/>
      <c r="C152" s="161" t="s">
        <v>192</v>
      </c>
      <c r="D152" s="161" t="s">
        <v>212</v>
      </c>
      <c r="E152" s="162" t="s">
        <v>401</v>
      </c>
      <c r="F152" s="163" t="s">
        <v>402</v>
      </c>
      <c r="G152" s="164" t="s">
        <v>238</v>
      </c>
      <c r="H152" s="165">
        <v>0.54</v>
      </c>
      <c r="I152" s="166"/>
      <c r="J152" s="167">
        <f>ROUND(I152*H152,2)</f>
        <v>0</v>
      </c>
      <c r="K152" s="168"/>
      <c r="L152" s="33"/>
      <c r="M152" s="169" t="s">
        <v>1</v>
      </c>
      <c r="N152" s="170" t="s">
        <v>40</v>
      </c>
      <c r="O152" s="58"/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9" t="s">
        <v>133</v>
      </c>
      <c r="AT152" s="159" t="s">
        <v>212</v>
      </c>
      <c r="AU152" s="159" t="s">
        <v>85</v>
      </c>
      <c r="AY152" s="17" t="s">
        <v>127</v>
      </c>
      <c r="BE152" s="160">
        <f>IF(N152="základní",J152,0)</f>
        <v>0</v>
      </c>
      <c r="BF152" s="160">
        <f>IF(N152="snížená",J152,0)</f>
        <v>0</v>
      </c>
      <c r="BG152" s="160">
        <f>IF(N152="zákl. přenesená",J152,0)</f>
        <v>0</v>
      </c>
      <c r="BH152" s="160">
        <f>IF(N152="sníž. přenesená",J152,0)</f>
        <v>0</v>
      </c>
      <c r="BI152" s="160">
        <f>IF(N152="nulová",J152,0)</f>
        <v>0</v>
      </c>
      <c r="BJ152" s="17" t="s">
        <v>83</v>
      </c>
      <c r="BK152" s="160">
        <f>ROUND(I152*H152,2)</f>
        <v>0</v>
      </c>
      <c r="BL152" s="17" t="s">
        <v>133</v>
      </c>
      <c r="BM152" s="159" t="s">
        <v>1010</v>
      </c>
    </row>
    <row r="153" spans="1:65" s="14" customFormat="1" ht="11.25">
      <c r="B153" s="179"/>
      <c r="D153" s="172" t="s">
        <v>216</v>
      </c>
      <c r="E153" s="180" t="s">
        <v>1</v>
      </c>
      <c r="F153" s="181" t="s">
        <v>983</v>
      </c>
      <c r="H153" s="182">
        <v>0.54</v>
      </c>
      <c r="I153" s="183"/>
      <c r="L153" s="179"/>
      <c r="M153" s="184"/>
      <c r="N153" s="185"/>
      <c r="O153" s="185"/>
      <c r="P153" s="185"/>
      <c r="Q153" s="185"/>
      <c r="R153" s="185"/>
      <c r="S153" s="185"/>
      <c r="T153" s="186"/>
      <c r="AT153" s="180" t="s">
        <v>216</v>
      </c>
      <c r="AU153" s="180" t="s">
        <v>85</v>
      </c>
      <c r="AV153" s="14" t="s">
        <v>85</v>
      </c>
      <c r="AW153" s="14" t="s">
        <v>32</v>
      </c>
      <c r="AX153" s="14" t="s">
        <v>75</v>
      </c>
      <c r="AY153" s="180" t="s">
        <v>127</v>
      </c>
    </row>
    <row r="154" spans="1:65" s="15" customFormat="1" ht="11.25">
      <c r="B154" s="192"/>
      <c r="D154" s="172" t="s">
        <v>216</v>
      </c>
      <c r="E154" s="193" t="s">
        <v>1</v>
      </c>
      <c r="F154" s="194" t="s">
        <v>308</v>
      </c>
      <c r="H154" s="195">
        <v>0.54</v>
      </c>
      <c r="I154" s="196"/>
      <c r="L154" s="192"/>
      <c r="M154" s="197"/>
      <c r="N154" s="198"/>
      <c r="O154" s="198"/>
      <c r="P154" s="198"/>
      <c r="Q154" s="198"/>
      <c r="R154" s="198"/>
      <c r="S154" s="198"/>
      <c r="T154" s="199"/>
      <c r="AT154" s="193" t="s">
        <v>216</v>
      </c>
      <c r="AU154" s="193" t="s">
        <v>85</v>
      </c>
      <c r="AV154" s="15" t="s">
        <v>133</v>
      </c>
      <c r="AW154" s="15" t="s">
        <v>32</v>
      </c>
      <c r="AX154" s="15" t="s">
        <v>83</v>
      </c>
      <c r="AY154" s="193" t="s">
        <v>127</v>
      </c>
    </row>
    <row r="155" spans="1:65" s="2" customFormat="1" ht="21.75" customHeight="1">
      <c r="A155" s="32"/>
      <c r="B155" s="145"/>
      <c r="C155" s="161" t="s">
        <v>196</v>
      </c>
      <c r="D155" s="161" t="s">
        <v>212</v>
      </c>
      <c r="E155" s="162" t="s">
        <v>984</v>
      </c>
      <c r="F155" s="163" t="s">
        <v>985</v>
      </c>
      <c r="G155" s="164" t="s">
        <v>227</v>
      </c>
      <c r="H155" s="165">
        <v>10.603</v>
      </c>
      <c r="I155" s="166"/>
      <c r="J155" s="167">
        <f>ROUND(I155*H155,2)</f>
        <v>0</v>
      </c>
      <c r="K155" s="168"/>
      <c r="L155" s="33"/>
      <c r="M155" s="169" t="s">
        <v>1</v>
      </c>
      <c r="N155" s="170" t="s">
        <v>40</v>
      </c>
      <c r="O155" s="58"/>
      <c r="P155" s="157">
        <f>O155*H155</f>
        <v>0</v>
      </c>
      <c r="Q155" s="157">
        <v>0</v>
      </c>
      <c r="R155" s="157">
        <f>Q155*H155</f>
        <v>0</v>
      </c>
      <c r="S155" s="157">
        <v>0</v>
      </c>
      <c r="T155" s="158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9" t="s">
        <v>133</v>
      </c>
      <c r="AT155" s="159" t="s">
        <v>212</v>
      </c>
      <c r="AU155" s="159" t="s">
        <v>85</v>
      </c>
      <c r="AY155" s="17" t="s">
        <v>127</v>
      </c>
      <c r="BE155" s="160">
        <f>IF(N155="základní",J155,0)</f>
        <v>0</v>
      </c>
      <c r="BF155" s="160">
        <f>IF(N155="snížená",J155,0)</f>
        <v>0</v>
      </c>
      <c r="BG155" s="160">
        <f>IF(N155="zákl. přenesená",J155,0)</f>
        <v>0</v>
      </c>
      <c r="BH155" s="160">
        <f>IF(N155="sníž. přenesená",J155,0)</f>
        <v>0</v>
      </c>
      <c r="BI155" s="160">
        <f>IF(N155="nulová",J155,0)</f>
        <v>0</v>
      </c>
      <c r="BJ155" s="17" t="s">
        <v>83</v>
      </c>
      <c r="BK155" s="160">
        <f>ROUND(I155*H155,2)</f>
        <v>0</v>
      </c>
      <c r="BL155" s="17" t="s">
        <v>133</v>
      </c>
      <c r="BM155" s="159" t="s">
        <v>1011</v>
      </c>
    </row>
    <row r="156" spans="1:65" s="14" customFormat="1" ht="11.25">
      <c r="B156" s="179"/>
      <c r="D156" s="172" t="s">
        <v>216</v>
      </c>
      <c r="E156" s="180" t="s">
        <v>1</v>
      </c>
      <c r="F156" s="181" t="s">
        <v>987</v>
      </c>
      <c r="H156" s="182">
        <v>10.603</v>
      </c>
      <c r="I156" s="183"/>
      <c r="L156" s="179"/>
      <c r="M156" s="184"/>
      <c r="N156" s="185"/>
      <c r="O156" s="185"/>
      <c r="P156" s="185"/>
      <c r="Q156" s="185"/>
      <c r="R156" s="185"/>
      <c r="S156" s="185"/>
      <c r="T156" s="186"/>
      <c r="AT156" s="180" t="s">
        <v>216</v>
      </c>
      <c r="AU156" s="180" t="s">
        <v>85</v>
      </c>
      <c r="AV156" s="14" t="s">
        <v>85</v>
      </c>
      <c r="AW156" s="14" t="s">
        <v>32</v>
      </c>
      <c r="AX156" s="14" t="s">
        <v>83</v>
      </c>
      <c r="AY156" s="180" t="s">
        <v>127</v>
      </c>
    </row>
    <row r="157" spans="1:65" s="2" customFormat="1" ht="21.75" customHeight="1">
      <c r="A157" s="32"/>
      <c r="B157" s="145"/>
      <c r="C157" s="161" t="s">
        <v>200</v>
      </c>
      <c r="D157" s="161" t="s">
        <v>212</v>
      </c>
      <c r="E157" s="162" t="s">
        <v>407</v>
      </c>
      <c r="F157" s="163" t="s">
        <v>408</v>
      </c>
      <c r="G157" s="164" t="s">
        <v>238</v>
      </c>
      <c r="H157" s="165">
        <v>0.54</v>
      </c>
      <c r="I157" s="166"/>
      <c r="J157" s="167">
        <f>ROUND(I157*H157,2)</f>
        <v>0</v>
      </c>
      <c r="K157" s="168"/>
      <c r="L157" s="33"/>
      <c r="M157" s="169" t="s">
        <v>1</v>
      </c>
      <c r="N157" s="170" t="s">
        <v>40</v>
      </c>
      <c r="O157" s="58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9" t="s">
        <v>133</v>
      </c>
      <c r="AT157" s="159" t="s">
        <v>212</v>
      </c>
      <c r="AU157" s="159" t="s">
        <v>85</v>
      </c>
      <c r="AY157" s="17" t="s">
        <v>127</v>
      </c>
      <c r="BE157" s="160">
        <f>IF(N157="základní",J157,0)</f>
        <v>0</v>
      </c>
      <c r="BF157" s="160">
        <f>IF(N157="snížená",J157,0)</f>
        <v>0</v>
      </c>
      <c r="BG157" s="160">
        <f>IF(N157="zákl. přenesená",J157,0)</f>
        <v>0</v>
      </c>
      <c r="BH157" s="160">
        <f>IF(N157="sníž. přenesená",J157,0)</f>
        <v>0</v>
      </c>
      <c r="BI157" s="160">
        <f>IF(N157="nulová",J157,0)</f>
        <v>0</v>
      </c>
      <c r="BJ157" s="17" t="s">
        <v>83</v>
      </c>
      <c r="BK157" s="160">
        <f>ROUND(I157*H157,2)</f>
        <v>0</v>
      </c>
      <c r="BL157" s="17" t="s">
        <v>133</v>
      </c>
      <c r="BM157" s="159" t="s">
        <v>1012</v>
      </c>
    </row>
    <row r="158" spans="1:65" s="2" customFormat="1" ht="16.5" customHeight="1">
      <c r="A158" s="32"/>
      <c r="B158" s="145"/>
      <c r="C158" s="161" t="s">
        <v>7</v>
      </c>
      <c r="D158" s="161" t="s">
        <v>212</v>
      </c>
      <c r="E158" s="162" t="s">
        <v>989</v>
      </c>
      <c r="F158" s="163" t="s">
        <v>990</v>
      </c>
      <c r="G158" s="164" t="s">
        <v>163</v>
      </c>
      <c r="H158" s="165">
        <v>2</v>
      </c>
      <c r="I158" s="166"/>
      <c r="J158" s="167">
        <f>ROUND(I158*H158,2)</f>
        <v>0</v>
      </c>
      <c r="K158" s="168"/>
      <c r="L158" s="33"/>
      <c r="M158" s="169" t="s">
        <v>1</v>
      </c>
      <c r="N158" s="170" t="s">
        <v>40</v>
      </c>
      <c r="O158" s="58"/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9" t="s">
        <v>133</v>
      </c>
      <c r="AT158" s="159" t="s">
        <v>212</v>
      </c>
      <c r="AU158" s="159" t="s">
        <v>85</v>
      </c>
      <c r="AY158" s="17" t="s">
        <v>127</v>
      </c>
      <c r="BE158" s="160">
        <f>IF(N158="základní",J158,0)</f>
        <v>0</v>
      </c>
      <c r="BF158" s="160">
        <f>IF(N158="snížená",J158,0)</f>
        <v>0</v>
      </c>
      <c r="BG158" s="160">
        <f>IF(N158="zákl. přenesená",J158,0)</f>
        <v>0</v>
      </c>
      <c r="BH158" s="160">
        <f>IF(N158="sníž. přenesená",J158,0)</f>
        <v>0</v>
      </c>
      <c r="BI158" s="160">
        <f>IF(N158="nulová",J158,0)</f>
        <v>0</v>
      </c>
      <c r="BJ158" s="17" t="s">
        <v>83</v>
      </c>
      <c r="BK158" s="160">
        <f>ROUND(I158*H158,2)</f>
        <v>0</v>
      </c>
      <c r="BL158" s="17" t="s">
        <v>133</v>
      </c>
      <c r="BM158" s="159" t="s">
        <v>1013</v>
      </c>
    </row>
    <row r="159" spans="1:65" s="2" customFormat="1" ht="16.5" customHeight="1">
      <c r="A159" s="32"/>
      <c r="B159" s="145"/>
      <c r="C159" s="161" t="s">
        <v>207</v>
      </c>
      <c r="D159" s="161" t="s">
        <v>212</v>
      </c>
      <c r="E159" s="162" t="s">
        <v>992</v>
      </c>
      <c r="F159" s="163" t="s">
        <v>993</v>
      </c>
      <c r="G159" s="164" t="s">
        <v>163</v>
      </c>
      <c r="H159" s="165">
        <v>12</v>
      </c>
      <c r="I159" s="166"/>
      <c r="J159" s="167">
        <f>ROUND(I159*H159,2)</f>
        <v>0</v>
      </c>
      <c r="K159" s="168"/>
      <c r="L159" s="33"/>
      <c r="M159" s="169" t="s">
        <v>1</v>
      </c>
      <c r="N159" s="170" t="s">
        <v>40</v>
      </c>
      <c r="O159" s="58"/>
      <c r="P159" s="157">
        <f>O159*H159</f>
        <v>0</v>
      </c>
      <c r="Q159" s="157">
        <v>0</v>
      </c>
      <c r="R159" s="157">
        <f>Q159*H159</f>
        <v>0</v>
      </c>
      <c r="S159" s="157">
        <v>0</v>
      </c>
      <c r="T159" s="15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9" t="s">
        <v>133</v>
      </c>
      <c r="AT159" s="159" t="s">
        <v>212</v>
      </c>
      <c r="AU159" s="159" t="s">
        <v>85</v>
      </c>
      <c r="AY159" s="17" t="s">
        <v>127</v>
      </c>
      <c r="BE159" s="160">
        <f>IF(N159="základní",J159,0)</f>
        <v>0</v>
      </c>
      <c r="BF159" s="160">
        <f>IF(N159="snížená",J159,0)</f>
        <v>0</v>
      </c>
      <c r="BG159" s="160">
        <f>IF(N159="zákl. přenesená",J159,0)</f>
        <v>0</v>
      </c>
      <c r="BH159" s="160">
        <f>IF(N159="sníž. přenesená",J159,0)</f>
        <v>0</v>
      </c>
      <c r="BI159" s="160">
        <f>IF(N159="nulová",J159,0)</f>
        <v>0</v>
      </c>
      <c r="BJ159" s="17" t="s">
        <v>83</v>
      </c>
      <c r="BK159" s="160">
        <f>ROUND(I159*H159,2)</f>
        <v>0</v>
      </c>
      <c r="BL159" s="17" t="s">
        <v>133</v>
      </c>
      <c r="BM159" s="159" t="s">
        <v>1014</v>
      </c>
    </row>
    <row r="160" spans="1:65" s="14" customFormat="1" ht="11.25">
      <c r="B160" s="179"/>
      <c r="D160" s="172" t="s">
        <v>216</v>
      </c>
      <c r="E160" s="180" t="s">
        <v>1</v>
      </c>
      <c r="F160" s="181" t="s">
        <v>995</v>
      </c>
      <c r="H160" s="182">
        <v>12</v>
      </c>
      <c r="I160" s="183"/>
      <c r="L160" s="179"/>
      <c r="M160" s="184"/>
      <c r="N160" s="185"/>
      <c r="O160" s="185"/>
      <c r="P160" s="185"/>
      <c r="Q160" s="185"/>
      <c r="R160" s="185"/>
      <c r="S160" s="185"/>
      <c r="T160" s="186"/>
      <c r="AT160" s="180" t="s">
        <v>216</v>
      </c>
      <c r="AU160" s="180" t="s">
        <v>85</v>
      </c>
      <c r="AV160" s="14" t="s">
        <v>85</v>
      </c>
      <c r="AW160" s="14" t="s">
        <v>32</v>
      </c>
      <c r="AX160" s="14" t="s">
        <v>83</v>
      </c>
      <c r="AY160" s="180" t="s">
        <v>127</v>
      </c>
    </row>
    <row r="161" spans="1:65" s="2" customFormat="1" ht="16.5" customHeight="1">
      <c r="A161" s="32"/>
      <c r="B161" s="145"/>
      <c r="C161" s="161" t="s">
        <v>211</v>
      </c>
      <c r="D161" s="161" t="s">
        <v>212</v>
      </c>
      <c r="E161" s="162" t="s">
        <v>996</v>
      </c>
      <c r="F161" s="163" t="s">
        <v>997</v>
      </c>
      <c r="G161" s="164" t="s">
        <v>99</v>
      </c>
      <c r="H161" s="165">
        <v>56.548999999999999</v>
      </c>
      <c r="I161" s="166"/>
      <c r="J161" s="167">
        <f>ROUND(I161*H161,2)</f>
        <v>0</v>
      </c>
      <c r="K161" s="168"/>
      <c r="L161" s="33"/>
      <c r="M161" s="169" t="s">
        <v>1</v>
      </c>
      <c r="N161" s="170" t="s">
        <v>40</v>
      </c>
      <c r="O161" s="58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9" t="s">
        <v>133</v>
      </c>
      <c r="AT161" s="159" t="s">
        <v>212</v>
      </c>
      <c r="AU161" s="159" t="s">
        <v>85</v>
      </c>
      <c r="AY161" s="17" t="s">
        <v>127</v>
      </c>
      <c r="BE161" s="160">
        <f>IF(N161="základní",J161,0)</f>
        <v>0</v>
      </c>
      <c r="BF161" s="160">
        <f>IF(N161="snížená",J161,0)</f>
        <v>0</v>
      </c>
      <c r="BG161" s="160">
        <f>IF(N161="zákl. přenesená",J161,0)</f>
        <v>0</v>
      </c>
      <c r="BH161" s="160">
        <f>IF(N161="sníž. přenesená",J161,0)</f>
        <v>0</v>
      </c>
      <c r="BI161" s="160">
        <f>IF(N161="nulová",J161,0)</f>
        <v>0</v>
      </c>
      <c r="BJ161" s="17" t="s">
        <v>83</v>
      </c>
      <c r="BK161" s="160">
        <f>ROUND(I161*H161,2)</f>
        <v>0</v>
      </c>
      <c r="BL161" s="17" t="s">
        <v>133</v>
      </c>
      <c r="BM161" s="159" t="s">
        <v>1015</v>
      </c>
    </row>
    <row r="162" spans="1:65" s="14" customFormat="1" ht="11.25">
      <c r="B162" s="179"/>
      <c r="D162" s="172" t="s">
        <v>216</v>
      </c>
      <c r="E162" s="180" t="s">
        <v>1</v>
      </c>
      <c r="F162" s="181" t="s">
        <v>999</v>
      </c>
      <c r="H162" s="182">
        <v>56.548999999999999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216</v>
      </c>
      <c r="AU162" s="180" t="s">
        <v>85</v>
      </c>
      <c r="AV162" s="14" t="s">
        <v>85</v>
      </c>
      <c r="AW162" s="14" t="s">
        <v>32</v>
      </c>
      <c r="AX162" s="14" t="s">
        <v>83</v>
      </c>
      <c r="AY162" s="180" t="s">
        <v>127</v>
      </c>
    </row>
    <row r="163" spans="1:65" s="12" customFormat="1" ht="22.9" customHeight="1">
      <c r="B163" s="132"/>
      <c r="D163" s="133" t="s">
        <v>74</v>
      </c>
      <c r="E163" s="143" t="s">
        <v>1016</v>
      </c>
      <c r="F163" s="143" t="s">
        <v>1017</v>
      </c>
      <c r="I163" s="135"/>
      <c r="J163" s="144">
        <f>BK163</f>
        <v>0</v>
      </c>
      <c r="L163" s="132"/>
      <c r="M163" s="137"/>
      <c r="N163" s="138"/>
      <c r="O163" s="138"/>
      <c r="P163" s="139">
        <f>SUM(P164:P182)</f>
        <v>0</v>
      </c>
      <c r="Q163" s="138"/>
      <c r="R163" s="139">
        <f>SUM(R164:R182)</f>
        <v>3.1960000000000002E-2</v>
      </c>
      <c r="S163" s="138"/>
      <c r="T163" s="140">
        <f>SUM(T164:T182)</f>
        <v>0</v>
      </c>
      <c r="AR163" s="133" t="s">
        <v>83</v>
      </c>
      <c r="AT163" s="141" t="s">
        <v>74</v>
      </c>
      <c r="AU163" s="141" t="s">
        <v>83</v>
      </c>
      <c r="AY163" s="133" t="s">
        <v>127</v>
      </c>
      <c r="BK163" s="142">
        <f>SUM(BK164:BK182)</f>
        <v>0</v>
      </c>
    </row>
    <row r="164" spans="1:65" s="2" customFormat="1" ht="24.2" customHeight="1">
      <c r="A164" s="32"/>
      <c r="B164" s="145"/>
      <c r="C164" s="161" t="s">
        <v>218</v>
      </c>
      <c r="D164" s="161" t="s">
        <v>212</v>
      </c>
      <c r="E164" s="162" t="s">
        <v>965</v>
      </c>
      <c r="F164" s="163" t="s">
        <v>966</v>
      </c>
      <c r="G164" s="164" t="s">
        <v>163</v>
      </c>
      <c r="H164" s="165">
        <v>2</v>
      </c>
      <c r="I164" s="166"/>
      <c r="J164" s="167">
        <f>ROUND(I164*H164,2)</f>
        <v>0</v>
      </c>
      <c r="K164" s="168"/>
      <c r="L164" s="33"/>
      <c r="M164" s="169" t="s">
        <v>1</v>
      </c>
      <c r="N164" s="170" t="s">
        <v>40</v>
      </c>
      <c r="O164" s="58"/>
      <c r="P164" s="157">
        <f>O164*H164</f>
        <v>0</v>
      </c>
      <c r="Q164" s="157">
        <v>6.0000000000000002E-5</v>
      </c>
      <c r="R164" s="157">
        <f>Q164*H164</f>
        <v>1.2E-4</v>
      </c>
      <c r="S164" s="157">
        <v>0</v>
      </c>
      <c r="T164" s="15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9" t="s">
        <v>133</v>
      </c>
      <c r="AT164" s="159" t="s">
        <v>212</v>
      </c>
      <c r="AU164" s="159" t="s">
        <v>85</v>
      </c>
      <c r="AY164" s="17" t="s">
        <v>127</v>
      </c>
      <c r="BE164" s="160">
        <f>IF(N164="základní",J164,0)</f>
        <v>0</v>
      </c>
      <c r="BF164" s="160">
        <f>IF(N164="snížená",J164,0)</f>
        <v>0</v>
      </c>
      <c r="BG164" s="160">
        <f>IF(N164="zákl. přenesená",J164,0)</f>
        <v>0</v>
      </c>
      <c r="BH164" s="160">
        <f>IF(N164="sníž. přenesená",J164,0)</f>
        <v>0</v>
      </c>
      <c r="BI164" s="160">
        <f>IF(N164="nulová",J164,0)</f>
        <v>0</v>
      </c>
      <c r="BJ164" s="17" t="s">
        <v>83</v>
      </c>
      <c r="BK164" s="160">
        <f>ROUND(I164*H164,2)</f>
        <v>0</v>
      </c>
      <c r="BL164" s="17" t="s">
        <v>133</v>
      </c>
      <c r="BM164" s="159" t="s">
        <v>1018</v>
      </c>
    </row>
    <row r="165" spans="1:65" s="2" customFormat="1" ht="24.2" customHeight="1">
      <c r="A165" s="32"/>
      <c r="B165" s="145"/>
      <c r="C165" s="161" t="s">
        <v>222</v>
      </c>
      <c r="D165" s="161" t="s">
        <v>212</v>
      </c>
      <c r="E165" s="162" t="s">
        <v>968</v>
      </c>
      <c r="F165" s="163" t="s">
        <v>969</v>
      </c>
      <c r="G165" s="164" t="s">
        <v>163</v>
      </c>
      <c r="H165" s="165">
        <v>6</v>
      </c>
      <c r="I165" s="166"/>
      <c r="J165" s="167">
        <f>ROUND(I165*H165,2)</f>
        <v>0</v>
      </c>
      <c r="K165" s="168"/>
      <c r="L165" s="33"/>
      <c r="M165" s="169" t="s">
        <v>1</v>
      </c>
      <c r="N165" s="170" t="s">
        <v>40</v>
      </c>
      <c r="O165" s="58"/>
      <c r="P165" s="157">
        <f>O165*H165</f>
        <v>0</v>
      </c>
      <c r="Q165" s="157">
        <v>0</v>
      </c>
      <c r="R165" s="157">
        <f>Q165*H165</f>
        <v>0</v>
      </c>
      <c r="S165" s="157">
        <v>0</v>
      </c>
      <c r="T165" s="158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9" t="s">
        <v>133</v>
      </c>
      <c r="AT165" s="159" t="s">
        <v>212</v>
      </c>
      <c r="AU165" s="159" t="s">
        <v>85</v>
      </c>
      <c r="AY165" s="17" t="s">
        <v>127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7" t="s">
        <v>83</v>
      </c>
      <c r="BK165" s="160">
        <f>ROUND(I165*H165,2)</f>
        <v>0</v>
      </c>
      <c r="BL165" s="17" t="s">
        <v>133</v>
      </c>
      <c r="BM165" s="159" t="s">
        <v>1019</v>
      </c>
    </row>
    <row r="166" spans="1:65" s="2" customFormat="1" ht="16.5" customHeight="1">
      <c r="A166" s="32"/>
      <c r="B166" s="145"/>
      <c r="C166" s="161" t="s">
        <v>367</v>
      </c>
      <c r="D166" s="161" t="s">
        <v>212</v>
      </c>
      <c r="E166" s="162" t="s">
        <v>971</v>
      </c>
      <c r="F166" s="163" t="s">
        <v>972</v>
      </c>
      <c r="G166" s="164" t="s">
        <v>163</v>
      </c>
      <c r="H166" s="165">
        <v>2</v>
      </c>
      <c r="I166" s="166"/>
      <c r="J166" s="167">
        <f>ROUND(I166*H166,2)</f>
        <v>0</v>
      </c>
      <c r="K166" s="168"/>
      <c r="L166" s="33"/>
      <c r="M166" s="169" t="s">
        <v>1</v>
      </c>
      <c r="N166" s="170" t="s">
        <v>40</v>
      </c>
      <c r="O166" s="58"/>
      <c r="P166" s="157">
        <f>O166*H166</f>
        <v>0</v>
      </c>
      <c r="Q166" s="157">
        <v>2.0000000000000002E-5</v>
      </c>
      <c r="R166" s="157">
        <f>Q166*H166</f>
        <v>4.0000000000000003E-5</v>
      </c>
      <c r="S166" s="157">
        <v>0</v>
      </c>
      <c r="T166" s="15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9" t="s">
        <v>133</v>
      </c>
      <c r="AT166" s="159" t="s">
        <v>212</v>
      </c>
      <c r="AU166" s="159" t="s">
        <v>85</v>
      </c>
      <c r="AY166" s="17" t="s">
        <v>127</v>
      </c>
      <c r="BE166" s="160">
        <f>IF(N166="základní",J166,0)</f>
        <v>0</v>
      </c>
      <c r="BF166" s="160">
        <f>IF(N166="snížená",J166,0)</f>
        <v>0</v>
      </c>
      <c r="BG166" s="160">
        <f>IF(N166="zákl. přenesená",J166,0)</f>
        <v>0</v>
      </c>
      <c r="BH166" s="160">
        <f>IF(N166="sníž. přenesená",J166,0)</f>
        <v>0</v>
      </c>
      <c r="BI166" s="160">
        <f>IF(N166="nulová",J166,0)</f>
        <v>0</v>
      </c>
      <c r="BJ166" s="17" t="s">
        <v>83</v>
      </c>
      <c r="BK166" s="160">
        <f>ROUND(I166*H166,2)</f>
        <v>0</v>
      </c>
      <c r="BL166" s="17" t="s">
        <v>133</v>
      </c>
      <c r="BM166" s="159" t="s">
        <v>1020</v>
      </c>
    </row>
    <row r="167" spans="1:65" s="2" customFormat="1" ht="24.2" customHeight="1">
      <c r="A167" s="32"/>
      <c r="B167" s="145"/>
      <c r="C167" s="161" t="s">
        <v>374</v>
      </c>
      <c r="D167" s="161" t="s">
        <v>212</v>
      </c>
      <c r="E167" s="162" t="s">
        <v>974</v>
      </c>
      <c r="F167" s="163" t="s">
        <v>975</v>
      </c>
      <c r="G167" s="164" t="s">
        <v>227</v>
      </c>
      <c r="H167" s="165">
        <v>1.06</v>
      </c>
      <c r="I167" s="166"/>
      <c r="J167" s="167">
        <f>ROUND(I167*H167,2)</f>
        <v>0</v>
      </c>
      <c r="K167" s="168"/>
      <c r="L167" s="33"/>
      <c r="M167" s="169" t="s">
        <v>1</v>
      </c>
      <c r="N167" s="170" t="s">
        <v>40</v>
      </c>
      <c r="O167" s="58"/>
      <c r="P167" s="157">
        <f>O167*H167</f>
        <v>0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9" t="s">
        <v>133</v>
      </c>
      <c r="AT167" s="159" t="s">
        <v>212</v>
      </c>
      <c r="AU167" s="159" t="s">
        <v>85</v>
      </c>
      <c r="AY167" s="17" t="s">
        <v>127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17" t="s">
        <v>83</v>
      </c>
      <c r="BK167" s="160">
        <f>ROUND(I167*H167,2)</f>
        <v>0</v>
      </c>
      <c r="BL167" s="17" t="s">
        <v>133</v>
      </c>
      <c r="BM167" s="159" t="s">
        <v>1021</v>
      </c>
    </row>
    <row r="168" spans="1:65" s="14" customFormat="1" ht="11.25">
      <c r="B168" s="179"/>
      <c r="D168" s="172" t="s">
        <v>216</v>
      </c>
      <c r="E168" s="180" t="s">
        <v>1</v>
      </c>
      <c r="F168" s="181" t="s">
        <v>977</v>
      </c>
      <c r="H168" s="182">
        <v>1.06</v>
      </c>
      <c r="I168" s="183"/>
      <c r="L168" s="179"/>
      <c r="M168" s="184"/>
      <c r="N168" s="185"/>
      <c r="O168" s="185"/>
      <c r="P168" s="185"/>
      <c r="Q168" s="185"/>
      <c r="R168" s="185"/>
      <c r="S168" s="185"/>
      <c r="T168" s="186"/>
      <c r="AT168" s="180" t="s">
        <v>216</v>
      </c>
      <c r="AU168" s="180" t="s">
        <v>85</v>
      </c>
      <c r="AV168" s="14" t="s">
        <v>85</v>
      </c>
      <c r="AW168" s="14" t="s">
        <v>32</v>
      </c>
      <c r="AX168" s="14" t="s">
        <v>83</v>
      </c>
      <c r="AY168" s="180" t="s">
        <v>127</v>
      </c>
    </row>
    <row r="169" spans="1:65" s="2" customFormat="1" ht="16.5" customHeight="1">
      <c r="A169" s="32"/>
      <c r="B169" s="145"/>
      <c r="C169" s="146" t="s">
        <v>379</v>
      </c>
      <c r="D169" s="146" t="s">
        <v>129</v>
      </c>
      <c r="E169" s="147" t="s">
        <v>978</v>
      </c>
      <c r="F169" s="148" t="s">
        <v>979</v>
      </c>
      <c r="G169" s="149" t="s">
        <v>238</v>
      </c>
      <c r="H169" s="150">
        <v>0.159</v>
      </c>
      <c r="I169" s="151"/>
      <c r="J169" s="152">
        <f>ROUND(I169*H169,2)</f>
        <v>0</v>
      </c>
      <c r="K169" s="153"/>
      <c r="L169" s="154"/>
      <c r="M169" s="155" t="s">
        <v>1</v>
      </c>
      <c r="N169" s="156" t="s">
        <v>40</v>
      </c>
      <c r="O169" s="58"/>
      <c r="P169" s="157">
        <f>O169*H169</f>
        <v>0</v>
      </c>
      <c r="Q169" s="157">
        <v>0.2</v>
      </c>
      <c r="R169" s="157">
        <f>Q169*H169</f>
        <v>3.1800000000000002E-2</v>
      </c>
      <c r="S169" s="157">
        <v>0</v>
      </c>
      <c r="T169" s="15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9" t="s">
        <v>132</v>
      </c>
      <c r="AT169" s="159" t="s">
        <v>129</v>
      </c>
      <c r="AU169" s="159" t="s">
        <v>85</v>
      </c>
      <c r="AY169" s="17" t="s">
        <v>127</v>
      </c>
      <c r="BE169" s="160">
        <f>IF(N169="základní",J169,0)</f>
        <v>0</v>
      </c>
      <c r="BF169" s="160">
        <f>IF(N169="snížená",J169,0)</f>
        <v>0</v>
      </c>
      <c r="BG169" s="160">
        <f>IF(N169="zákl. přenesená",J169,0)</f>
        <v>0</v>
      </c>
      <c r="BH169" s="160">
        <f>IF(N169="sníž. přenesená",J169,0)</f>
        <v>0</v>
      </c>
      <c r="BI169" s="160">
        <f>IF(N169="nulová",J169,0)</f>
        <v>0</v>
      </c>
      <c r="BJ169" s="17" t="s">
        <v>83</v>
      </c>
      <c r="BK169" s="160">
        <f>ROUND(I169*H169,2)</f>
        <v>0</v>
      </c>
      <c r="BL169" s="17" t="s">
        <v>133</v>
      </c>
      <c r="BM169" s="159" t="s">
        <v>1022</v>
      </c>
    </row>
    <row r="170" spans="1:65" s="14" customFormat="1" ht="11.25">
      <c r="B170" s="179"/>
      <c r="D170" s="172" t="s">
        <v>216</v>
      </c>
      <c r="E170" s="180" t="s">
        <v>1</v>
      </c>
      <c r="F170" s="181" t="s">
        <v>981</v>
      </c>
      <c r="H170" s="182">
        <v>0.159</v>
      </c>
      <c r="I170" s="183"/>
      <c r="L170" s="179"/>
      <c r="M170" s="184"/>
      <c r="N170" s="185"/>
      <c r="O170" s="185"/>
      <c r="P170" s="185"/>
      <c r="Q170" s="185"/>
      <c r="R170" s="185"/>
      <c r="S170" s="185"/>
      <c r="T170" s="186"/>
      <c r="AT170" s="180" t="s">
        <v>216</v>
      </c>
      <c r="AU170" s="180" t="s">
        <v>85</v>
      </c>
      <c r="AV170" s="14" t="s">
        <v>85</v>
      </c>
      <c r="AW170" s="14" t="s">
        <v>32</v>
      </c>
      <c r="AX170" s="14" t="s">
        <v>83</v>
      </c>
      <c r="AY170" s="180" t="s">
        <v>127</v>
      </c>
    </row>
    <row r="171" spans="1:65" s="2" customFormat="1" ht="16.5" customHeight="1">
      <c r="A171" s="32"/>
      <c r="B171" s="145"/>
      <c r="C171" s="161" t="s">
        <v>383</v>
      </c>
      <c r="D171" s="161" t="s">
        <v>212</v>
      </c>
      <c r="E171" s="162" t="s">
        <v>401</v>
      </c>
      <c r="F171" s="163" t="s">
        <v>402</v>
      </c>
      <c r="G171" s="164" t="s">
        <v>238</v>
      </c>
      <c r="H171" s="165">
        <v>0.42</v>
      </c>
      <c r="I171" s="166"/>
      <c r="J171" s="167">
        <f>ROUND(I171*H171,2)</f>
        <v>0</v>
      </c>
      <c r="K171" s="168"/>
      <c r="L171" s="33"/>
      <c r="M171" s="169" t="s">
        <v>1</v>
      </c>
      <c r="N171" s="170" t="s">
        <v>40</v>
      </c>
      <c r="O171" s="58"/>
      <c r="P171" s="157">
        <f>O171*H171</f>
        <v>0</v>
      </c>
      <c r="Q171" s="157">
        <v>0</v>
      </c>
      <c r="R171" s="157">
        <f>Q171*H171</f>
        <v>0</v>
      </c>
      <c r="S171" s="157">
        <v>0</v>
      </c>
      <c r="T171" s="158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9" t="s">
        <v>133</v>
      </c>
      <c r="AT171" s="159" t="s">
        <v>212</v>
      </c>
      <c r="AU171" s="159" t="s">
        <v>85</v>
      </c>
      <c r="AY171" s="17" t="s">
        <v>127</v>
      </c>
      <c r="BE171" s="160">
        <f>IF(N171="základní",J171,0)</f>
        <v>0</v>
      </c>
      <c r="BF171" s="160">
        <f>IF(N171="snížená",J171,0)</f>
        <v>0</v>
      </c>
      <c r="BG171" s="160">
        <f>IF(N171="zákl. přenesená",J171,0)</f>
        <v>0</v>
      </c>
      <c r="BH171" s="160">
        <f>IF(N171="sníž. přenesená",J171,0)</f>
        <v>0</v>
      </c>
      <c r="BI171" s="160">
        <f>IF(N171="nulová",J171,0)</f>
        <v>0</v>
      </c>
      <c r="BJ171" s="17" t="s">
        <v>83</v>
      </c>
      <c r="BK171" s="160">
        <f>ROUND(I171*H171,2)</f>
        <v>0</v>
      </c>
      <c r="BL171" s="17" t="s">
        <v>133</v>
      </c>
      <c r="BM171" s="159" t="s">
        <v>1023</v>
      </c>
    </row>
    <row r="172" spans="1:65" s="14" customFormat="1" ht="11.25">
      <c r="B172" s="179"/>
      <c r="D172" s="172" t="s">
        <v>216</v>
      </c>
      <c r="E172" s="180" t="s">
        <v>1</v>
      </c>
      <c r="F172" s="181" t="s">
        <v>1024</v>
      </c>
      <c r="H172" s="182">
        <v>0.42</v>
      </c>
      <c r="I172" s="183"/>
      <c r="L172" s="179"/>
      <c r="M172" s="184"/>
      <c r="N172" s="185"/>
      <c r="O172" s="185"/>
      <c r="P172" s="185"/>
      <c r="Q172" s="185"/>
      <c r="R172" s="185"/>
      <c r="S172" s="185"/>
      <c r="T172" s="186"/>
      <c r="AT172" s="180" t="s">
        <v>216</v>
      </c>
      <c r="AU172" s="180" t="s">
        <v>85</v>
      </c>
      <c r="AV172" s="14" t="s">
        <v>85</v>
      </c>
      <c r="AW172" s="14" t="s">
        <v>32</v>
      </c>
      <c r="AX172" s="14" t="s">
        <v>75</v>
      </c>
      <c r="AY172" s="180" t="s">
        <v>127</v>
      </c>
    </row>
    <row r="173" spans="1:65" s="15" customFormat="1" ht="11.25">
      <c r="B173" s="192"/>
      <c r="D173" s="172" t="s">
        <v>216</v>
      </c>
      <c r="E173" s="193" t="s">
        <v>1</v>
      </c>
      <c r="F173" s="194" t="s">
        <v>308</v>
      </c>
      <c r="H173" s="195">
        <v>0.42</v>
      </c>
      <c r="I173" s="196"/>
      <c r="L173" s="192"/>
      <c r="M173" s="197"/>
      <c r="N173" s="198"/>
      <c r="O173" s="198"/>
      <c r="P173" s="198"/>
      <c r="Q173" s="198"/>
      <c r="R173" s="198"/>
      <c r="S173" s="198"/>
      <c r="T173" s="199"/>
      <c r="AT173" s="193" t="s">
        <v>216</v>
      </c>
      <c r="AU173" s="193" t="s">
        <v>85</v>
      </c>
      <c r="AV173" s="15" t="s">
        <v>133</v>
      </c>
      <c r="AW173" s="15" t="s">
        <v>32</v>
      </c>
      <c r="AX173" s="15" t="s">
        <v>83</v>
      </c>
      <c r="AY173" s="193" t="s">
        <v>127</v>
      </c>
    </row>
    <row r="174" spans="1:65" s="2" customFormat="1" ht="21.75" customHeight="1">
      <c r="A174" s="32"/>
      <c r="B174" s="145"/>
      <c r="C174" s="161" t="s">
        <v>387</v>
      </c>
      <c r="D174" s="161" t="s">
        <v>212</v>
      </c>
      <c r="E174" s="162" t="s">
        <v>984</v>
      </c>
      <c r="F174" s="163" t="s">
        <v>985</v>
      </c>
      <c r="G174" s="164" t="s">
        <v>227</v>
      </c>
      <c r="H174" s="165">
        <v>10.603</v>
      </c>
      <c r="I174" s="166"/>
      <c r="J174" s="167">
        <f>ROUND(I174*H174,2)</f>
        <v>0</v>
      </c>
      <c r="K174" s="168"/>
      <c r="L174" s="33"/>
      <c r="M174" s="169" t="s">
        <v>1</v>
      </c>
      <c r="N174" s="170" t="s">
        <v>40</v>
      </c>
      <c r="O174" s="58"/>
      <c r="P174" s="157">
        <f>O174*H174</f>
        <v>0</v>
      </c>
      <c r="Q174" s="157">
        <v>0</v>
      </c>
      <c r="R174" s="157">
        <f>Q174*H174</f>
        <v>0</v>
      </c>
      <c r="S174" s="157">
        <v>0</v>
      </c>
      <c r="T174" s="158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9" t="s">
        <v>133</v>
      </c>
      <c r="AT174" s="159" t="s">
        <v>212</v>
      </c>
      <c r="AU174" s="159" t="s">
        <v>85</v>
      </c>
      <c r="AY174" s="17" t="s">
        <v>127</v>
      </c>
      <c r="BE174" s="160">
        <f>IF(N174="základní",J174,0)</f>
        <v>0</v>
      </c>
      <c r="BF174" s="160">
        <f>IF(N174="snížená",J174,0)</f>
        <v>0</v>
      </c>
      <c r="BG174" s="160">
        <f>IF(N174="zákl. přenesená",J174,0)</f>
        <v>0</v>
      </c>
      <c r="BH174" s="160">
        <f>IF(N174="sníž. přenesená",J174,0)</f>
        <v>0</v>
      </c>
      <c r="BI174" s="160">
        <f>IF(N174="nulová",J174,0)</f>
        <v>0</v>
      </c>
      <c r="BJ174" s="17" t="s">
        <v>83</v>
      </c>
      <c r="BK174" s="160">
        <f>ROUND(I174*H174,2)</f>
        <v>0</v>
      </c>
      <c r="BL174" s="17" t="s">
        <v>133</v>
      </c>
      <c r="BM174" s="159" t="s">
        <v>1025</v>
      </c>
    </row>
    <row r="175" spans="1:65" s="14" customFormat="1" ht="11.25">
      <c r="B175" s="179"/>
      <c r="D175" s="172" t="s">
        <v>216</v>
      </c>
      <c r="E175" s="180" t="s">
        <v>1</v>
      </c>
      <c r="F175" s="181" t="s">
        <v>987</v>
      </c>
      <c r="H175" s="182">
        <v>10.603</v>
      </c>
      <c r="I175" s="183"/>
      <c r="L175" s="179"/>
      <c r="M175" s="184"/>
      <c r="N175" s="185"/>
      <c r="O175" s="185"/>
      <c r="P175" s="185"/>
      <c r="Q175" s="185"/>
      <c r="R175" s="185"/>
      <c r="S175" s="185"/>
      <c r="T175" s="186"/>
      <c r="AT175" s="180" t="s">
        <v>216</v>
      </c>
      <c r="AU175" s="180" t="s">
        <v>85</v>
      </c>
      <c r="AV175" s="14" t="s">
        <v>85</v>
      </c>
      <c r="AW175" s="14" t="s">
        <v>32</v>
      </c>
      <c r="AX175" s="14" t="s">
        <v>83</v>
      </c>
      <c r="AY175" s="180" t="s">
        <v>127</v>
      </c>
    </row>
    <row r="176" spans="1:65" s="2" customFormat="1" ht="21.75" customHeight="1">
      <c r="A176" s="32"/>
      <c r="B176" s="145"/>
      <c r="C176" s="161" t="s">
        <v>391</v>
      </c>
      <c r="D176" s="161" t="s">
        <v>212</v>
      </c>
      <c r="E176" s="162" t="s">
        <v>407</v>
      </c>
      <c r="F176" s="163" t="s">
        <v>408</v>
      </c>
      <c r="G176" s="164" t="s">
        <v>238</v>
      </c>
      <c r="H176" s="165">
        <v>0.42</v>
      </c>
      <c r="I176" s="166"/>
      <c r="J176" s="167">
        <f>ROUND(I176*H176,2)</f>
        <v>0</v>
      </c>
      <c r="K176" s="168"/>
      <c r="L176" s="33"/>
      <c r="M176" s="169" t="s">
        <v>1</v>
      </c>
      <c r="N176" s="170" t="s">
        <v>40</v>
      </c>
      <c r="O176" s="58"/>
      <c r="P176" s="157">
        <f>O176*H176</f>
        <v>0</v>
      </c>
      <c r="Q176" s="157">
        <v>0</v>
      </c>
      <c r="R176" s="157">
        <f>Q176*H176</f>
        <v>0</v>
      </c>
      <c r="S176" s="157">
        <v>0</v>
      </c>
      <c r="T176" s="158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9" t="s">
        <v>133</v>
      </c>
      <c r="AT176" s="159" t="s">
        <v>212</v>
      </c>
      <c r="AU176" s="159" t="s">
        <v>85</v>
      </c>
      <c r="AY176" s="17" t="s">
        <v>127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17" t="s">
        <v>83</v>
      </c>
      <c r="BK176" s="160">
        <f>ROUND(I176*H176,2)</f>
        <v>0</v>
      </c>
      <c r="BL176" s="17" t="s">
        <v>133</v>
      </c>
      <c r="BM176" s="159" t="s">
        <v>1026</v>
      </c>
    </row>
    <row r="177" spans="1:65" s="2" customFormat="1" ht="16.5" customHeight="1">
      <c r="A177" s="32"/>
      <c r="B177" s="145"/>
      <c r="C177" s="161" t="s">
        <v>396</v>
      </c>
      <c r="D177" s="161" t="s">
        <v>212</v>
      </c>
      <c r="E177" s="162" t="s">
        <v>989</v>
      </c>
      <c r="F177" s="163" t="s">
        <v>990</v>
      </c>
      <c r="G177" s="164" t="s">
        <v>163</v>
      </c>
      <c r="H177" s="165">
        <v>2</v>
      </c>
      <c r="I177" s="166"/>
      <c r="J177" s="167">
        <f>ROUND(I177*H177,2)</f>
        <v>0</v>
      </c>
      <c r="K177" s="168"/>
      <c r="L177" s="33"/>
      <c r="M177" s="169" t="s">
        <v>1</v>
      </c>
      <c r="N177" s="170" t="s">
        <v>40</v>
      </c>
      <c r="O177" s="58"/>
      <c r="P177" s="157">
        <f>O177*H177</f>
        <v>0</v>
      </c>
      <c r="Q177" s="157">
        <v>0</v>
      </c>
      <c r="R177" s="157">
        <f>Q177*H177</f>
        <v>0</v>
      </c>
      <c r="S177" s="157">
        <v>0</v>
      </c>
      <c r="T177" s="15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9" t="s">
        <v>133</v>
      </c>
      <c r="AT177" s="159" t="s">
        <v>212</v>
      </c>
      <c r="AU177" s="159" t="s">
        <v>85</v>
      </c>
      <c r="AY177" s="17" t="s">
        <v>127</v>
      </c>
      <c r="BE177" s="160">
        <f>IF(N177="základní",J177,0)</f>
        <v>0</v>
      </c>
      <c r="BF177" s="160">
        <f>IF(N177="snížená",J177,0)</f>
        <v>0</v>
      </c>
      <c r="BG177" s="160">
        <f>IF(N177="zákl. přenesená",J177,0)</f>
        <v>0</v>
      </c>
      <c r="BH177" s="160">
        <f>IF(N177="sníž. přenesená",J177,0)</f>
        <v>0</v>
      </c>
      <c r="BI177" s="160">
        <f>IF(N177="nulová",J177,0)</f>
        <v>0</v>
      </c>
      <c r="BJ177" s="17" t="s">
        <v>83</v>
      </c>
      <c r="BK177" s="160">
        <f>ROUND(I177*H177,2)</f>
        <v>0</v>
      </c>
      <c r="BL177" s="17" t="s">
        <v>133</v>
      </c>
      <c r="BM177" s="159" t="s">
        <v>1027</v>
      </c>
    </row>
    <row r="178" spans="1:65" s="2" customFormat="1" ht="16.5" customHeight="1">
      <c r="A178" s="32"/>
      <c r="B178" s="145"/>
      <c r="C178" s="161" t="s">
        <v>400</v>
      </c>
      <c r="D178" s="161" t="s">
        <v>212</v>
      </c>
      <c r="E178" s="162" t="s">
        <v>1028</v>
      </c>
      <c r="F178" s="163" t="s">
        <v>1029</v>
      </c>
      <c r="G178" s="164" t="s">
        <v>163</v>
      </c>
      <c r="H178" s="165">
        <v>2</v>
      </c>
      <c r="I178" s="166"/>
      <c r="J178" s="167">
        <f>ROUND(I178*H178,2)</f>
        <v>0</v>
      </c>
      <c r="K178" s="168"/>
      <c r="L178" s="33"/>
      <c r="M178" s="169" t="s">
        <v>1</v>
      </c>
      <c r="N178" s="170" t="s">
        <v>40</v>
      </c>
      <c r="O178" s="58"/>
      <c r="P178" s="157">
        <f>O178*H178</f>
        <v>0</v>
      </c>
      <c r="Q178" s="157">
        <v>0</v>
      </c>
      <c r="R178" s="157">
        <f>Q178*H178</f>
        <v>0</v>
      </c>
      <c r="S178" s="157">
        <v>0</v>
      </c>
      <c r="T178" s="15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9" t="s">
        <v>133</v>
      </c>
      <c r="AT178" s="159" t="s">
        <v>212</v>
      </c>
      <c r="AU178" s="159" t="s">
        <v>85</v>
      </c>
      <c r="AY178" s="17" t="s">
        <v>127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17" t="s">
        <v>83</v>
      </c>
      <c r="BK178" s="160">
        <f>ROUND(I178*H178,2)</f>
        <v>0</v>
      </c>
      <c r="BL178" s="17" t="s">
        <v>133</v>
      </c>
      <c r="BM178" s="159" t="s">
        <v>1030</v>
      </c>
    </row>
    <row r="179" spans="1:65" s="2" customFormat="1" ht="16.5" customHeight="1">
      <c r="A179" s="32"/>
      <c r="B179" s="145"/>
      <c r="C179" s="161" t="s">
        <v>406</v>
      </c>
      <c r="D179" s="161" t="s">
        <v>212</v>
      </c>
      <c r="E179" s="162" t="s">
        <v>992</v>
      </c>
      <c r="F179" s="163" t="s">
        <v>993</v>
      </c>
      <c r="G179" s="164" t="s">
        <v>163</v>
      </c>
      <c r="H179" s="165">
        <v>12</v>
      </c>
      <c r="I179" s="166"/>
      <c r="J179" s="167">
        <f>ROUND(I179*H179,2)</f>
        <v>0</v>
      </c>
      <c r="K179" s="168"/>
      <c r="L179" s="33"/>
      <c r="M179" s="169" t="s">
        <v>1</v>
      </c>
      <c r="N179" s="170" t="s">
        <v>40</v>
      </c>
      <c r="O179" s="58"/>
      <c r="P179" s="157">
        <f>O179*H179</f>
        <v>0</v>
      </c>
      <c r="Q179" s="157">
        <v>0</v>
      </c>
      <c r="R179" s="157">
        <f>Q179*H179</f>
        <v>0</v>
      </c>
      <c r="S179" s="157">
        <v>0</v>
      </c>
      <c r="T179" s="158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9" t="s">
        <v>133</v>
      </c>
      <c r="AT179" s="159" t="s">
        <v>212</v>
      </c>
      <c r="AU179" s="159" t="s">
        <v>85</v>
      </c>
      <c r="AY179" s="17" t="s">
        <v>127</v>
      </c>
      <c r="BE179" s="160">
        <f>IF(N179="základní",J179,0)</f>
        <v>0</v>
      </c>
      <c r="BF179" s="160">
        <f>IF(N179="snížená",J179,0)</f>
        <v>0</v>
      </c>
      <c r="BG179" s="160">
        <f>IF(N179="zákl. přenesená",J179,0)</f>
        <v>0</v>
      </c>
      <c r="BH179" s="160">
        <f>IF(N179="sníž. přenesená",J179,0)</f>
        <v>0</v>
      </c>
      <c r="BI179" s="160">
        <f>IF(N179="nulová",J179,0)</f>
        <v>0</v>
      </c>
      <c r="BJ179" s="17" t="s">
        <v>83</v>
      </c>
      <c r="BK179" s="160">
        <f>ROUND(I179*H179,2)</f>
        <v>0</v>
      </c>
      <c r="BL179" s="17" t="s">
        <v>133</v>
      </c>
      <c r="BM179" s="159" t="s">
        <v>1031</v>
      </c>
    </row>
    <row r="180" spans="1:65" s="14" customFormat="1" ht="11.25">
      <c r="B180" s="179"/>
      <c r="D180" s="172" t="s">
        <v>216</v>
      </c>
      <c r="E180" s="180" t="s">
        <v>1</v>
      </c>
      <c r="F180" s="181" t="s">
        <v>995</v>
      </c>
      <c r="H180" s="182">
        <v>12</v>
      </c>
      <c r="I180" s="183"/>
      <c r="L180" s="179"/>
      <c r="M180" s="184"/>
      <c r="N180" s="185"/>
      <c r="O180" s="185"/>
      <c r="P180" s="185"/>
      <c r="Q180" s="185"/>
      <c r="R180" s="185"/>
      <c r="S180" s="185"/>
      <c r="T180" s="186"/>
      <c r="AT180" s="180" t="s">
        <v>216</v>
      </c>
      <c r="AU180" s="180" t="s">
        <v>85</v>
      </c>
      <c r="AV180" s="14" t="s">
        <v>85</v>
      </c>
      <c r="AW180" s="14" t="s">
        <v>32</v>
      </c>
      <c r="AX180" s="14" t="s">
        <v>83</v>
      </c>
      <c r="AY180" s="180" t="s">
        <v>127</v>
      </c>
    </row>
    <row r="181" spans="1:65" s="2" customFormat="1" ht="16.5" customHeight="1">
      <c r="A181" s="32"/>
      <c r="B181" s="145"/>
      <c r="C181" s="161" t="s">
        <v>410</v>
      </c>
      <c r="D181" s="161" t="s">
        <v>212</v>
      </c>
      <c r="E181" s="162" t="s">
        <v>996</v>
      </c>
      <c r="F181" s="163" t="s">
        <v>997</v>
      </c>
      <c r="G181" s="164" t="s">
        <v>99</v>
      </c>
      <c r="H181" s="165">
        <v>56.548999999999999</v>
      </c>
      <c r="I181" s="166"/>
      <c r="J181" s="167">
        <f>ROUND(I181*H181,2)</f>
        <v>0</v>
      </c>
      <c r="K181" s="168"/>
      <c r="L181" s="33"/>
      <c r="M181" s="169" t="s">
        <v>1</v>
      </c>
      <c r="N181" s="170" t="s">
        <v>40</v>
      </c>
      <c r="O181" s="58"/>
      <c r="P181" s="157">
        <f>O181*H181</f>
        <v>0</v>
      </c>
      <c r="Q181" s="157">
        <v>0</v>
      </c>
      <c r="R181" s="157">
        <f>Q181*H181</f>
        <v>0</v>
      </c>
      <c r="S181" s="157">
        <v>0</v>
      </c>
      <c r="T181" s="15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9" t="s">
        <v>133</v>
      </c>
      <c r="AT181" s="159" t="s">
        <v>212</v>
      </c>
      <c r="AU181" s="159" t="s">
        <v>85</v>
      </c>
      <c r="AY181" s="17" t="s">
        <v>127</v>
      </c>
      <c r="BE181" s="160">
        <f>IF(N181="základní",J181,0)</f>
        <v>0</v>
      </c>
      <c r="BF181" s="160">
        <f>IF(N181="snížená",J181,0)</f>
        <v>0</v>
      </c>
      <c r="BG181" s="160">
        <f>IF(N181="zákl. přenesená",J181,0)</f>
        <v>0</v>
      </c>
      <c r="BH181" s="160">
        <f>IF(N181="sníž. přenesená",J181,0)</f>
        <v>0</v>
      </c>
      <c r="BI181" s="160">
        <f>IF(N181="nulová",J181,0)</f>
        <v>0</v>
      </c>
      <c r="BJ181" s="17" t="s">
        <v>83</v>
      </c>
      <c r="BK181" s="160">
        <f>ROUND(I181*H181,2)</f>
        <v>0</v>
      </c>
      <c r="BL181" s="17" t="s">
        <v>133</v>
      </c>
      <c r="BM181" s="159" t="s">
        <v>1032</v>
      </c>
    </row>
    <row r="182" spans="1:65" s="14" customFormat="1" ht="11.25">
      <c r="B182" s="179"/>
      <c r="D182" s="172" t="s">
        <v>216</v>
      </c>
      <c r="E182" s="180" t="s">
        <v>1</v>
      </c>
      <c r="F182" s="181" t="s">
        <v>999</v>
      </c>
      <c r="H182" s="182">
        <v>56.548999999999999</v>
      </c>
      <c r="I182" s="183"/>
      <c r="L182" s="179"/>
      <c r="M182" s="184"/>
      <c r="N182" s="185"/>
      <c r="O182" s="185"/>
      <c r="P182" s="185"/>
      <c r="Q182" s="185"/>
      <c r="R182" s="185"/>
      <c r="S182" s="185"/>
      <c r="T182" s="186"/>
      <c r="AT182" s="180" t="s">
        <v>216</v>
      </c>
      <c r="AU182" s="180" t="s">
        <v>85</v>
      </c>
      <c r="AV182" s="14" t="s">
        <v>85</v>
      </c>
      <c r="AW182" s="14" t="s">
        <v>32</v>
      </c>
      <c r="AX182" s="14" t="s">
        <v>83</v>
      </c>
      <c r="AY182" s="180" t="s">
        <v>127</v>
      </c>
    </row>
    <row r="183" spans="1:65" s="12" customFormat="1" ht="22.9" customHeight="1">
      <c r="B183" s="132"/>
      <c r="D183" s="133" t="s">
        <v>74</v>
      </c>
      <c r="E183" s="143" t="s">
        <v>1033</v>
      </c>
      <c r="F183" s="143" t="s">
        <v>1034</v>
      </c>
      <c r="I183" s="135"/>
      <c r="J183" s="144">
        <f>BK183</f>
        <v>0</v>
      </c>
      <c r="L183" s="132"/>
      <c r="M183" s="137"/>
      <c r="N183" s="138"/>
      <c r="O183" s="138"/>
      <c r="P183" s="139">
        <f>SUM(P184:P202)</f>
        <v>0</v>
      </c>
      <c r="Q183" s="138"/>
      <c r="R183" s="139">
        <f>SUM(R184:R202)</f>
        <v>3.1960000000000002E-2</v>
      </c>
      <c r="S183" s="138"/>
      <c r="T183" s="140">
        <f>SUM(T184:T202)</f>
        <v>0</v>
      </c>
      <c r="AR183" s="133" t="s">
        <v>83</v>
      </c>
      <c r="AT183" s="141" t="s">
        <v>74</v>
      </c>
      <c r="AU183" s="141" t="s">
        <v>83</v>
      </c>
      <c r="AY183" s="133" t="s">
        <v>127</v>
      </c>
      <c r="BK183" s="142">
        <f>SUM(BK184:BK202)</f>
        <v>0</v>
      </c>
    </row>
    <row r="184" spans="1:65" s="2" customFormat="1" ht="24.2" customHeight="1">
      <c r="A184" s="32"/>
      <c r="B184" s="145"/>
      <c r="C184" s="161" t="s">
        <v>415</v>
      </c>
      <c r="D184" s="161" t="s">
        <v>212</v>
      </c>
      <c r="E184" s="162" t="s">
        <v>965</v>
      </c>
      <c r="F184" s="163" t="s">
        <v>966</v>
      </c>
      <c r="G184" s="164" t="s">
        <v>163</v>
      </c>
      <c r="H184" s="165">
        <v>2</v>
      </c>
      <c r="I184" s="166"/>
      <c r="J184" s="167">
        <f>ROUND(I184*H184,2)</f>
        <v>0</v>
      </c>
      <c r="K184" s="168"/>
      <c r="L184" s="33"/>
      <c r="M184" s="169" t="s">
        <v>1</v>
      </c>
      <c r="N184" s="170" t="s">
        <v>40</v>
      </c>
      <c r="O184" s="58"/>
      <c r="P184" s="157">
        <f>O184*H184</f>
        <v>0</v>
      </c>
      <c r="Q184" s="157">
        <v>6.0000000000000002E-5</v>
      </c>
      <c r="R184" s="157">
        <f>Q184*H184</f>
        <v>1.2E-4</v>
      </c>
      <c r="S184" s="157">
        <v>0</v>
      </c>
      <c r="T184" s="158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9" t="s">
        <v>133</v>
      </c>
      <c r="AT184" s="159" t="s">
        <v>212</v>
      </c>
      <c r="AU184" s="159" t="s">
        <v>85</v>
      </c>
      <c r="AY184" s="17" t="s">
        <v>127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17" t="s">
        <v>83</v>
      </c>
      <c r="BK184" s="160">
        <f>ROUND(I184*H184,2)</f>
        <v>0</v>
      </c>
      <c r="BL184" s="17" t="s">
        <v>133</v>
      </c>
      <c r="BM184" s="159" t="s">
        <v>1035</v>
      </c>
    </row>
    <row r="185" spans="1:65" s="2" customFormat="1" ht="24.2" customHeight="1">
      <c r="A185" s="32"/>
      <c r="B185" s="145"/>
      <c r="C185" s="161" t="s">
        <v>420</v>
      </c>
      <c r="D185" s="161" t="s">
        <v>212</v>
      </c>
      <c r="E185" s="162" t="s">
        <v>968</v>
      </c>
      <c r="F185" s="163" t="s">
        <v>969</v>
      </c>
      <c r="G185" s="164" t="s">
        <v>163</v>
      </c>
      <c r="H185" s="165">
        <v>6</v>
      </c>
      <c r="I185" s="166"/>
      <c r="J185" s="167">
        <f>ROUND(I185*H185,2)</f>
        <v>0</v>
      </c>
      <c r="K185" s="168"/>
      <c r="L185" s="33"/>
      <c r="M185" s="169" t="s">
        <v>1</v>
      </c>
      <c r="N185" s="170" t="s">
        <v>40</v>
      </c>
      <c r="O185" s="58"/>
      <c r="P185" s="157">
        <f>O185*H185</f>
        <v>0</v>
      </c>
      <c r="Q185" s="157">
        <v>0</v>
      </c>
      <c r="R185" s="157">
        <f>Q185*H185</f>
        <v>0</v>
      </c>
      <c r="S185" s="157">
        <v>0</v>
      </c>
      <c r="T185" s="158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9" t="s">
        <v>133</v>
      </c>
      <c r="AT185" s="159" t="s">
        <v>212</v>
      </c>
      <c r="AU185" s="159" t="s">
        <v>85</v>
      </c>
      <c r="AY185" s="17" t="s">
        <v>127</v>
      </c>
      <c r="BE185" s="160">
        <f>IF(N185="základní",J185,0)</f>
        <v>0</v>
      </c>
      <c r="BF185" s="160">
        <f>IF(N185="snížená",J185,0)</f>
        <v>0</v>
      </c>
      <c r="BG185" s="160">
        <f>IF(N185="zákl. přenesená",J185,0)</f>
        <v>0</v>
      </c>
      <c r="BH185" s="160">
        <f>IF(N185="sníž. přenesená",J185,0)</f>
        <v>0</v>
      </c>
      <c r="BI185" s="160">
        <f>IF(N185="nulová",J185,0)</f>
        <v>0</v>
      </c>
      <c r="BJ185" s="17" t="s">
        <v>83</v>
      </c>
      <c r="BK185" s="160">
        <f>ROUND(I185*H185,2)</f>
        <v>0</v>
      </c>
      <c r="BL185" s="17" t="s">
        <v>133</v>
      </c>
      <c r="BM185" s="159" t="s">
        <v>1036</v>
      </c>
    </row>
    <row r="186" spans="1:65" s="2" customFormat="1" ht="24.2" customHeight="1">
      <c r="A186" s="32"/>
      <c r="B186" s="145"/>
      <c r="C186" s="161" t="s">
        <v>425</v>
      </c>
      <c r="D186" s="161" t="s">
        <v>212</v>
      </c>
      <c r="E186" s="162" t="s">
        <v>1004</v>
      </c>
      <c r="F186" s="163" t="s">
        <v>1005</v>
      </c>
      <c r="G186" s="164" t="s">
        <v>163</v>
      </c>
      <c r="H186" s="165">
        <v>2</v>
      </c>
      <c r="I186" s="166"/>
      <c r="J186" s="167">
        <f>ROUND(I186*H186,2)</f>
        <v>0</v>
      </c>
      <c r="K186" s="168"/>
      <c r="L186" s="33"/>
      <c r="M186" s="169" t="s">
        <v>1</v>
      </c>
      <c r="N186" s="170" t="s">
        <v>40</v>
      </c>
      <c r="O186" s="58"/>
      <c r="P186" s="157">
        <f>O186*H186</f>
        <v>0</v>
      </c>
      <c r="Q186" s="157">
        <v>0</v>
      </c>
      <c r="R186" s="157">
        <f>Q186*H186</f>
        <v>0</v>
      </c>
      <c r="S186" s="157">
        <v>0</v>
      </c>
      <c r="T186" s="158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9" t="s">
        <v>133</v>
      </c>
      <c r="AT186" s="159" t="s">
        <v>212</v>
      </c>
      <c r="AU186" s="159" t="s">
        <v>85</v>
      </c>
      <c r="AY186" s="17" t="s">
        <v>127</v>
      </c>
      <c r="BE186" s="160">
        <f>IF(N186="základní",J186,0)</f>
        <v>0</v>
      </c>
      <c r="BF186" s="160">
        <f>IF(N186="snížená",J186,0)</f>
        <v>0</v>
      </c>
      <c r="BG186" s="160">
        <f>IF(N186="zákl. přenesená",J186,0)</f>
        <v>0</v>
      </c>
      <c r="BH186" s="160">
        <f>IF(N186="sníž. přenesená",J186,0)</f>
        <v>0</v>
      </c>
      <c r="BI186" s="160">
        <f>IF(N186="nulová",J186,0)</f>
        <v>0</v>
      </c>
      <c r="BJ186" s="17" t="s">
        <v>83</v>
      </c>
      <c r="BK186" s="160">
        <f>ROUND(I186*H186,2)</f>
        <v>0</v>
      </c>
      <c r="BL186" s="17" t="s">
        <v>133</v>
      </c>
      <c r="BM186" s="159" t="s">
        <v>1037</v>
      </c>
    </row>
    <row r="187" spans="1:65" s="2" customFormat="1" ht="16.5" customHeight="1">
      <c r="A187" s="32"/>
      <c r="B187" s="145"/>
      <c r="C187" s="161" t="s">
        <v>429</v>
      </c>
      <c r="D187" s="161" t="s">
        <v>212</v>
      </c>
      <c r="E187" s="162" t="s">
        <v>971</v>
      </c>
      <c r="F187" s="163" t="s">
        <v>972</v>
      </c>
      <c r="G187" s="164" t="s">
        <v>163</v>
      </c>
      <c r="H187" s="165">
        <v>2</v>
      </c>
      <c r="I187" s="166"/>
      <c r="J187" s="167">
        <f>ROUND(I187*H187,2)</f>
        <v>0</v>
      </c>
      <c r="K187" s="168"/>
      <c r="L187" s="33"/>
      <c r="M187" s="169" t="s">
        <v>1</v>
      </c>
      <c r="N187" s="170" t="s">
        <v>40</v>
      </c>
      <c r="O187" s="58"/>
      <c r="P187" s="157">
        <f>O187*H187</f>
        <v>0</v>
      </c>
      <c r="Q187" s="157">
        <v>2.0000000000000002E-5</v>
      </c>
      <c r="R187" s="157">
        <f>Q187*H187</f>
        <v>4.0000000000000003E-5</v>
      </c>
      <c r="S187" s="157">
        <v>0</v>
      </c>
      <c r="T187" s="158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9" t="s">
        <v>133</v>
      </c>
      <c r="AT187" s="159" t="s">
        <v>212</v>
      </c>
      <c r="AU187" s="159" t="s">
        <v>85</v>
      </c>
      <c r="AY187" s="17" t="s">
        <v>127</v>
      </c>
      <c r="BE187" s="160">
        <f>IF(N187="základní",J187,0)</f>
        <v>0</v>
      </c>
      <c r="BF187" s="160">
        <f>IF(N187="snížená",J187,0)</f>
        <v>0</v>
      </c>
      <c r="BG187" s="160">
        <f>IF(N187="zákl. přenesená",J187,0)</f>
        <v>0</v>
      </c>
      <c r="BH187" s="160">
        <f>IF(N187="sníž. přenesená",J187,0)</f>
        <v>0</v>
      </c>
      <c r="BI187" s="160">
        <f>IF(N187="nulová",J187,0)</f>
        <v>0</v>
      </c>
      <c r="BJ187" s="17" t="s">
        <v>83</v>
      </c>
      <c r="BK187" s="160">
        <f>ROUND(I187*H187,2)</f>
        <v>0</v>
      </c>
      <c r="BL187" s="17" t="s">
        <v>133</v>
      </c>
      <c r="BM187" s="159" t="s">
        <v>1038</v>
      </c>
    </row>
    <row r="188" spans="1:65" s="2" customFormat="1" ht="24.2" customHeight="1">
      <c r="A188" s="32"/>
      <c r="B188" s="145"/>
      <c r="C188" s="161" t="s">
        <v>433</v>
      </c>
      <c r="D188" s="161" t="s">
        <v>212</v>
      </c>
      <c r="E188" s="162" t="s">
        <v>974</v>
      </c>
      <c r="F188" s="163" t="s">
        <v>975</v>
      </c>
      <c r="G188" s="164" t="s">
        <v>227</v>
      </c>
      <c r="H188" s="165">
        <v>1.06</v>
      </c>
      <c r="I188" s="166"/>
      <c r="J188" s="167">
        <f>ROUND(I188*H188,2)</f>
        <v>0</v>
      </c>
      <c r="K188" s="168"/>
      <c r="L188" s="33"/>
      <c r="M188" s="169" t="s">
        <v>1</v>
      </c>
      <c r="N188" s="170" t="s">
        <v>40</v>
      </c>
      <c r="O188" s="58"/>
      <c r="P188" s="157">
        <f>O188*H188</f>
        <v>0</v>
      </c>
      <c r="Q188" s="157">
        <v>0</v>
      </c>
      <c r="R188" s="157">
        <f>Q188*H188</f>
        <v>0</v>
      </c>
      <c r="S188" s="157">
        <v>0</v>
      </c>
      <c r="T188" s="158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9" t="s">
        <v>133</v>
      </c>
      <c r="AT188" s="159" t="s">
        <v>212</v>
      </c>
      <c r="AU188" s="159" t="s">
        <v>85</v>
      </c>
      <c r="AY188" s="17" t="s">
        <v>127</v>
      </c>
      <c r="BE188" s="160">
        <f>IF(N188="základní",J188,0)</f>
        <v>0</v>
      </c>
      <c r="BF188" s="160">
        <f>IF(N188="snížená",J188,0)</f>
        <v>0</v>
      </c>
      <c r="BG188" s="160">
        <f>IF(N188="zákl. přenesená",J188,0)</f>
        <v>0</v>
      </c>
      <c r="BH188" s="160">
        <f>IF(N188="sníž. přenesená",J188,0)</f>
        <v>0</v>
      </c>
      <c r="BI188" s="160">
        <f>IF(N188="nulová",J188,0)</f>
        <v>0</v>
      </c>
      <c r="BJ188" s="17" t="s">
        <v>83</v>
      </c>
      <c r="BK188" s="160">
        <f>ROUND(I188*H188,2)</f>
        <v>0</v>
      </c>
      <c r="BL188" s="17" t="s">
        <v>133</v>
      </c>
      <c r="BM188" s="159" t="s">
        <v>1039</v>
      </c>
    </row>
    <row r="189" spans="1:65" s="14" customFormat="1" ht="11.25">
      <c r="B189" s="179"/>
      <c r="D189" s="172" t="s">
        <v>216</v>
      </c>
      <c r="E189" s="180" t="s">
        <v>1</v>
      </c>
      <c r="F189" s="181" t="s">
        <v>977</v>
      </c>
      <c r="H189" s="182">
        <v>1.06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216</v>
      </c>
      <c r="AU189" s="180" t="s">
        <v>85</v>
      </c>
      <c r="AV189" s="14" t="s">
        <v>85</v>
      </c>
      <c r="AW189" s="14" t="s">
        <v>32</v>
      </c>
      <c r="AX189" s="14" t="s">
        <v>83</v>
      </c>
      <c r="AY189" s="180" t="s">
        <v>127</v>
      </c>
    </row>
    <row r="190" spans="1:65" s="2" customFormat="1" ht="16.5" customHeight="1">
      <c r="A190" s="32"/>
      <c r="B190" s="145"/>
      <c r="C190" s="146" t="s">
        <v>437</v>
      </c>
      <c r="D190" s="146" t="s">
        <v>129</v>
      </c>
      <c r="E190" s="147" t="s">
        <v>978</v>
      </c>
      <c r="F190" s="148" t="s">
        <v>979</v>
      </c>
      <c r="G190" s="149" t="s">
        <v>238</v>
      </c>
      <c r="H190" s="150">
        <v>0.159</v>
      </c>
      <c r="I190" s="151"/>
      <c r="J190" s="152">
        <f>ROUND(I190*H190,2)</f>
        <v>0</v>
      </c>
      <c r="K190" s="153"/>
      <c r="L190" s="154"/>
      <c r="M190" s="155" t="s">
        <v>1</v>
      </c>
      <c r="N190" s="156" t="s">
        <v>40</v>
      </c>
      <c r="O190" s="58"/>
      <c r="P190" s="157">
        <f>O190*H190</f>
        <v>0</v>
      </c>
      <c r="Q190" s="157">
        <v>0.2</v>
      </c>
      <c r="R190" s="157">
        <f>Q190*H190</f>
        <v>3.1800000000000002E-2</v>
      </c>
      <c r="S190" s="157">
        <v>0</v>
      </c>
      <c r="T190" s="15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9" t="s">
        <v>132</v>
      </c>
      <c r="AT190" s="159" t="s">
        <v>129</v>
      </c>
      <c r="AU190" s="159" t="s">
        <v>85</v>
      </c>
      <c r="AY190" s="17" t="s">
        <v>127</v>
      </c>
      <c r="BE190" s="160">
        <f>IF(N190="základní",J190,0)</f>
        <v>0</v>
      </c>
      <c r="BF190" s="160">
        <f>IF(N190="snížená",J190,0)</f>
        <v>0</v>
      </c>
      <c r="BG190" s="160">
        <f>IF(N190="zákl. přenesená",J190,0)</f>
        <v>0</v>
      </c>
      <c r="BH190" s="160">
        <f>IF(N190="sníž. přenesená",J190,0)</f>
        <v>0</v>
      </c>
      <c r="BI190" s="160">
        <f>IF(N190="nulová",J190,0)</f>
        <v>0</v>
      </c>
      <c r="BJ190" s="17" t="s">
        <v>83</v>
      </c>
      <c r="BK190" s="160">
        <f>ROUND(I190*H190,2)</f>
        <v>0</v>
      </c>
      <c r="BL190" s="17" t="s">
        <v>133</v>
      </c>
      <c r="BM190" s="159" t="s">
        <v>1040</v>
      </c>
    </row>
    <row r="191" spans="1:65" s="14" customFormat="1" ht="11.25">
      <c r="B191" s="179"/>
      <c r="D191" s="172" t="s">
        <v>216</v>
      </c>
      <c r="E191" s="180" t="s">
        <v>1</v>
      </c>
      <c r="F191" s="181" t="s">
        <v>981</v>
      </c>
      <c r="H191" s="182">
        <v>0.159</v>
      </c>
      <c r="I191" s="183"/>
      <c r="L191" s="179"/>
      <c r="M191" s="184"/>
      <c r="N191" s="185"/>
      <c r="O191" s="185"/>
      <c r="P191" s="185"/>
      <c r="Q191" s="185"/>
      <c r="R191" s="185"/>
      <c r="S191" s="185"/>
      <c r="T191" s="186"/>
      <c r="AT191" s="180" t="s">
        <v>216</v>
      </c>
      <c r="AU191" s="180" t="s">
        <v>85</v>
      </c>
      <c r="AV191" s="14" t="s">
        <v>85</v>
      </c>
      <c r="AW191" s="14" t="s">
        <v>32</v>
      </c>
      <c r="AX191" s="14" t="s">
        <v>83</v>
      </c>
      <c r="AY191" s="180" t="s">
        <v>127</v>
      </c>
    </row>
    <row r="192" spans="1:65" s="2" customFormat="1" ht="16.5" customHeight="1">
      <c r="A192" s="32"/>
      <c r="B192" s="145"/>
      <c r="C192" s="161" t="s">
        <v>441</v>
      </c>
      <c r="D192" s="161" t="s">
        <v>212</v>
      </c>
      <c r="E192" s="162" t="s">
        <v>401</v>
      </c>
      <c r="F192" s="163" t="s">
        <v>402</v>
      </c>
      <c r="G192" s="164" t="s">
        <v>238</v>
      </c>
      <c r="H192" s="165">
        <v>0.42</v>
      </c>
      <c r="I192" s="166"/>
      <c r="J192" s="167">
        <f>ROUND(I192*H192,2)</f>
        <v>0</v>
      </c>
      <c r="K192" s="168"/>
      <c r="L192" s="33"/>
      <c r="M192" s="169" t="s">
        <v>1</v>
      </c>
      <c r="N192" s="170" t="s">
        <v>40</v>
      </c>
      <c r="O192" s="58"/>
      <c r="P192" s="157">
        <f>O192*H192</f>
        <v>0</v>
      </c>
      <c r="Q192" s="157">
        <v>0</v>
      </c>
      <c r="R192" s="157">
        <f>Q192*H192</f>
        <v>0</v>
      </c>
      <c r="S192" s="157">
        <v>0</v>
      </c>
      <c r="T192" s="15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9" t="s">
        <v>133</v>
      </c>
      <c r="AT192" s="159" t="s">
        <v>212</v>
      </c>
      <c r="AU192" s="159" t="s">
        <v>85</v>
      </c>
      <c r="AY192" s="17" t="s">
        <v>127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7" t="s">
        <v>83</v>
      </c>
      <c r="BK192" s="160">
        <f>ROUND(I192*H192,2)</f>
        <v>0</v>
      </c>
      <c r="BL192" s="17" t="s">
        <v>133</v>
      </c>
      <c r="BM192" s="159" t="s">
        <v>1041</v>
      </c>
    </row>
    <row r="193" spans="1:65" s="14" customFormat="1" ht="11.25">
      <c r="B193" s="179"/>
      <c r="D193" s="172" t="s">
        <v>216</v>
      </c>
      <c r="E193" s="180" t="s">
        <v>1</v>
      </c>
      <c r="F193" s="181" t="s">
        <v>1024</v>
      </c>
      <c r="H193" s="182">
        <v>0.42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0" t="s">
        <v>216</v>
      </c>
      <c r="AU193" s="180" t="s">
        <v>85</v>
      </c>
      <c r="AV193" s="14" t="s">
        <v>85</v>
      </c>
      <c r="AW193" s="14" t="s">
        <v>32</v>
      </c>
      <c r="AX193" s="14" t="s">
        <v>75</v>
      </c>
      <c r="AY193" s="180" t="s">
        <v>127</v>
      </c>
    </row>
    <row r="194" spans="1:65" s="15" customFormat="1" ht="11.25">
      <c r="B194" s="192"/>
      <c r="D194" s="172" t="s">
        <v>216</v>
      </c>
      <c r="E194" s="193" t="s">
        <v>1</v>
      </c>
      <c r="F194" s="194" t="s">
        <v>308</v>
      </c>
      <c r="H194" s="195">
        <v>0.42</v>
      </c>
      <c r="I194" s="196"/>
      <c r="L194" s="192"/>
      <c r="M194" s="197"/>
      <c r="N194" s="198"/>
      <c r="O194" s="198"/>
      <c r="P194" s="198"/>
      <c r="Q194" s="198"/>
      <c r="R194" s="198"/>
      <c r="S194" s="198"/>
      <c r="T194" s="199"/>
      <c r="AT194" s="193" t="s">
        <v>216</v>
      </c>
      <c r="AU194" s="193" t="s">
        <v>85</v>
      </c>
      <c r="AV194" s="15" t="s">
        <v>133</v>
      </c>
      <c r="AW194" s="15" t="s">
        <v>32</v>
      </c>
      <c r="AX194" s="15" t="s">
        <v>83</v>
      </c>
      <c r="AY194" s="193" t="s">
        <v>127</v>
      </c>
    </row>
    <row r="195" spans="1:65" s="2" customFormat="1" ht="21.75" customHeight="1">
      <c r="A195" s="32"/>
      <c r="B195" s="145"/>
      <c r="C195" s="161" t="s">
        <v>446</v>
      </c>
      <c r="D195" s="161" t="s">
        <v>212</v>
      </c>
      <c r="E195" s="162" t="s">
        <v>984</v>
      </c>
      <c r="F195" s="163" t="s">
        <v>985</v>
      </c>
      <c r="G195" s="164" t="s">
        <v>227</v>
      </c>
      <c r="H195" s="165">
        <v>10.603</v>
      </c>
      <c r="I195" s="166"/>
      <c r="J195" s="167">
        <f>ROUND(I195*H195,2)</f>
        <v>0</v>
      </c>
      <c r="K195" s="168"/>
      <c r="L195" s="33"/>
      <c r="M195" s="169" t="s">
        <v>1</v>
      </c>
      <c r="N195" s="170" t="s">
        <v>40</v>
      </c>
      <c r="O195" s="58"/>
      <c r="P195" s="157">
        <f>O195*H195</f>
        <v>0</v>
      </c>
      <c r="Q195" s="157">
        <v>0</v>
      </c>
      <c r="R195" s="157">
        <f>Q195*H195</f>
        <v>0</v>
      </c>
      <c r="S195" s="157">
        <v>0</v>
      </c>
      <c r="T195" s="15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9" t="s">
        <v>133</v>
      </c>
      <c r="AT195" s="159" t="s">
        <v>212</v>
      </c>
      <c r="AU195" s="159" t="s">
        <v>85</v>
      </c>
      <c r="AY195" s="17" t="s">
        <v>127</v>
      </c>
      <c r="BE195" s="160">
        <f>IF(N195="základní",J195,0)</f>
        <v>0</v>
      </c>
      <c r="BF195" s="160">
        <f>IF(N195="snížená",J195,0)</f>
        <v>0</v>
      </c>
      <c r="BG195" s="160">
        <f>IF(N195="zákl. přenesená",J195,0)</f>
        <v>0</v>
      </c>
      <c r="BH195" s="160">
        <f>IF(N195="sníž. přenesená",J195,0)</f>
        <v>0</v>
      </c>
      <c r="BI195" s="160">
        <f>IF(N195="nulová",J195,0)</f>
        <v>0</v>
      </c>
      <c r="BJ195" s="17" t="s">
        <v>83</v>
      </c>
      <c r="BK195" s="160">
        <f>ROUND(I195*H195,2)</f>
        <v>0</v>
      </c>
      <c r="BL195" s="17" t="s">
        <v>133</v>
      </c>
      <c r="BM195" s="159" t="s">
        <v>1042</v>
      </c>
    </row>
    <row r="196" spans="1:65" s="14" customFormat="1" ht="11.25">
      <c r="B196" s="179"/>
      <c r="D196" s="172" t="s">
        <v>216</v>
      </c>
      <c r="E196" s="180" t="s">
        <v>1</v>
      </c>
      <c r="F196" s="181" t="s">
        <v>987</v>
      </c>
      <c r="H196" s="182">
        <v>10.603</v>
      </c>
      <c r="I196" s="183"/>
      <c r="L196" s="179"/>
      <c r="M196" s="184"/>
      <c r="N196" s="185"/>
      <c r="O196" s="185"/>
      <c r="P196" s="185"/>
      <c r="Q196" s="185"/>
      <c r="R196" s="185"/>
      <c r="S196" s="185"/>
      <c r="T196" s="186"/>
      <c r="AT196" s="180" t="s">
        <v>216</v>
      </c>
      <c r="AU196" s="180" t="s">
        <v>85</v>
      </c>
      <c r="AV196" s="14" t="s">
        <v>85</v>
      </c>
      <c r="AW196" s="14" t="s">
        <v>32</v>
      </c>
      <c r="AX196" s="14" t="s">
        <v>83</v>
      </c>
      <c r="AY196" s="180" t="s">
        <v>127</v>
      </c>
    </row>
    <row r="197" spans="1:65" s="2" customFormat="1" ht="21.75" customHeight="1">
      <c r="A197" s="32"/>
      <c r="B197" s="145"/>
      <c r="C197" s="161" t="s">
        <v>451</v>
      </c>
      <c r="D197" s="161" t="s">
        <v>212</v>
      </c>
      <c r="E197" s="162" t="s">
        <v>407</v>
      </c>
      <c r="F197" s="163" t="s">
        <v>408</v>
      </c>
      <c r="G197" s="164" t="s">
        <v>238</v>
      </c>
      <c r="H197" s="165">
        <v>0.42</v>
      </c>
      <c r="I197" s="166"/>
      <c r="J197" s="167">
        <f>ROUND(I197*H197,2)</f>
        <v>0</v>
      </c>
      <c r="K197" s="168"/>
      <c r="L197" s="33"/>
      <c r="M197" s="169" t="s">
        <v>1</v>
      </c>
      <c r="N197" s="170" t="s">
        <v>40</v>
      </c>
      <c r="O197" s="58"/>
      <c r="P197" s="157">
        <f>O197*H197</f>
        <v>0</v>
      </c>
      <c r="Q197" s="157">
        <v>0</v>
      </c>
      <c r="R197" s="157">
        <f>Q197*H197</f>
        <v>0</v>
      </c>
      <c r="S197" s="157">
        <v>0</v>
      </c>
      <c r="T197" s="158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9" t="s">
        <v>133</v>
      </c>
      <c r="AT197" s="159" t="s">
        <v>212</v>
      </c>
      <c r="AU197" s="159" t="s">
        <v>85</v>
      </c>
      <c r="AY197" s="17" t="s">
        <v>127</v>
      </c>
      <c r="BE197" s="160">
        <f>IF(N197="základní",J197,0)</f>
        <v>0</v>
      </c>
      <c r="BF197" s="160">
        <f>IF(N197="snížená",J197,0)</f>
        <v>0</v>
      </c>
      <c r="BG197" s="160">
        <f>IF(N197="zákl. přenesená",J197,0)</f>
        <v>0</v>
      </c>
      <c r="BH197" s="160">
        <f>IF(N197="sníž. přenesená",J197,0)</f>
        <v>0</v>
      </c>
      <c r="BI197" s="160">
        <f>IF(N197="nulová",J197,0)</f>
        <v>0</v>
      </c>
      <c r="BJ197" s="17" t="s">
        <v>83</v>
      </c>
      <c r="BK197" s="160">
        <f>ROUND(I197*H197,2)</f>
        <v>0</v>
      </c>
      <c r="BL197" s="17" t="s">
        <v>133</v>
      </c>
      <c r="BM197" s="159" t="s">
        <v>1043</v>
      </c>
    </row>
    <row r="198" spans="1:65" s="2" customFormat="1" ht="16.5" customHeight="1">
      <c r="A198" s="32"/>
      <c r="B198" s="145"/>
      <c r="C198" s="161" t="s">
        <v>456</v>
      </c>
      <c r="D198" s="161" t="s">
        <v>212</v>
      </c>
      <c r="E198" s="162" t="s">
        <v>989</v>
      </c>
      <c r="F198" s="163" t="s">
        <v>990</v>
      </c>
      <c r="G198" s="164" t="s">
        <v>163</v>
      </c>
      <c r="H198" s="165">
        <v>2</v>
      </c>
      <c r="I198" s="166"/>
      <c r="J198" s="167">
        <f>ROUND(I198*H198,2)</f>
        <v>0</v>
      </c>
      <c r="K198" s="168"/>
      <c r="L198" s="33"/>
      <c r="M198" s="169" t="s">
        <v>1</v>
      </c>
      <c r="N198" s="170" t="s">
        <v>40</v>
      </c>
      <c r="O198" s="58"/>
      <c r="P198" s="157">
        <f>O198*H198</f>
        <v>0</v>
      </c>
      <c r="Q198" s="157">
        <v>0</v>
      </c>
      <c r="R198" s="157">
        <f>Q198*H198</f>
        <v>0</v>
      </c>
      <c r="S198" s="157">
        <v>0</v>
      </c>
      <c r="T198" s="15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9" t="s">
        <v>133</v>
      </c>
      <c r="AT198" s="159" t="s">
        <v>212</v>
      </c>
      <c r="AU198" s="159" t="s">
        <v>85</v>
      </c>
      <c r="AY198" s="17" t="s">
        <v>127</v>
      </c>
      <c r="BE198" s="160">
        <f>IF(N198="základní",J198,0)</f>
        <v>0</v>
      </c>
      <c r="BF198" s="160">
        <f>IF(N198="snížená",J198,0)</f>
        <v>0</v>
      </c>
      <c r="BG198" s="160">
        <f>IF(N198="zákl. přenesená",J198,0)</f>
        <v>0</v>
      </c>
      <c r="BH198" s="160">
        <f>IF(N198="sníž. přenesená",J198,0)</f>
        <v>0</v>
      </c>
      <c r="BI198" s="160">
        <f>IF(N198="nulová",J198,0)</f>
        <v>0</v>
      </c>
      <c r="BJ198" s="17" t="s">
        <v>83</v>
      </c>
      <c r="BK198" s="160">
        <f>ROUND(I198*H198,2)</f>
        <v>0</v>
      </c>
      <c r="BL198" s="17" t="s">
        <v>133</v>
      </c>
      <c r="BM198" s="159" t="s">
        <v>1044</v>
      </c>
    </row>
    <row r="199" spans="1:65" s="2" customFormat="1" ht="16.5" customHeight="1">
      <c r="A199" s="32"/>
      <c r="B199" s="145"/>
      <c r="C199" s="161" t="s">
        <v>461</v>
      </c>
      <c r="D199" s="161" t="s">
        <v>212</v>
      </c>
      <c r="E199" s="162" t="s">
        <v>992</v>
      </c>
      <c r="F199" s="163" t="s">
        <v>993</v>
      </c>
      <c r="G199" s="164" t="s">
        <v>163</v>
      </c>
      <c r="H199" s="165">
        <v>12</v>
      </c>
      <c r="I199" s="166"/>
      <c r="J199" s="167">
        <f>ROUND(I199*H199,2)</f>
        <v>0</v>
      </c>
      <c r="K199" s="168"/>
      <c r="L199" s="33"/>
      <c r="M199" s="169" t="s">
        <v>1</v>
      </c>
      <c r="N199" s="170" t="s">
        <v>40</v>
      </c>
      <c r="O199" s="58"/>
      <c r="P199" s="157">
        <f>O199*H199</f>
        <v>0</v>
      </c>
      <c r="Q199" s="157">
        <v>0</v>
      </c>
      <c r="R199" s="157">
        <f>Q199*H199</f>
        <v>0</v>
      </c>
      <c r="S199" s="157">
        <v>0</v>
      </c>
      <c r="T199" s="15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9" t="s">
        <v>133</v>
      </c>
      <c r="AT199" s="159" t="s">
        <v>212</v>
      </c>
      <c r="AU199" s="159" t="s">
        <v>85</v>
      </c>
      <c r="AY199" s="17" t="s">
        <v>127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17" t="s">
        <v>83</v>
      </c>
      <c r="BK199" s="160">
        <f>ROUND(I199*H199,2)</f>
        <v>0</v>
      </c>
      <c r="BL199" s="17" t="s">
        <v>133</v>
      </c>
      <c r="BM199" s="159" t="s">
        <v>1045</v>
      </c>
    </row>
    <row r="200" spans="1:65" s="14" customFormat="1" ht="11.25">
      <c r="B200" s="179"/>
      <c r="D200" s="172" t="s">
        <v>216</v>
      </c>
      <c r="E200" s="180" t="s">
        <v>1</v>
      </c>
      <c r="F200" s="181" t="s">
        <v>995</v>
      </c>
      <c r="H200" s="182">
        <v>12</v>
      </c>
      <c r="I200" s="183"/>
      <c r="L200" s="179"/>
      <c r="M200" s="184"/>
      <c r="N200" s="185"/>
      <c r="O200" s="185"/>
      <c r="P200" s="185"/>
      <c r="Q200" s="185"/>
      <c r="R200" s="185"/>
      <c r="S200" s="185"/>
      <c r="T200" s="186"/>
      <c r="AT200" s="180" t="s">
        <v>216</v>
      </c>
      <c r="AU200" s="180" t="s">
        <v>85</v>
      </c>
      <c r="AV200" s="14" t="s">
        <v>85</v>
      </c>
      <c r="AW200" s="14" t="s">
        <v>32</v>
      </c>
      <c r="AX200" s="14" t="s">
        <v>83</v>
      </c>
      <c r="AY200" s="180" t="s">
        <v>127</v>
      </c>
    </row>
    <row r="201" spans="1:65" s="2" customFormat="1" ht="16.5" customHeight="1">
      <c r="A201" s="32"/>
      <c r="B201" s="145"/>
      <c r="C201" s="161" t="s">
        <v>467</v>
      </c>
      <c r="D201" s="161" t="s">
        <v>212</v>
      </c>
      <c r="E201" s="162" t="s">
        <v>996</v>
      </c>
      <c r="F201" s="163" t="s">
        <v>997</v>
      </c>
      <c r="G201" s="164" t="s">
        <v>99</v>
      </c>
      <c r="H201" s="165">
        <v>56.548999999999999</v>
      </c>
      <c r="I201" s="166"/>
      <c r="J201" s="167">
        <f>ROUND(I201*H201,2)</f>
        <v>0</v>
      </c>
      <c r="K201" s="168"/>
      <c r="L201" s="33"/>
      <c r="M201" s="169" t="s">
        <v>1</v>
      </c>
      <c r="N201" s="170" t="s">
        <v>40</v>
      </c>
      <c r="O201" s="58"/>
      <c r="P201" s="157">
        <f>O201*H201</f>
        <v>0</v>
      </c>
      <c r="Q201" s="157">
        <v>0</v>
      </c>
      <c r="R201" s="157">
        <f>Q201*H201</f>
        <v>0</v>
      </c>
      <c r="S201" s="157">
        <v>0</v>
      </c>
      <c r="T201" s="158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9" t="s">
        <v>133</v>
      </c>
      <c r="AT201" s="159" t="s">
        <v>212</v>
      </c>
      <c r="AU201" s="159" t="s">
        <v>85</v>
      </c>
      <c r="AY201" s="17" t="s">
        <v>127</v>
      </c>
      <c r="BE201" s="160">
        <f>IF(N201="základní",J201,0)</f>
        <v>0</v>
      </c>
      <c r="BF201" s="160">
        <f>IF(N201="snížená",J201,0)</f>
        <v>0</v>
      </c>
      <c r="BG201" s="160">
        <f>IF(N201="zákl. přenesená",J201,0)</f>
        <v>0</v>
      </c>
      <c r="BH201" s="160">
        <f>IF(N201="sníž. přenesená",J201,0)</f>
        <v>0</v>
      </c>
      <c r="BI201" s="160">
        <f>IF(N201="nulová",J201,0)</f>
        <v>0</v>
      </c>
      <c r="BJ201" s="17" t="s">
        <v>83</v>
      </c>
      <c r="BK201" s="160">
        <f>ROUND(I201*H201,2)</f>
        <v>0</v>
      </c>
      <c r="BL201" s="17" t="s">
        <v>133</v>
      </c>
      <c r="BM201" s="159" t="s">
        <v>1046</v>
      </c>
    </row>
    <row r="202" spans="1:65" s="14" customFormat="1" ht="11.25">
      <c r="B202" s="179"/>
      <c r="D202" s="172" t="s">
        <v>216</v>
      </c>
      <c r="E202" s="180" t="s">
        <v>1</v>
      </c>
      <c r="F202" s="181" t="s">
        <v>999</v>
      </c>
      <c r="H202" s="182">
        <v>56.548999999999999</v>
      </c>
      <c r="I202" s="183"/>
      <c r="L202" s="179"/>
      <c r="M202" s="184"/>
      <c r="N202" s="185"/>
      <c r="O202" s="185"/>
      <c r="P202" s="185"/>
      <c r="Q202" s="185"/>
      <c r="R202" s="185"/>
      <c r="S202" s="185"/>
      <c r="T202" s="186"/>
      <c r="AT202" s="180" t="s">
        <v>216</v>
      </c>
      <c r="AU202" s="180" t="s">
        <v>85</v>
      </c>
      <c r="AV202" s="14" t="s">
        <v>85</v>
      </c>
      <c r="AW202" s="14" t="s">
        <v>32</v>
      </c>
      <c r="AX202" s="14" t="s">
        <v>83</v>
      </c>
      <c r="AY202" s="180" t="s">
        <v>127</v>
      </c>
    </row>
    <row r="203" spans="1:65" s="12" customFormat="1" ht="22.9" customHeight="1">
      <c r="B203" s="132"/>
      <c r="D203" s="133" t="s">
        <v>74</v>
      </c>
      <c r="E203" s="143" t="s">
        <v>1047</v>
      </c>
      <c r="F203" s="143" t="s">
        <v>1048</v>
      </c>
      <c r="I203" s="135"/>
      <c r="J203" s="144">
        <f>BK203</f>
        <v>0</v>
      </c>
      <c r="L203" s="132"/>
      <c r="M203" s="137"/>
      <c r="N203" s="138"/>
      <c r="O203" s="138"/>
      <c r="P203" s="139">
        <f>SUM(P204:P222)</f>
        <v>0</v>
      </c>
      <c r="Q203" s="138"/>
      <c r="R203" s="139">
        <f>SUM(R204:R222)</f>
        <v>3.1960000000000002E-2</v>
      </c>
      <c r="S203" s="138"/>
      <c r="T203" s="140">
        <f>SUM(T204:T222)</f>
        <v>0</v>
      </c>
      <c r="AR203" s="133" t="s">
        <v>83</v>
      </c>
      <c r="AT203" s="141" t="s">
        <v>74</v>
      </c>
      <c r="AU203" s="141" t="s">
        <v>83</v>
      </c>
      <c r="AY203" s="133" t="s">
        <v>127</v>
      </c>
      <c r="BK203" s="142">
        <f>SUM(BK204:BK222)</f>
        <v>0</v>
      </c>
    </row>
    <row r="204" spans="1:65" s="2" customFormat="1" ht="24.2" customHeight="1">
      <c r="A204" s="32"/>
      <c r="B204" s="145"/>
      <c r="C204" s="161" t="s">
        <v>472</v>
      </c>
      <c r="D204" s="161" t="s">
        <v>212</v>
      </c>
      <c r="E204" s="162" t="s">
        <v>965</v>
      </c>
      <c r="F204" s="163" t="s">
        <v>966</v>
      </c>
      <c r="G204" s="164" t="s">
        <v>163</v>
      </c>
      <c r="H204" s="165">
        <v>2</v>
      </c>
      <c r="I204" s="166"/>
      <c r="J204" s="167">
        <f>ROUND(I204*H204,2)</f>
        <v>0</v>
      </c>
      <c r="K204" s="168"/>
      <c r="L204" s="33"/>
      <c r="M204" s="169" t="s">
        <v>1</v>
      </c>
      <c r="N204" s="170" t="s">
        <v>40</v>
      </c>
      <c r="O204" s="58"/>
      <c r="P204" s="157">
        <f>O204*H204</f>
        <v>0</v>
      </c>
      <c r="Q204" s="157">
        <v>6.0000000000000002E-5</v>
      </c>
      <c r="R204" s="157">
        <f>Q204*H204</f>
        <v>1.2E-4</v>
      </c>
      <c r="S204" s="157">
        <v>0</v>
      </c>
      <c r="T204" s="158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9" t="s">
        <v>133</v>
      </c>
      <c r="AT204" s="159" t="s">
        <v>212</v>
      </c>
      <c r="AU204" s="159" t="s">
        <v>85</v>
      </c>
      <c r="AY204" s="17" t="s">
        <v>127</v>
      </c>
      <c r="BE204" s="160">
        <f>IF(N204="základní",J204,0)</f>
        <v>0</v>
      </c>
      <c r="BF204" s="160">
        <f>IF(N204="snížená",J204,0)</f>
        <v>0</v>
      </c>
      <c r="BG204" s="160">
        <f>IF(N204="zákl. přenesená",J204,0)</f>
        <v>0</v>
      </c>
      <c r="BH204" s="160">
        <f>IF(N204="sníž. přenesená",J204,0)</f>
        <v>0</v>
      </c>
      <c r="BI204" s="160">
        <f>IF(N204="nulová",J204,0)</f>
        <v>0</v>
      </c>
      <c r="BJ204" s="17" t="s">
        <v>83</v>
      </c>
      <c r="BK204" s="160">
        <f>ROUND(I204*H204,2)</f>
        <v>0</v>
      </c>
      <c r="BL204" s="17" t="s">
        <v>133</v>
      </c>
      <c r="BM204" s="159" t="s">
        <v>1049</v>
      </c>
    </row>
    <row r="205" spans="1:65" s="2" customFormat="1" ht="24.2" customHeight="1">
      <c r="A205" s="32"/>
      <c r="B205" s="145"/>
      <c r="C205" s="161" t="s">
        <v>476</v>
      </c>
      <c r="D205" s="161" t="s">
        <v>212</v>
      </c>
      <c r="E205" s="162" t="s">
        <v>968</v>
      </c>
      <c r="F205" s="163" t="s">
        <v>969</v>
      </c>
      <c r="G205" s="164" t="s">
        <v>163</v>
      </c>
      <c r="H205" s="165">
        <v>6</v>
      </c>
      <c r="I205" s="166"/>
      <c r="J205" s="167">
        <f>ROUND(I205*H205,2)</f>
        <v>0</v>
      </c>
      <c r="K205" s="168"/>
      <c r="L205" s="33"/>
      <c r="M205" s="169" t="s">
        <v>1</v>
      </c>
      <c r="N205" s="170" t="s">
        <v>40</v>
      </c>
      <c r="O205" s="58"/>
      <c r="P205" s="157">
        <f>O205*H205</f>
        <v>0</v>
      </c>
      <c r="Q205" s="157">
        <v>0</v>
      </c>
      <c r="R205" s="157">
        <f>Q205*H205</f>
        <v>0</v>
      </c>
      <c r="S205" s="157">
        <v>0</v>
      </c>
      <c r="T205" s="158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9" t="s">
        <v>133</v>
      </c>
      <c r="AT205" s="159" t="s">
        <v>212</v>
      </c>
      <c r="AU205" s="159" t="s">
        <v>85</v>
      </c>
      <c r="AY205" s="17" t="s">
        <v>127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7" t="s">
        <v>83</v>
      </c>
      <c r="BK205" s="160">
        <f>ROUND(I205*H205,2)</f>
        <v>0</v>
      </c>
      <c r="BL205" s="17" t="s">
        <v>133</v>
      </c>
      <c r="BM205" s="159" t="s">
        <v>1050</v>
      </c>
    </row>
    <row r="206" spans="1:65" s="2" customFormat="1" ht="16.5" customHeight="1">
      <c r="A206" s="32"/>
      <c r="B206" s="145"/>
      <c r="C206" s="161" t="s">
        <v>248</v>
      </c>
      <c r="D206" s="161" t="s">
        <v>212</v>
      </c>
      <c r="E206" s="162" t="s">
        <v>971</v>
      </c>
      <c r="F206" s="163" t="s">
        <v>972</v>
      </c>
      <c r="G206" s="164" t="s">
        <v>163</v>
      </c>
      <c r="H206" s="165">
        <v>2</v>
      </c>
      <c r="I206" s="166"/>
      <c r="J206" s="167">
        <f>ROUND(I206*H206,2)</f>
        <v>0</v>
      </c>
      <c r="K206" s="168"/>
      <c r="L206" s="33"/>
      <c r="M206" s="169" t="s">
        <v>1</v>
      </c>
      <c r="N206" s="170" t="s">
        <v>40</v>
      </c>
      <c r="O206" s="58"/>
      <c r="P206" s="157">
        <f>O206*H206</f>
        <v>0</v>
      </c>
      <c r="Q206" s="157">
        <v>2.0000000000000002E-5</v>
      </c>
      <c r="R206" s="157">
        <f>Q206*H206</f>
        <v>4.0000000000000003E-5</v>
      </c>
      <c r="S206" s="157">
        <v>0</v>
      </c>
      <c r="T206" s="158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9" t="s">
        <v>133</v>
      </c>
      <c r="AT206" s="159" t="s">
        <v>212</v>
      </c>
      <c r="AU206" s="159" t="s">
        <v>85</v>
      </c>
      <c r="AY206" s="17" t="s">
        <v>127</v>
      </c>
      <c r="BE206" s="160">
        <f>IF(N206="základní",J206,0)</f>
        <v>0</v>
      </c>
      <c r="BF206" s="160">
        <f>IF(N206="snížená",J206,0)</f>
        <v>0</v>
      </c>
      <c r="BG206" s="160">
        <f>IF(N206="zákl. přenesená",J206,0)</f>
        <v>0</v>
      </c>
      <c r="BH206" s="160">
        <f>IF(N206="sníž. přenesená",J206,0)</f>
        <v>0</v>
      </c>
      <c r="BI206" s="160">
        <f>IF(N206="nulová",J206,0)</f>
        <v>0</v>
      </c>
      <c r="BJ206" s="17" t="s">
        <v>83</v>
      </c>
      <c r="BK206" s="160">
        <f>ROUND(I206*H206,2)</f>
        <v>0</v>
      </c>
      <c r="BL206" s="17" t="s">
        <v>133</v>
      </c>
      <c r="BM206" s="159" t="s">
        <v>1051</v>
      </c>
    </row>
    <row r="207" spans="1:65" s="2" customFormat="1" ht="24.2" customHeight="1">
      <c r="A207" s="32"/>
      <c r="B207" s="145"/>
      <c r="C207" s="161" t="s">
        <v>485</v>
      </c>
      <c r="D207" s="161" t="s">
        <v>212</v>
      </c>
      <c r="E207" s="162" t="s">
        <v>974</v>
      </c>
      <c r="F207" s="163" t="s">
        <v>975</v>
      </c>
      <c r="G207" s="164" t="s">
        <v>227</v>
      </c>
      <c r="H207" s="165">
        <v>1.06</v>
      </c>
      <c r="I207" s="166"/>
      <c r="J207" s="167">
        <f>ROUND(I207*H207,2)</f>
        <v>0</v>
      </c>
      <c r="K207" s="168"/>
      <c r="L207" s="33"/>
      <c r="M207" s="169" t="s">
        <v>1</v>
      </c>
      <c r="N207" s="170" t="s">
        <v>40</v>
      </c>
      <c r="O207" s="58"/>
      <c r="P207" s="157">
        <f>O207*H207</f>
        <v>0</v>
      </c>
      <c r="Q207" s="157">
        <v>0</v>
      </c>
      <c r="R207" s="157">
        <f>Q207*H207</f>
        <v>0</v>
      </c>
      <c r="S207" s="157">
        <v>0</v>
      </c>
      <c r="T207" s="158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9" t="s">
        <v>133</v>
      </c>
      <c r="AT207" s="159" t="s">
        <v>212</v>
      </c>
      <c r="AU207" s="159" t="s">
        <v>85</v>
      </c>
      <c r="AY207" s="17" t="s">
        <v>127</v>
      </c>
      <c r="BE207" s="160">
        <f>IF(N207="základní",J207,0)</f>
        <v>0</v>
      </c>
      <c r="BF207" s="160">
        <f>IF(N207="snížená",J207,0)</f>
        <v>0</v>
      </c>
      <c r="BG207" s="160">
        <f>IF(N207="zákl. přenesená",J207,0)</f>
        <v>0</v>
      </c>
      <c r="BH207" s="160">
        <f>IF(N207="sníž. přenesená",J207,0)</f>
        <v>0</v>
      </c>
      <c r="BI207" s="160">
        <f>IF(N207="nulová",J207,0)</f>
        <v>0</v>
      </c>
      <c r="BJ207" s="17" t="s">
        <v>83</v>
      </c>
      <c r="BK207" s="160">
        <f>ROUND(I207*H207,2)</f>
        <v>0</v>
      </c>
      <c r="BL207" s="17" t="s">
        <v>133</v>
      </c>
      <c r="BM207" s="159" t="s">
        <v>1052</v>
      </c>
    </row>
    <row r="208" spans="1:65" s="14" customFormat="1" ht="11.25">
      <c r="B208" s="179"/>
      <c r="D208" s="172" t="s">
        <v>216</v>
      </c>
      <c r="E208" s="180" t="s">
        <v>1</v>
      </c>
      <c r="F208" s="181" t="s">
        <v>977</v>
      </c>
      <c r="H208" s="182">
        <v>1.06</v>
      </c>
      <c r="I208" s="183"/>
      <c r="L208" s="179"/>
      <c r="M208" s="184"/>
      <c r="N208" s="185"/>
      <c r="O208" s="185"/>
      <c r="P208" s="185"/>
      <c r="Q208" s="185"/>
      <c r="R208" s="185"/>
      <c r="S208" s="185"/>
      <c r="T208" s="186"/>
      <c r="AT208" s="180" t="s">
        <v>216</v>
      </c>
      <c r="AU208" s="180" t="s">
        <v>85</v>
      </c>
      <c r="AV208" s="14" t="s">
        <v>85</v>
      </c>
      <c r="AW208" s="14" t="s">
        <v>32</v>
      </c>
      <c r="AX208" s="14" t="s">
        <v>83</v>
      </c>
      <c r="AY208" s="180" t="s">
        <v>127</v>
      </c>
    </row>
    <row r="209" spans="1:65" s="2" customFormat="1" ht="16.5" customHeight="1">
      <c r="A209" s="32"/>
      <c r="B209" s="145"/>
      <c r="C209" s="146" t="s">
        <v>232</v>
      </c>
      <c r="D209" s="146" t="s">
        <v>129</v>
      </c>
      <c r="E209" s="147" t="s">
        <v>978</v>
      </c>
      <c r="F209" s="148" t="s">
        <v>979</v>
      </c>
      <c r="G209" s="149" t="s">
        <v>238</v>
      </c>
      <c r="H209" s="150">
        <v>0.159</v>
      </c>
      <c r="I209" s="151"/>
      <c r="J209" s="152">
        <f>ROUND(I209*H209,2)</f>
        <v>0</v>
      </c>
      <c r="K209" s="153"/>
      <c r="L209" s="154"/>
      <c r="M209" s="155" t="s">
        <v>1</v>
      </c>
      <c r="N209" s="156" t="s">
        <v>40</v>
      </c>
      <c r="O209" s="58"/>
      <c r="P209" s="157">
        <f>O209*H209</f>
        <v>0</v>
      </c>
      <c r="Q209" s="157">
        <v>0.2</v>
      </c>
      <c r="R209" s="157">
        <f>Q209*H209</f>
        <v>3.1800000000000002E-2</v>
      </c>
      <c r="S209" s="157">
        <v>0</v>
      </c>
      <c r="T209" s="158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9" t="s">
        <v>132</v>
      </c>
      <c r="AT209" s="159" t="s">
        <v>129</v>
      </c>
      <c r="AU209" s="159" t="s">
        <v>85</v>
      </c>
      <c r="AY209" s="17" t="s">
        <v>127</v>
      </c>
      <c r="BE209" s="160">
        <f>IF(N209="základní",J209,0)</f>
        <v>0</v>
      </c>
      <c r="BF209" s="160">
        <f>IF(N209="snížená",J209,0)</f>
        <v>0</v>
      </c>
      <c r="BG209" s="160">
        <f>IF(N209="zákl. přenesená",J209,0)</f>
        <v>0</v>
      </c>
      <c r="BH209" s="160">
        <f>IF(N209="sníž. přenesená",J209,0)</f>
        <v>0</v>
      </c>
      <c r="BI209" s="160">
        <f>IF(N209="nulová",J209,0)</f>
        <v>0</v>
      </c>
      <c r="BJ209" s="17" t="s">
        <v>83</v>
      </c>
      <c r="BK209" s="160">
        <f>ROUND(I209*H209,2)</f>
        <v>0</v>
      </c>
      <c r="BL209" s="17" t="s">
        <v>133</v>
      </c>
      <c r="BM209" s="159" t="s">
        <v>1053</v>
      </c>
    </row>
    <row r="210" spans="1:65" s="14" customFormat="1" ht="11.25">
      <c r="B210" s="179"/>
      <c r="D210" s="172" t="s">
        <v>216</v>
      </c>
      <c r="E210" s="180" t="s">
        <v>1</v>
      </c>
      <c r="F210" s="181" t="s">
        <v>981</v>
      </c>
      <c r="H210" s="182">
        <v>0.159</v>
      </c>
      <c r="I210" s="183"/>
      <c r="L210" s="179"/>
      <c r="M210" s="184"/>
      <c r="N210" s="185"/>
      <c r="O210" s="185"/>
      <c r="P210" s="185"/>
      <c r="Q210" s="185"/>
      <c r="R210" s="185"/>
      <c r="S210" s="185"/>
      <c r="T210" s="186"/>
      <c r="AT210" s="180" t="s">
        <v>216</v>
      </c>
      <c r="AU210" s="180" t="s">
        <v>85</v>
      </c>
      <c r="AV210" s="14" t="s">
        <v>85</v>
      </c>
      <c r="AW210" s="14" t="s">
        <v>32</v>
      </c>
      <c r="AX210" s="14" t="s">
        <v>83</v>
      </c>
      <c r="AY210" s="180" t="s">
        <v>127</v>
      </c>
    </row>
    <row r="211" spans="1:65" s="2" customFormat="1" ht="16.5" customHeight="1">
      <c r="A211" s="32"/>
      <c r="B211" s="145"/>
      <c r="C211" s="161" t="s">
        <v>492</v>
      </c>
      <c r="D211" s="161" t="s">
        <v>212</v>
      </c>
      <c r="E211" s="162" t="s">
        <v>401</v>
      </c>
      <c r="F211" s="163" t="s">
        <v>402</v>
      </c>
      <c r="G211" s="164" t="s">
        <v>238</v>
      </c>
      <c r="H211" s="165">
        <v>0.42</v>
      </c>
      <c r="I211" s="166"/>
      <c r="J211" s="167">
        <f>ROUND(I211*H211,2)</f>
        <v>0</v>
      </c>
      <c r="K211" s="168"/>
      <c r="L211" s="33"/>
      <c r="M211" s="169" t="s">
        <v>1</v>
      </c>
      <c r="N211" s="170" t="s">
        <v>40</v>
      </c>
      <c r="O211" s="58"/>
      <c r="P211" s="157">
        <f>O211*H211</f>
        <v>0</v>
      </c>
      <c r="Q211" s="157">
        <v>0</v>
      </c>
      <c r="R211" s="157">
        <f>Q211*H211</f>
        <v>0</v>
      </c>
      <c r="S211" s="157">
        <v>0</v>
      </c>
      <c r="T211" s="158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9" t="s">
        <v>133</v>
      </c>
      <c r="AT211" s="159" t="s">
        <v>212</v>
      </c>
      <c r="AU211" s="159" t="s">
        <v>85</v>
      </c>
      <c r="AY211" s="17" t="s">
        <v>127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17" t="s">
        <v>83</v>
      </c>
      <c r="BK211" s="160">
        <f>ROUND(I211*H211,2)</f>
        <v>0</v>
      </c>
      <c r="BL211" s="17" t="s">
        <v>133</v>
      </c>
      <c r="BM211" s="159" t="s">
        <v>1054</v>
      </c>
    </row>
    <row r="212" spans="1:65" s="14" customFormat="1" ht="11.25">
      <c r="B212" s="179"/>
      <c r="D212" s="172" t="s">
        <v>216</v>
      </c>
      <c r="E212" s="180" t="s">
        <v>1</v>
      </c>
      <c r="F212" s="181" t="s">
        <v>1024</v>
      </c>
      <c r="H212" s="182">
        <v>0.42</v>
      </c>
      <c r="I212" s="183"/>
      <c r="L212" s="179"/>
      <c r="M212" s="184"/>
      <c r="N212" s="185"/>
      <c r="O212" s="185"/>
      <c r="P212" s="185"/>
      <c r="Q212" s="185"/>
      <c r="R212" s="185"/>
      <c r="S212" s="185"/>
      <c r="T212" s="186"/>
      <c r="AT212" s="180" t="s">
        <v>216</v>
      </c>
      <c r="AU212" s="180" t="s">
        <v>85</v>
      </c>
      <c r="AV212" s="14" t="s">
        <v>85</v>
      </c>
      <c r="AW212" s="14" t="s">
        <v>32</v>
      </c>
      <c r="AX212" s="14" t="s">
        <v>75</v>
      </c>
      <c r="AY212" s="180" t="s">
        <v>127</v>
      </c>
    </row>
    <row r="213" spans="1:65" s="15" customFormat="1" ht="11.25">
      <c r="B213" s="192"/>
      <c r="D213" s="172" t="s">
        <v>216</v>
      </c>
      <c r="E213" s="193" t="s">
        <v>1</v>
      </c>
      <c r="F213" s="194" t="s">
        <v>308</v>
      </c>
      <c r="H213" s="195">
        <v>0.42</v>
      </c>
      <c r="I213" s="196"/>
      <c r="L213" s="192"/>
      <c r="M213" s="197"/>
      <c r="N213" s="198"/>
      <c r="O213" s="198"/>
      <c r="P213" s="198"/>
      <c r="Q213" s="198"/>
      <c r="R213" s="198"/>
      <c r="S213" s="198"/>
      <c r="T213" s="199"/>
      <c r="AT213" s="193" t="s">
        <v>216</v>
      </c>
      <c r="AU213" s="193" t="s">
        <v>85</v>
      </c>
      <c r="AV213" s="15" t="s">
        <v>133</v>
      </c>
      <c r="AW213" s="15" t="s">
        <v>32</v>
      </c>
      <c r="AX213" s="15" t="s">
        <v>83</v>
      </c>
      <c r="AY213" s="193" t="s">
        <v>127</v>
      </c>
    </row>
    <row r="214" spans="1:65" s="2" customFormat="1" ht="21.75" customHeight="1">
      <c r="A214" s="32"/>
      <c r="B214" s="145"/>
      <c r="C214" s="161" t="s">
        <v>496</v>
      </c>
      <c r="D214" s="161" t="s">
        <v>212</v>
      </c>
      <c r="E214" s="162" t="s">
        <v>984</v>
      </c>
      <c r="F214" s="163" t="s">
        <v>985</v>
      </c>
      <c r="G214" s="164" t="s">
        <v>227</v>
      </c>
      <c r="H214" s="165">
        <v>10.603</v>
      </c>
      <c r="I214" s="166"/>
      <c r="J214" s="167">
        <f>ROUND(I214*H214,2)</f>
        <v>0</v>
      </c>
      <c r="K214" s="168"/>
      <c r="L214" s="33"/>
      <c r="M214" s="169" t="s">
        <v>1</v>
      </c>
      <c r="N214" s="170" t="s">
        <v>40</v>
      </c>
      <c r="O214" s="58"/>
      <c r="P214" s="157">
        <f>O214*H214</f>
        <v>0</v>
      </c>
      <c r="Q214" s="157">
        <v>0</v>
      </c>
      <c r="R214" s="157">
        <f>Q214*H214</f>
        <v>0</v>
      </c>
      <c r="S214" s="157">
        <v>0</v>
      </c>
      <c r="T214" s="158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9" t="s">
        <v>133</v>
      </c>
      <c r="AT214" s="159" t="s">
        <v>212</v>
      </c>
      <c r="AU214" s="159" t="s">
        <v>85</v>
      </c>
      <c r="AY214" s="17" t="s">
        <v>127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17" t="s">
        <v>83</v>
      </c>
      <c r="BK214" s="160">
        <f>ROUND(I214*H214,2)</f>
        <v>0</v>
      </c>
      <c r="BL214" s="17" t="s">
        <v>133</v>
      </c>
      <c r="BM214" s="159" t="s">
        <v>1055</v>
      </c>
    </row>
    <row r="215" spans="1:65" s="14" customFormat="1" ht="11.25">
      <c r="B215" s="179"/>
      <c r="D215" s="172" t="s">
        <v>216</v>
      </c>
      <c r="E215" s="180" t="s">
        <v>1</v>
      </c>
      <c r="F215" s="181" t="s">
        <v>987</v>
      </c>
      <c r="H215" s="182">
        <v>10.603</v>
      </c>
      <c r="I215" s="183"/>
      <c r="L215" s="179"/>
      <c r="M215" s="184"/>
      <c r="N215" s="185"/>
      <c r="O215" s="185"/>
      <c r="P215" s="185"/>
      <c r="Q215" s="185"/>
      <c r="R215" s="185"/>
      <c r="S215" s="185"/>
      <c r="T215" s="186"/>
      <c r="AT215" s="180" t="s">
        <v>216</v>
      </c>
      <c r="AU215" s="180" t="s">
        <v>85</v>
      </c>
      <c r="AV215" s="14" t="s">
        <v>85</v>
      </c>
      <c r="AW215" s="14" t="s">
        <v>32</v>
      </c>
      <c r="AX215" s="14" t="s">
        <v>83</v>
      </c>
      <c r="AY215" s="180" t="s">
        <v>127</v>
      </c>
    </row>
    <row r="216" spans="1:65" s="2" customFormat="1" ht="21.75" customHeight="1">
      <c r="A216" s="32"/>
      <c r="B216" s="145"/>
      <c r="C216" s="161" t="s">
        <v>500</v>
      </c>
      <c r="D216" s="161" t="s">
        <v>212</v>
      </c>
      <c r="E216" s="162" t="s">
        <v>407</v>
      </c>
      <c r="F216" s="163" t="s">
        <v>408</v>
      </c>
      <c r="G216" s="164" t="s">
        <v>238</v>
      </c>
      <c r="H216" s="165">
        <v>0.42</v>
      </c>
      <c r="I216" s="166"/>
      <c r="J216" s="167">
        <f>ROUND(I216*H216,2)</f>
        <v>0</v>
      </c>
      <c r="K216" s="168"/>
      <c r="L216" s="33"/>
      <c r="M216" s="169" t="s">
        <v>1</v>
      </c>
      <c r="N216" s="170" t="s">
        <v>40</v>
      </c>
      <c r="O216" s="58"/>
      <c r="P216" s="157">
        <f>O216*H216</f>
        <v>0</v>
      </c>
      <c r="Q216" s="157">
        <v>0</v>
      </c>
      <c r="R216" s="157">
        <f>Q216*H216</f>
        <v>0</v>
      </c>
      <c r="S216" s="157">
        <v>0</v>
      </c>
      <c r="T216" s="158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9" t="s">
        <v>133</v>
      </c>
      <c r="AT216" s="159" t="s">
        <v>212</v>
      </c>
      <c r="AU216" s="159" t="s">
        <v>85</v>
      </c>
      <c r="AY216" s="17" t="s">
        <v>127</v>
      </c>
      <c r="BE216" s="160">
        <f>IF(N216="základní",J216,0)</f>
        <v>0</v>
      </c>
      <c r="BF216" s="160">
        <f>IF(N216="snížená",J216,0)</f>
        <v>0</v>
      </c>
      <c r="BG216" s="160">
        <f>IF(N216="zákl. přenesená",J216,0)</f>
        <v>0</v>
      </c>
      <c r="BH216" s="160">
        <f>IF(N216="sníž. přenesená",J216,0)</f>
        <v>0</v>
      </c>
      <c r="BI216" s="160">
        <f>IF(N216="nulová",J216,0)</f>
        <v>0</v>
      </c>
      <c r="BJ216" s="17" t="s">
        <v>83</v>
      </c>
      <c r="BK216" s="160">
        <f>ROUND(I216*H216,2)</f>
        <v>0</v>
      </c>
      <c r="BL216" s="17" t="s">
        <v>133</v>
      </c>
      <c r="BM216" s="159" t="s">
        <v>1056</v>
      </c>
    </row>
    <row r="217" spans="1:65" s="2" customFormat="1" ht="16.5" customHeight="1">
      <c r="A217" s="32"/>
      <c r="B217" s="145"/>
      <c r="C217" s="161" t="s">
        <v>506</v>
      </c>
      <c r="D217" s="161" t="s">
        <v>212</v>
      </c>
      <c r="E217" s="162" t="s">
        <v>989</v>
      </c>
      <c r="F217" s="163" t="s">
        <v>990</v>
      </c>
      <c r="G217" s="164" t="s">
        <v>163</v>
      </c>
      <c r="H217" s="165">
        <v>2</v>
      </c>
      <c r="I217" s="166"/>
      <c r="J217" s="167">
        <f>ROUND(I217*H217,2)</f>
        <v>0</v>
      </c>
      <c r="K217" s="168"/>
      <c r="L217" s="33"/>
      <c r="M217" s="169" t="s">
        <v>1</v>
      </c>
      <c r="N217" s="170" t="s">
        <v>40</v>
      </c>
      <c r="O217" s="58"/>
      <c r="P217" s="157">
        <f>O217*H217</f>
        <v>0</v>
      </c>
      <c r="Q217" s="157">
        <v>0</v>
      </c>
      <c r="R217" s="157">
        <f>Q217*H217</f>
        <v>0</v>
      </c>
      <c r="S217" s="157">
        <v>0</v>
      </c>
      <c r="T217" s="158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9" t="s">
        <v>133</v>
      </c>
      <c r="AT217" s="159" t="s">
        <v>212</v>
      </c>
      <c r="AU217" s="159" t="s">
        <v>85</v>
      </c>
      <c r="AY217" s="17" t="s">
        <v>127</v>
      </c>
      <c r="BE217" s="160">
        <f>IF(N217="základní",J217,0)</f>
        <v>0</v>
      </c>
      <c r="BF217" s="160">
        <f>IF(N217="snížená",J217,0)</f>
        <v>0</v>
      </c>
      <c r="BG217" s="160">
        <f>IF(N217="zákl. přenesená",J217,0)</f>
        <v>0</v>
      </c>
      <c r="BH217" s="160">
        <f>IF(N217="sníž. přenesená",J217,0)</f>
        <v>0</v>
      </c>
      <c r="BI217" s="160">
        <f>IF(N217="nulová",J217,0)</f>
        <v>0</v>
      </c>
      <c r="BJ217" s="17" t="s">
        <v>83</v>
      </c>
      <c r="BK217" s="160">
        <f>ROUND(I217*H217,2)</f>
        <v>0</v>
      </c>
      <c r="BL217" s="17" t="s">
        <v>133</v>
      </c>
      <c r="BM217" s="159" t="s">
        <v>1057</v>
      </c>
    </row>
    <row r="218" spans="1:65" s="2" customFormat="1" ht="16.5" customHeight="1">
      <c r="A218" s="32"/>
      <c r="B218" s="145"/>
      <c r="C218" s="161" t="s">
        <v>510</v>
      </c>
      <c r="D218" s="161" t="s">
        <v>212</v>
      </c>
      <c r="E218" s="162" t="s">
        <v>1058</v>
      </c>
      <c r="F218" s="163" t="s">
        <v>1059</v>
      </c>
      <c r="G218" s="164" t="s">
        <v>163</v>
      </c>
      <c r="H218" s="165">
        <v>2</v>
      </c>
      <c r="I218" s="166"/>
      <c r="J218" s="167">
        <f>ROUND(I218*H218,2)</f>
        <v>0</v>
      </c>
      <c r="K218" s="168"/>
      <c r="L218" s="33"/>
      <c r="M218" s="169" t="s">
        <v>1</v>
      </c>
      <c r="N218" s="170" t="s">
        <v>40</v>
      </c>
      <c r="O218" s="58"/>
      <c r="P218" s="157">
        <f>O218*H218</f>
        <v>0</v>
      </c>
      <c r="Q218" s="157">
        <v>0</v>
      </c>
      <c r="R218" s="157">
        <f>Q218*H218</f>
        <v>0</v>
      </c>
      <c r="S218" s="157">
        <v>0</v>
      </c>
      <c r="T218" s="158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9" t="s">
        <v>133</v>
      </c>
      <c r="AT218" s="159" t="s">
        <v>212</v>
      </c>
      <c r="AU218" s="159" t="s">
        <v>85</v>
      </c>
      <c r="AY218" s="17" t="s">
        <v>127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17" t="s">
        <v>83</v>
      </c>
      <c r="BK218" s="160">
        <f>ROUND(I218*H218,2)</f>
        <v>0</v>
      </c>
      <c r="BL218" s="17" t="s">
        <v>133</v>
      </c>
      <c r="BM218" s="159" t="s">
        <v>1060</v>
      </c>
    </row>
    <row r="219" spans="1:65" s="2" customFormat="1" ht="16.5" customHeight="1">
      <c r="A219" s="32"/>
      <c r="B219" s="145"/>
      <c r="C219" s="161" t="s">
        <v>516</v>
      </c>
      <c r="D219" s="161" t="s">
        <v>212</v>
      </c>
      <c r="E219" s="162" t="s">
        <v>992</v>
      </c>
      <c r="F219" s="163" t="s">
        <v>993</v>
      </c>
      <c r="G219" s="164" t="s">
        <v>163</v>
      </c>
      <c r="H219" s="165">
        <v>12</v>
      </c>
      <c r="I219" s="166"/>
      <c r="J219" s="167">
        <f>ROUND(I219*H219,2)</f>
        <v>0</v>
      </c>
      <c r="K219" s="168"/>
      <c r="L219" s="33"/>
      <c r="M219" s="169" t="s">
        <v>1</v>
      </c>
      <c r="N219" s="170" t="s">
        <v>40</v>
      </c>
      <c r="O219" s="58"/>
      <c r="P219" s="157">
        <f>O219*H219</f>
        <v>0</v>
      </c>
      <c r="Q219" s="157">
        <v>0</v>
      </c>
      <c r="R219" s="157">
        <f>Q219*H219</f>
        <v>0</v>
      </c>
      <c r="S219" s="157">
        <v>0</v>
      </c>
      <c r="T219" s="158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9" t="s">
        <v>133</v>
      </c>
      <c r="AT219" s="159" t="s">
        <v>212</v>
      </c>
      <c r="AU219" s="159" t="s">
        <v>85</v>
      </c>
      <c r="AY219" s="17" t="s">
        <v>127</v>
      </c>
      <c r="BE219" s="160">
        <f>IF(N219="základní",J219,0)</f>
        <v>0</v>
      </c>
      <c r="BF219" s="160">
        <f>IF(N219="snížená",J219,0)</f>
        <v>0</v>
      </c>
      <c r="BG219" s="160">
        <f>IF(N219="zákl. přenesená",J219,0)</f>
        <v>0</v>
      </c>
      <c r="BH219" s="160">
        <f>IF(N219="sníž. přenesená",J219,0)</f>
        <v>0</v>
      </c>
      <c r="BI219" s="160">
        <f>IF(N219="nulová",J219,0)</f>
        <v>0</v>
      </c>
      <c r="BJ219" s="17" t="s">
        <v>83</v>
      </c>
      <c r="BK219" s="160">
        <f>ROUND(I219*H219,2)</f>
        <v>0</v>
      </c>
      <c r="BL219" s="17" t="s">
        <v>133</v>
      </c>
      <c r="BM219" s="159" t="s">
        <v>1061</v>
      </c>
    </row>
    <row r="220" spans="1:65" s="14" customFormat="1" ht="11.25">
      <c r="B220" s="179"/>
      <c r="D220" s="172" t="s">
        <v>216</v>
      </c>
      <c r="E220" s="180" t="s">
        <v>1</v>
      </c>
      <c r="F220" s="181" t="s">
        <v>995</v>
      </c>
      <c r="H220" s="182">
        <v>12</v>
      </c>
      <c r="I220" s="183"/>
      <c r="L220" s="179"/>
      <c r="M220" s="184"/>
      <c r="N220" s="185"/>
      <c r="O220" s="185"/>
      <c r="P220" s="185"/>
      <c r="Q220" s="185"/>
      <c r="R220" s="185"/>
      <c r="S220" s="185"/>
      <c r="T220" s="186"/>
      <c r="AT220" s="180" t="s">
        <v>216</v>
      </c>
      <c r="AU220" s="180" t="s">
        <v>85</v>
      </c>
      <c r="AV220" s="14" t="s">
        <v>85</v>
      </c>
      <c r="AW220" s="14" t="s">
        <v>32</v>
      </c>
      <c r="AX220" s="14" t="s">
        <v>83</v>
      </c>
      <c r="AY220" s="180" t="s">
        <v>127</v>
      </c>
    </row>
    <row r="221" spans="1:65" s="2" customFormat="1" ht="16.5" customHeight="1">
      <c r="A221" s="32"/>
      <c r="B221" s="145"/>
      <c r="C221" s="161" t="s">
        <v>520</v>
      </c>
      <c r="D221" s="161" t="s">
        <v>212</v>
      </c>
      <c r="E221" s="162" t="s">
        <v>996</v>
      </c>
      <c r="F221" s="163" t="s">
        <v>997</v>
      </c>
      <c r="G221" s="164" t="s">
        <v>99</v>
      </c>
      <c r="H221" s="165">
        <v>56.548999999999999</v>
      </c>
      <c r="I221" s="166"/>
      <c r="J221" s="167">
        <f>ROUND(I221*H221,2)</f>
        <v>0</v>
      </c>
      <c r="K221" s="168"/>
      <c r="L221" s="33"/>
      <c r="M221" s="169" t="s">
        <v>1</v>
      </c>
      <c r="N221" s="170" t="s">
        <v>40</v>
      </c>
      <c r="O221" s="58"/>
      <c r="P221" s="157">
        <f>O221*H221</f>
        <v>0</v>
      </c>
      <c r="Q221" s="157">
        <v>0</v>
      </c>
      <c r="R221" s="157">
        <f>Q221*H221</f>
        <v>0</v>
      </c>
      <c r="S221" s="157">
        <v>0</v>
      </c>
      <c r="T221" s="158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9" t="s">
        <v>133</v>
      </c>
      <c r="AT221" s="159" t="s">
        <v>212</v>
      </c>
      <c r="AU221" s="159" t="s">
        <v>85</v>
      </c>
      <c r="AY221" s="17" t="s">
        <v>127</v>
      </c>
      <c r="BE221" s="160">
        <f>IF(N221="základní",J221,0)</f>
        <v>0</v>
      </c>
      <c r="BF221" s="160">
        <f>IF(N221="snížená",J221,0)</f>
        <v>0</v>
      </c>
      <c r="BG221" s="160">
        <f>IF(N221="zákl. přenesená",J221,0)</f>
        <v>0</v>
      </c>
      <c r="BH221" s="160">
        <f>IF(N221="sníž. přenesená",J221,0)</f>
        <v>0</v>
      </c>
      <c r="BI221" s="160">
        <f>IF(N221="nulová",J221,0)</f>
        <v>0</v>
      </c>
      <c r="BJ221" s="17" t="s">
        <v>83</v>
      </c>
      <c r="BK221" s="160">
        <f>ROUND(I221*H221,2)</f>
        <v>0</v>
      </c>
      <c r="BL221" s="17" t="s">
        <v>133</v>
      </c>
      <c r="BM221" s="159" t="s">
        <v>1062</v>
      </c>
    </row>
    <row r="222" spans="1:65" s="14" customFormat="1" ht="11.25">
      <c r="B222" s="179"/>
      <c r="D222" s="172" t="s">
        <v>216</v>
      </c>
      <c r="E222" s="180" t="s">
        <v>1</v>
      </c>
      <c r="F222" s="181" t="s">
        <v>999</v>
      </c>
      <c r="H222" s="182">
        <v>56.548999999999999</v>
      </c>
      <c r="I222" s="183"/>
      <c r="L222" s="179"/>
      <c r="M222" s="202"/>
      <c r="N222" s="203"/>
      <c r="O222" s="203"/>
      <c r="P222" s="203"/>
      <c r="Q222" s="203"/>
      <c r="R222" s="203"/>
      <c r="S222" s="203"/>
      <c r="T222" s="204"/>
      <c r="AT222" s="180" t="s">
        <v>216</v>
      </c>
      <c r="AU222" s="180" t="s">
        <v>85</v>
      </c>
      <c r="AV222" s="14" t="s">
        <v>85</v>
      </c>
      <c r="AW222" s="14" t="s">
        <v>32</v>
      </c>
      <c r="AX222" s="14" t="s">
        <v>83</v>
      </c>
      <c r="AY222" s="180" t="s">
        <v>127</v>
      </c>
    </row>
    <row r="223" spans="1:65" s="2" customFormat="1" ht="6.95" customHeight="1">
      <c r="A223" s="32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33"/>
      <c r="M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</row>
  </sheetData>
  <autoFilter ref="C121:K22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1063</v>
      </c>
      <c r="H4" s="20"/>
    </row>
    <row r="5" spans="1:8" s="1" customFormat="1" ht="12" customHeight="1">
      <c r="B5" s="20"/>
      <c r="C5" s="24" t="s">
        <v>13</v>
      </c>
      <c r="D5" s="240" t="s">
        <v>14</v>
      </c>
      <c r="E5" s="236"/>
      <c r="F5" s="236"/>
      <c r="H5" s="20"/>
    </row>
    <row r="6" spans="1:8" s="1" customFormat="1" ht="36.950000000000003" customHeight="1">
      <c r="B6" s="20"/>
      <c r="C6" s="26" t="s">
        <v>16</v>
      </c>
      <c r="D6" s="237" t="s">
        <v>17</v>
      </c>
      <c r="E6" s="236"/>
      <c r="F6" s="236"/>
      <c r="H6" s="20"/>
    </row>
    <row r="7" spans="1:8" s="1" customFormat="1" ht="16.5" customHeight="1">
      <c r="B7" s="20"/>
      <c r="C7" s="27" t="s">
        <v>22</v>
      </c>
      <c r="D7" s="55" t="str">
        <f>'Rekapitulace stavby'!AN8</f>
        <v>18. 4. 2018</v>
      </c>
      <c r="H7" s="20"/>
    </row>
    <row r="8" spans="1:8" s="2" customFormat="1" ht="10.9" customHeight="1">
      <c r="A8" s="32"/>
      <c r="B8" s="33"/>
      <c r="C8" s="32"/>
      <c r="D8" s="32"/>
      <c r="E8" s="32"/>
      <c r="F8" s="32"/>
      <c r="G8" s="32"/>
      <c r="H8" s="33"/>
    </row>
    <row r="9" spans="1:8" s="11" customFormat="1" ht="29.25" customHeight="1">
      <c r="A9" s="121"/>
      <c r="B9" s="122"/>
      <c r="C9" s="123" t="s">
        <v>56</v>
      </c>
      <c r="D9" s="124" t="s">
        <v>57</v>
      </c>
      <c r="E9" s="124" t="s">
        <v>113</v>
      </c>
      <c r="F9" s="125" t="s">
        <v>1064</v>
      </c>
      <c r="G9" s="121"/>
      <c r="H9" s="122"/>
    </row>
    <row r="10" spans="1:8" s="2" customFormat="1" ht="26.45" customHeight="1">
      <c r="A10" s="32"/>
      <c r="B10" s="33"/>
      <c r="C10" s="205" t="s">
        <v>1065</v>
      </c>
      <c r="D10" s="205" t="s">
        <v>81</v>
      </c>
      <c r="E10" s="32"/>
      <c r="F10" s="32"/>
      <c r="G10" s="32"/>
      <c r="H10" s="33"/>
    </row>
    <row r="11" spans="1:8" s="2" customFormat="1" ht="16.899999999999999" customHeight="1">
      <c r="A11" s="32"/>
      <c r="B11" s="33"/>
      <c r="C11" s="206" t="s">
        <v>98</v>
      </c>
      <c r="D11" s="207" t="s">
        <v>98</v>
      </c>
      <c r="E11" s="208" t="s">
        <v>99</v>
      </c>
      <c r="F11" s="209">
        <v>113</v>
      </c>
      <c r="G11" s="32"/>
      <c r="H11" s="33"/>
    </row>
    <row r="12" spans="1:8" s="2" customFormat="1" ht="16.899999999999999" customHeight="1">
      <c r="A12" s="32"/>
      <c r="B12" s="33"/>
      <c r="C12" s="210" t="s">
        <v>1</v>
      </c>
      <c r="D12" s="210" t="s">
        <v>217</v>
      </c>
      <c r="E12" s="17" t="s">
        <v>1</v>
      </c>
      <c r="F12" s="211">
        <v>0</v>
      </c>
      <c r="G12" s="32"/>
      <c r="H12" s="33"/>
    </row>
    <row r="13" spans="1:8" s="2" customFormat="1" ht="16.899999999999999" customHeight="1">
      <c r="A13" s="32"/>
      <c r="B13" s="33"/>
      <c r="C13" s="210" t="s">
        <v>98</v>
      </c>
      <c r="D13" s="210" t="s">
        <v>100</v>
      </c>
      <c r="E13" s="17" t="s">
        <v>1</v>
      </c>
      <c r="F13" s="211">
        <v>113</v>
      </c>
      <c r="G13" s="32"/>
      <c r="H13" s="33"/>
    </row>
    <row r="14" spans="1:8" s="2" customFormat="1" ht="16.899999999999999" customHeight="1">
      <c r="A14" s="32"/>
      <c r="B14" s="33"/>
      <c r="C14" s="212" t="s">
        <v>1066</v>
      </c>
      <c r="D14" s="32"/>
      <c r="E14" s="32"/>
      <c r="F14" s="32"/>
      <c r="G14" s="32"/>
      <c r="H14" s="33"/>
    </row>
    <row r="15" spans="1:8" s="2" customFormat="1" ht="16.899999999999999" customHeight="1">
      <c r="A15" s="32"/>
      <c r="B15" s="33"/>
      <c r="C15" s="210" t="s">
        <v>213</v>
      </c>
      <c r="D15" s="210" t="s">
        <v>214</v>
      </c>
      <c r="E15" s="17" t="s">
        <v>99</v>
      </c>
      <c r="F15" s="211">
        <v>113</v>
      </c>
      <c r="G15" s="32"/>
      <c r="H15" s="33"/>
    </row>
    <row r="16" spans="1:8" s="2" customFormat="1" ht="16.899999999999999" customHeight="1">
      <c r="A16" s="32"/>
      <c r="B16" s="33"/>
      <c r="C16" s="210" t="s">
        <v>219</v>
      </c>
      <c r="D16" s="210" t="s">
        <v>220</v>
      </c>
      <c r="E16" s="17" t="s">
        <v>99</v>
      </c>
      <c r="F16" s="211">
        <v>113</v>
      </c>
      <c r="G16" s="32"/>
      <c r="H16" s="33"/>
    </row>
    <row r="17" spans="1:8" s="2" customFormat="1" ht="26.45" customHeight="1">
      <c r="A17" s="32"/>
      <c r="B17" s="33"/>
      <c r="C17" s="205" t="s">
        <v>1067</v>
      </c>
      <c r="D17" s="205" t="s">
        <v>87</v>
      </c>
      <c r="E17" s="32"/>
      <c r="F17" s="32"/>
      <c r="G17" s="32"/>
      <c r="H17" s="33"/>
    </row>
    <row r="18" spans="1:8" s="2" customFormat="1" ht="16.899999999999999" customHeight="1">
      <c r="A18" s="32"/>
      <c r="B18" s="33"/>
      <c r="C18" s="206" t="s">
        <v>226</v>
      </c>
      <c r="D18" s="207" t="s">
        <v>226</v>
      </c>
      <c r="E18" s="208" t="s">
        <v>227</v>
      </c>
      <c r="F18" s="209">
        <v>503</v>
      </c>
      <c r="G18" s="32"/>
      <c r="H18" s="33"/>
    </row>
    <row r="19" spans="1:8" s="2" customFormat="1" ht="16.899999999999999" customHeight="1">
      <c r="A19" s="32"/>
      <c r="B19" s="33"/>
      <c r="C19" s="210" t="s">
        <v>1</v>
      </c>
      <c r="D19" s="210" t="s">
        <v>271</v>
      </c>
      <c r="E19" s="17" t="s">
        <v>1</v>
      </c>
      <c r="F19" s="211">
        <v>0</v>
      </c>
      <c r="G19" s="32"/>
      <c r="H19" s="33"/>
    </row>
    <row r="20" spans="1:8" s="2" customFormat="1" ht="16.899999999999999" customHeight="1">
      <c r="A20" s="32"/>
      <c r="B20" s="33"/>
      <c r="C20" s="210" t="s">
        <v>226</v>
      </c>
      <c r="D20" s="210" t="s">
        <v>228</v>
      </c>
      <c r="E20" s="17" t="s">
        <v>1</v>
      </c>
      <c r="F20" s="211">
        <v>503</v>
      </c>
      <c r="G20" s="32"/>
      <c r="H20" s="33"/>
    </row>
    <row r="21" spans="1:8" s="2" customFormat="1" ht="16.899999999999999" customHeight="1">
      <c r="A21" s="32"/>
      <c r="B21" s="33"/>
      <c r="C21" s="212" t="s">
        <v>1066</v>
      </c>
      <c r="D21" s="32"/>
      <c r="E21" s="32"/>
      <c r="F21" s="32"/>
      <c r="G21" s="32"/>
      <c r="H21" s="33"/>
    </row>
    <row r="22" spans="1:8" s="2" customFormat="1" ht="22.5">
      <c r="A22" s="32"/>
      <c r="B22" s="33"/>
      <c r="C22" s="210" t="s">
        <v>493</v>
      </c>
      <c r="D22" s="210" t="s">
        <v>494</v>
      </c>
      <c r="E22" s="17" t="s">
        <v>227</v>
      </c>
      <c r="F22" s="211">
        <v>503</v>
      </c>
      <c r="G22" s="32"/>
      <c r="H22" s="33"/>
    </row>
    <row r="23" spans="1:8" s="2" customFormat="1" ht="16.899999999999999" customHeight="1">
      <c r="A23" s="32"/>
      <c r="B23" s="33"/>
      <c r="C23" s="210" t="s">
        <v>301</v>
      </c>
      <c r="D23" s="210" t="s">
        <v>302</v>
      </c>
      <c r="E23" s="17" t="s">
        <v>238</v>
      </c>
      <c r="F23" s="211">
        <v>364.24</v>
      </c>
      <c r="G23" s="32"/>
      <c r="H23" s="33"/>
    </row>
    <row r="24" spans="1:8" s="2" customFormat="1" ht="16.899999999999999" customHeight="1">
      <c r="A24" s="32"/>
      <c r="B24" s="33"/>
      <c r="C24" s="210" t="s">
        <v>375</v>
      </c>
      <c r="D24" s="210" t="s">
        <v>376</v>
      </c>
      <c r="E24" s="17" t="s">
        <v>227</v>
      </c>
      <c r="F24" s="211">
        <v>514</v>
      </c>
      <c r="G24" s="32"/>
      <c r="H24" s="33"/>
    </row>
    <row r="25" spans="1:8" s="2" customFormat="1" ht="16.899999999999999" customHeight="1">
      <c r="A25" s="32"/>
      <c r="B25" s="33"/>
      <c r="C25" s="210" t="s">
        <v>468</v>
      </c>
      <c r="D25" s="210" t="s">
        <v>469</v>
      </c>
      <c r="E25" s="17" t="s">
        <v>227</v>
      </c>
      <c r="F25" s="211">
        <v>1008</v>
      </c>
      <c r="G25" s="32"/>
      <c r="H25" s="33"/>
    </row>
    <row r="26" spans="1:8" s="2" customFormat="1" ht="16.899999999999999" customHeight="1">
      <c r="A26" s="32"/>
      <c r="B26" s="33"/>
      <c r="C26" s="210" t="s">
        <v>477</v>
      </c>
      <c r="D26" s="210" t="s">
        <v>478</v>
      </c>
      <c r="E26" s="17" t="s">
        <v>227</v>
      </c>
      <c r="F26" s="211">
        <v>558.255</v>
      </c>
      <c r="G26" s="32"/>
      <c r="H26" s="33"/>
    </row>
    <row r="27" spans="1:8" s="2" customFormat="1" ht="16.899999999999999" customHeight="1">
      <c r="A27" s="32"/>
      <c r="B27" s="33"/>
      <c r="C27" s="210" t="s">
        <v>482</v>
      </c>
      <c r="D27" s="210" t="s">
        <v>483</v>
      </c>
      <c r="E27" s="17" t="s">
        <v>227</v>
      </c>
      <c r="F27" s="211">
        <v>503</v>
      </c>
      <c r="G27" s="32"/>
      <c r="H27" s="33"/>
    </row>
    <row r="28" spans="1:8" s="2" customFormat="1" ht="16.899999999999999" customHeight="1">
      <c r="A28" s="32"/>
      <c r="B28" s="33"/>
      <c r="C28" s="210" t="s">
        <v>486</v>
      </c>
      <c r="D28" s="210" t="s">
        <v>487</v>
      </c>
      <c r="E28" s="17" t="s">
        <v>227</v>
      </c>
      <c r="F28" s="211">
        <v>503</v>
      </c>
      <c r="G28" s="32"/>
      <c r="H28" s="33"/>
    </row>
    <row r="29" spans="1:8" s="2" customFormat="1" ht="16.899999999999999" customHeight="1">
      <c r="A29" s="32"/>
      <c r="B29" s="33"/>
      <c r="C29" s="210" t="s">
        <v>489</v>
      </c>
      <c r="D29" s="210" t="s">
        <v>490</v>
      </c>
      <c r="E29" s="17" t="s">
        <v>227</v>
      </c>
      <c r="F29" s="211">
        <v>503</v>
      </c>
      <c r="G29" s="32"/>
      <c r="H29" s="33"/>
    </row>
    <row r="30" spans="1:8" s="2" customFormat="1" ht="16.899999999999999" customHeight="1">
      <c r="A30" s="32"/>
      <c r="B30" s="33"/>
      <c r="C30" s="210" t="s">
        <v>584</v>
      </c>
      <c r="D30" s="210" t="s">
        <v>585</v>
      </c>
      <c r="E30" s="17" t="s">
        <v>227</v>
      </c>
      <c r="F30" s="211">
        <v>514</v>
      </c>
      <c r="G30" s="32"/>
      <c r="H30" s="33"/>
    </row>
    <row r="31" spans="1:8" s="2" customFormat="1" ht="16.899999999999999" customHeight="1">
      <c r="A31" s="32"/>
      <c r="B31" s="33"/>
      <c r="C31" s="206" t="s">
        <v>229</v>
      </c>
      <c r="D31" s="207" t="s">
        <v>229</v>
      </c>
      <c r="E31" s="208" t="s">
        <v>99</v>
      </c>
      <c r="F31" s="209">
        <v>110.51</v>
      </c>
      <c r="G31" s="32"/>
      <c r="H31" s="33"/>
    </row>
    <row r="32" spans="1:8" s="2" customFormat="1" ht="16.899999999999999" customHeight="1">
      <c r="A32" s="32"/>
      <c r="B32" s="33"/>
      <c r="C32" s="210" t="s">
        <v>1</v>
      </c>
      <c r="D32" s="210" t="s">
        <v>304</v>
      </c>
      <c r="E32" s="17" t="s">
        <v>1</v>
      </c>
      <c r="F32" s="211">
        <v>0</v>
      </c>
      <c r="G32" s="32"/>
      <c r="H32" s="33"/>
    </row>
    <row r="33" spans="1:8" s="2" customFormat="1" ht="16.899999999999999" customHeight="1">
      <c r="A33" s="32"/>
      <c r="B33" s="33"/>
      <c r="C33" s="210" t="s">
        <v>229</v>
      </c>
      <c r="D33" s="210" t="s">
        <v>564</v>
      </c>
      <c r="E33" s="17" t="s">
        <v>1</v>
      </c>
      <c r="F33" s="211">
        <v>110.51</v>
      </c>
      <c r="G33" s="32"/>
      <c r="H33" s="33"/>
    </row>
    <row r="34" spans="1:8" s="2" customFormat="1" ht="16.899999999999999" customHeight="1">
      <c r="A34" s="32"/>
      <c r="B34" s="33"/>
      <c r="C34" s="212" t="s">
        <v>1066</v>
      </c>
      <c r="D34" s="32"/>
      <c r="E34" s="32"/>
      <c r="F34" s="32"/>
      <c r="G34" s="32"/>
      <c r="H34" s="33"/>
    </row>
    <row r="35" spans="1:8" s="2" customFormat="1" ht="16.899999999999999" customHeight="1">
      <c r="A35" s="32"/>
      <c r="B35" s="33"/>
      <c r="C35" s="210" t="s">
        <v>561</v>
      </c>
      <c r="D35" s="210" t="s">
        <v>562</v>
      </c>
      <c r="E35" s="17" t="s">
        <v>99</v>
      </c>
      <c r="F35" s="211">
        <v>110.51</v>
      </c>
      <c r="G35" s="32"/>
      <c r="H35" s="33"/>
    </row>
    <row r="36" spans="1:8" s="2" customFormat="1" ht="16.899999999999999" customHeight="1">
      <c r="A36" s="32"/>
      <c r="B36" s="33"/>
      <c r="C36" s="210" t="s">
        <v>477</v>
      </c>
      <c r="D36" s="210" t="s">
        <v>478</v>
      </c>
      <c r="E36" s="17" t="s">
        <v>227</v>
      </c>
      <c r="F36" s="211">
        <v>558.255</v>
      </c>
      <c r="G36" s="32"/>
      <c r="H36" s="33"/>
    </row>
    <row r="37" spans="1:8" s="2" customFormat="1" ht="16.899999999999999" customHeight="1">
      <c r="A37" s="32"/>
      <c r="B37" s="33"/>
      <c r="C37" s="210" t="s">
        <v>551</v>
      </c>
      <c r="D37" s="210" t="s">
        <v>552</v>
      </c>
      <c r="E37" s="17" t="s">
        <v>99</v>
      </c>
      <c r="F37" s="211">
        <v>110.51</v>
      </c>
      <c r="G37" s="32"/>
      <c r="H37" s="33"/>
    </row>
    <row r="38" spans="1:8" s="2" customFormat="1" ht="16.899999999999999" customHeight="1">
      <c r="A38" s="32"/>
      <c r="B38" s="33"/>
      <c r="C38" s="210" t="s">
        <v>571</v>
      </c>
      <c r="D38" s="210" t="s">
        <v>572</v>
      </c>
      <c r="E38" s="17" t="s">
        <v>238</v>
      </c>
      <c r="F38" s="211">
        <v>6.6310000000000002</v>
      </c>
      <c r="G38" s="32"/>
      <c r="H38" s="33"/>
    </row>
    <row r="39" spans="1:8" s="2" customFormat="1" ht="16.899999999999999" customHeight="1">
      <c r="A39" s="32"/>
      <c r="B39" s="33"/>
      <c r="C39" s="210" t="s">
        <v>566</v>
      </c>
      <c r="D39" s="210" t="s">
        <v>567</v>
      </c>
      <c r="E39" s="17" t="s">
        <v>163</v>
      </c>
      <c r="F39" s="211">
        <v>116.036</v>
      </c>
      <c r="G39" s="32"/>
      <c r="H39" s="33"/>
    </row>
    <row r="40" spans="1:8" s="2" customFormat="1" ht="16.899999999999999" customHeight="1">
      <c r="A40" s="32"/>
      <c r="B40" s="33"/>
      <c r="C40" s="206" t="s">
        <v>231</v>
      </c>
      <c r="D40" s="207" t="s">
        <v>231</v>
      </c>
      <c r="E40" s="208" t="s">
        <v>99</v>
      </c>
      <c r="F40" s="209">
        <v>52</v>
      </c>
      <c r="G40" s="32"/>
      <c r="H40" s="33"/>
    </row>
    <row r="41" spans="1:8" s="2" customFormat="1" ht="16.899999999999999" customHeight="1">
      <c r="A41" s="32"/>
      <c r="B41" s="33"/>
      <c r="C41" s="210" t="s">
        <v>1</v>
      </c>
      <c r="D41" s="210" t="s">
        <v>271</v>
      </c>
      <c r="E41" s="17" t="s">
        <v>1</v>
      </c>
      <c r="F41" s="211">
        <v>0</v>
      </c>
      <c r="G41" s="32"/>
      <c r="H41" s="33"/>
    </row>
    <row r="42" spans="1:8" s="2" customFormat="1" ht="16.899999999999999" customHeight="1">
      <c r="A42" s="32"/>
      <c r="B42" s="33"/>
      <c r="C42" s="210" t="s">
        <v>231</v>
      </c>
      <c r="D42" s="210" t="s">
        <v>450</v>
      </c>
      <c r="E42" s="17" t="s">
        <v>1</v>
      </c>
      <c r="F42" s="211">
        <v>52</v>
      </c>
      <c r="G42" s="32"/>
      <c r="H42" s="33"/>
    </row>
    <row r="43" spans="1:8" s="2" customFormat="1" ht="16.899999999999999" customHeight="1">
      <c r="A43" s="32"/>
      <c r="B43" s="33"/>
      <c r="C43" s="212" t="s">
        <v>1066</v>
      </c>
      <c r="D43" s="32"/>
      <c r="E43" s="32"/>
      <c r="F43" s="32"/>
      <c r="G43" s="32"/>
      <c r="H43" s="33"/>
    </row>
    <row r="44" spans="1:8" s="2" customFormat="1" ht="16.899999999999999" customHeight="1">
      <c r="A44" s="32"/>
      <c r="B44" s="33"/>
      <c r="C44" s="210" t="s">
        <v>447</v>
      </c>
      <c r="D44" s="210" t="s">
        <v>448</v>
      </c>
      <c r="E44" s="17" t="s">
        <v>99</v>
      </c>
      <c r="F44" s="211">
        <v>52</v>
      </c>
      <c r="G44" s="32"/>
      <c r="H44" s="33"/>
    </row>
    <row r="45" spans="1:8" s="2" customFormat="1" ht="16.899999999999999" customHeight="1">
      <c r="A45" s="32"/>
      <c r="B45" s="33"/>
      <c r="C45" s="210" t="s">
        <v>312</v>
      </c>
      <c r="D45" s="210" t="s">
        <v>313</v>
      </c>
      <c r="E45" s="17" t="s">
        <v>238</v>
      </c>
      <c r="F45" s="211">
        <v>15.6</v>
      </c>
      <c r="G45" s="32"/>
      <c r="H45" s="33"/>
    </row>
    <row r="46" spans="1:8" s="2" customFormat="1" ht="16.899999999999999" customHeight="1">
      <c r="A46" s="32"/>
      <c r="B46" s="33"/>
      <c r="C46" s="210" t="s">
        <v>452</v>
      </c>
      <c r="D46" s="210" t="s">
        <v>453</v>
      </c>
      <c r="E46" s="17" t="s">
        <v>227</v>
      </c>
      <c r="F46" s="211">
        <v>180.49199999999999</v>
      </c>
      <c r="G46" s="32"/>
      <c r="H46" s="33"/>
    </row>
    <row r="47" spans="1:8" s="2" customFormat="1" ht="16.899999999999999" customHeight="1">
      <c r="A47" s="32"/>
      <c r="B47" s="33"/>
      <c r="C47" s="210" t="s">
        <v>462</v>
      </c>
      <c r="D47" s="210" t="s">
        <v>463</v>
      </c>
      <c r="E47" s="17" t="s">
        <v>238</v>
      </c>
      <c r="F47" s="211">
        <v>1.56</v>
      </c>
      <c r="G47" s="32"/>
      <c r="H47" s="33"/>
    </row>
    <row r="48" spans="1:8" s="2" customFormat="1" ht="16.899999999999999" customHeight="1">
      <c r="A48" s="32"/>
      <c r="B48" s="33"/>
      <c r="C48" s="206" t="s">
        <v>233</v>
      </c>
      <c r="D48" s="207" t="s">
        <v>233</v>
      </c>
      <c r="E48" s="208" t="s">
        <v>227</v>
      </c>
      <c r="F48" s="209">
        <v>9</v>
      </c>
      <c r="G48" s="32"/>
      <c r="H48" s="33"/>
    </row>
    <row r="49" spans="1:8" s="2" customFormat="1" ht="16.899999999999999" customHeight="1">
      <c r="A49" s="32"/>
      <c r="B49" s="33"/>
      <c r="C49" s="210" t="s">
        <v>1</v>
      </c>
      <c r="D49" s="210" t="s">
        <v>271</v>
      </c>
      <c r="E49" s="17" t="s">
        <v>1</v>
      </c>
      <c r="F49" s="211">
        <v>0</v>
      </c>
      <c r="G49" s="32"/>
      <c r="H49" s="33"/>
    </row>
    <row r="50" spans="1:8" s="2" customFormat="1" ht="16.899999999999999" customHeight="1">
      <c r="A50" s="32"/>
      <c r="B50" s="33"/>
      <c r="C50" s="210" t="s">
        <v>1</v>
      </c>
      <c r="D50" s="210" t="s">
        <v>504</v>
      </c>
      <c r="E50" s="17" t="s">
        <v>1</v>
      </c>
      <c r="F50" s="211">
        <v>0</v>
      </c>
      <c r="G50" s="32"/>
      <c r="H50" s="33"/>
    </row>
    <row r="51" spans="1:8" s="2" customFormat="1" ht="16.899999999999999" customHeight="1">
      <c r="A51" s="32"/>
      <c r="B51" s="33"/>
      <c r="C51" s="210" t="s">
        <v>233</v>
      </c>
      <c r="D51" s="210" t="s">
        <v>156</v>
      </c>
      <c r="E51" s="17" t="s">
        <v>1</v>
      </c>
      <c r="F51" s="211">
        <v>9</v>
      </c>
      <c r="G51" s="32"/>
      <c r="H51" s="33"/>
    </row>
    <row r="52" spans="1:8" s="2" customFormat="1" ht="16.899999999999999" customHeight="1">
      <c r="A52" s="32"/>
      <c r="B52" s="33"/>
      <c r="C52" s="212" t="s">
        <v>1066</v>
      </c>
      <c r="D52" s="32"/>
      <c r="E52" s="32"/>
      <c r="F52" s="32"/>
      <c r="G52" s="32"/>
      <c r="H52" s="33"/>
    </row>
    <row r="53" spans="1:8" s="2" customFormat="1" ht="16.899999999999999" customHeight="1">
      <c r="A53" s="32"/>
      <c r="B53" s="33"/>
      <c r="C53" s="210" t="s">
        <v>511</v>
      </c>
      <c r="D53" s="210" t="s">
        <v>512</v>
      </c>
      <c r="E53" s="17" t="s">
        <v>227</v>
      </c>
      <c r="F53" s="211">
        <v>9</v>
      </c>
      <c r="G53" s="32"/>
      <c r="H53" s="33"/>
    </row>
    <row r="54" spans="1:8" s="2" customFormat="1" ht="16.899999999999999" customHeight="1">
      <c r="A54" s="32"/>
      <c r="B54" s="33"/>
      <c r="C54" s="210" t="s">
        <v>301</v>
      </c>
      <c r="D54" s="210" t="s">
        <v>302</v>
      </c>
      <c r="E54" s="17" t="s">
        <v>238</v>
      </c>
      <c r="F54" s="211">
        <v>364.24</v>
      </c>
      <c r="G54" s="32"/>
      <c r="H54" s="33"/>
    </row>
    <row r="55" spans="1:8" s="2" customFormat="1" ht="16.899999999999999" customHeight="1">
      <c r="A55" s="32"/>
      <c r="B55" s="33"/>
      <c r="C55" s="210" t="s">
        <v>375</v>
      </c>
      <c r="D55" s="210" t="s">
        <v>376</v>
      </c>
      <c r="E55" s="17" t="s">
        <v>227</v>
      </c>
      <c r="F55" s="211">
        <v>514</v>
      </c>
      <c r="G55" s="32"/>
      <c r="H55" s="33"/>
    </row>
    <row r="56" spans="1:8" s="2" customFormat="1" ht="16.899999999999999" customHeight="1">
      <c r="A56" s="32"/>
      <c r="B56" s="33"/>
      <c r="C56" s="210" t="s">
        <v>473</v>
      </c>
      <c r="D56" s="210" t="s">
        <v>474</v>
      </c>
      <c r="E56" s="17" t="s">
        <v>227</v>
      </c>
      <c r="F56" s="211">
        <v>9</v>
      </c>
      <c r="G56" s="32"/>
      <c r="H56" s="33"/>
    </row>
    <row r="57" spans="1:8" s="2" customFormat="1" ht="16.899999999999999" customHeight="1">
      <c r="A57" s="32"/>
      <c r="B57" s="33"/>
      <c r="C57" s="210" t="s">
        <v>507</v>
      </c>
      <c r="D57" s="210" t="s">
        <v>508</v>
      </c>
      <c r="E57" s="17" t="s">
        <v>227</v>
      </c>
      <c r="F57" s="211">
        <v>9</v>
      </c>
      <c r="G57" s="32"/>
      <c r="H57" s="33"/>
    </row>
    <row r="58" spans="1:8" s="2" customFormat="1" ht="16.899999999999999" customHeight="1">
      <c r="A58" s="32"/>
      <c r="B58" s="33"/>
      <c r="C58" s="210" t="s">
        <v>584</v>
      </c>
      <c r="D58" s="210" t="s">
        <v>585</v>
      </c>
      <c r="E58" s="17" t="s">
        <v>227</v>
      </c>
      <c r="F58" s="211">
        <v>514</v>
      </c>
      <c r="G58" s="32"/>
      <c r="H58" s="33"/>
    </row>
    <row r="59" spans="1:8" s="2" customFormat="1" ht="16.899999999999999" customHeight="1">
      <c r="A59" s="32"/>
      <c r="B59" s="33"/>
      <c r="C59" s="206" t="s">
        <v>234</v>
      </c>
      <c r="D59" s="207" t="s">
        <v>234</v>
      </c>
      <c r="E59" s="208" t="s">
        <v>99</v>
      </c>
      <c r="F59" s="209">
        <v>110.51</v>
      </c>
      <c r="G59" s="32"/>
      <c r="H59" s="33"/>
    </row>
    <row r="60" spans="1:8" s="2" customFormat="1" ht="16.899999999999999" customHeight="1">
      <c r="A60" s="32"/>
      <c r="B60" s="33"/>
      <c r="C60" s="210" t="s">
        <v>1</v>
      </c>
      <c r="D60" s="210" t="s">
        <v>554</v>
      </c>
      <c r="E60" s="17" t="s">
        <v>1</v>
      </c>
      <c r="F60" s="211">
        <v>0</v>
      </c>
      <c r="G60" s="32"/>
      <c r="H60" s="33"/>
    </row>
    <row r="61" spans="1:8" s="2" customFormat="1" ht="16.899999999999999" customHeight="1">
      <c r="A61" s="32"/>
      <c r="B61" s="33"/>
      <c r="C61" s="210" t="s">
        <v>234</v>
      </c>
      <c r="D61" s="210" t="s">
        <v>229</v>
      </c>
      <c r="E61" s="17" t="s">
        <v>1</v>
      </c>
      <c r="F61" s="211">
        <v>110.51</v>
      </c>
      <c r="G61" s="32"/>
      <c r="H61" s="33"/>
    </row>
    <row r="62" spans="1:8" s="2" customFormat="1" ht="16.899999999999999" customHeight="1">
      <c r="A62" s="32"/>
      <c r="B62" s="33"/>
      <c r="C62" s="212" t="s">
        <v>1066</v>
      </c>
      <c r="D62" s="32"/>
      <c r="E62" s="32"/>
      <c r="F62" s="32"/>
      <c r="G62" s="32"/>
      <c r="H62" s="33"/>
    </row>
    <row r="63" spans="1:8" s="2" customFormat="1" ht="16.899999999999999" customHeight="1">
      <c r="A63" s="32"/>
      <c r="B63" s="33"/>
      <c r="C63" s="210" t="s">
        <v>551</v>
      </c>
      <c r="D63" s="210" t="s">
        <v>552</v>
      </c>
      <c r="E63" s="17" t="s">
        <v>99</v>
      </c>
      <c r="F63" s="211">
        <v>110.51</v>
      </c>
      <c r="G63" s="32"/>
      <c r="H63" s="33"/>
    </row>
    <row r="64" spans="1:8" s="2" customFormat="1" ht="16.899999999999999" customHeight="1">
      <c r="A64" s="32"/>
      <c r="B64" s="33"/>
      <c r="C64" s="210" t="s">
        <v>571</v>
      </c>
      <c r="D64" s="210" t="s">
        <v>572</v>
      </c>
      <c r="E64" s="17" t="s">
        <v>238</v>
      </c>
      <c r="F64" s="211">
        <v>6.6310000000000002</v>
      </c>
      <c r="G64" s="32"/>
      <c r="H64" s="33"/>
    </row>
    <row r="65" spans="1:8" s="2" customFormat="1" ht="16.899999999999999" customHeight="1">
      <c r="A65" s="32"/>
      <c r="B65" s="33"/>
      <c r="C65" s="210" t="s">
        <v>556</v>
      </c>
      <c r="D65" s="210" t="s">
        <v>557</v>
      </c>
      <c r="E65" s="17" t="s">
        <v>346</v>
      </c>
      <c r="F65" s="211">
        <v>4.42</v>
      </c>
      <c r="G65" s="32"/>
      <c r="H65" s="33"/>
    </row>
    <row r="66" spans="1:8" s="2" customFormat="1" ht="16.899999999999999" customHeight="1">
      <c r="A66" s="32"/>
      <c r="B66" s="33"/>
      <c r="C66" s="206" t="s">
        <v>235</v>
      </c>
      <c r="D66" s="207" t="s">
        <v>235</v>
      </c>
      <c r="E66" s="208" t="s">
        <v>99</v>
      </c>
      <c r="F66" s="209">
        <v>31.5</v>
      </c>
      <c r="G66" s="32"/>
      <c r="H66" s="33"/>
    </row>
    <row r="67" spans="1:8" s="2" customFormat="1" ht="16.899999999999999" customHeight="1">
      <c r="A67" s="32"/>
      <c r="B67" s="33"/>
      <c r="C67" s="210" t="s">
        <v>1</v>
      </c>
      <c r="D67" s="210" t="s">
        <v>290</v>
      </c>
      <c r="E67" s="17" t="s">
        <v>1</v>
      </c>
      <c r="F67" s="211">
        <v>0</v>
      </c>
      <c r="G67" s="32"/>
      <c r="H67" s="33"/>
    </row>
    <row r="68" spans="1:8" s="2" customFormat="1" ht="16.899999999999999" customHeight="1">
      <c r="A68" s="32"/>
      <c r="B68" s="33"/>
      <c r="C68" s="210" t="s">
        <v>235</v>
      </c>
      <c r="D68" s="210" t="s">
        <v>291</v>
      </c>
      <c r="E68" s="17" t="s">
        <v>1</v>
      </c>
      <c r="F68" s="211">
        <v>31.5</v>
      </c>
      <c r="G68" s="32"/>
      <c r="H68" s="33"/>
    </row>
    <row r="69" spans="1:8" s="2" customFormat="1" ht="16.899999999999999" customHeight="1">
      <c r="A69" s="32"/>
      <c r="B69" s="33"/>
      <c r="C69" s="212" t="s">
        <v>1066</v>
      </c>
      <c r="D69" s="32"/>
      <c r="E69" s="32"/>
      <c r="F69" s="32"/>
      <c r="G69" s="32"/>
      <c r="H69" s="33"/>
    </row>
    <row r="70" spans="1:8" s="2" customFormat="1" ht="16.899999999999999" customHeight="1">
      <c r="A70" s="32"/>
      <c r="B70" s="33"/>
      <c r="C70" s="210" t="s">
        <v>287</v>
      </c>
      <c r="D70" s="210" t="s">
        <v>288</v>
      </c>
      <c r="E70" s="17" t="s">
        <v>99</v>
      </c>
      <c r="F70" s="211">
        <v>31.5</v>
      </c>
      <c r="G70" s="32"/>
      <c r="H70" s="33"/>
    </row>
    <row r="71" spans="1:8" s="2" customFormat="1" ht="16.899999999999999" customHeight="1">
      <c r="A71" s="32"/>
      <c r="B71" s="33"/>
      <c r="C71" s="210" t="s">
        <v>576</v>
      </c>
      <c r="D71" s="210" t="s">
        <v>577</v>
      </c>
      <c r="E71" s="17" t="s">
        <v>99</v>
      </c>
      <c r="F71" s="211">
        <v>31.5</v>
      </c>
      <c r="G71" s="32"/>
      <c r="H71" s="33"/>
    </row>
    <row r="72" spans="1:8" s="2" customFormat="1" ht="16.899999999999999" customHeight="1">
      <c r="A72" s="32"/>
      <c r="B72" s="33"/>
      <c r="C72" s="210" t="s">
        <v>580</v>
      </c>
      <c r="D72" s="210" t="s">
        <v>581</v>
      </c>
      <c r="E72" s="17" t="s">
        <v>99</v>
      </c>
      <c r="F72" s="211">
        <v>31.5</v>
      </c>
      <c r="G72" s="32"/>
      <c r="H72" s="33"/>
    </row>
    <row r="73" spans="1:8" s="2" customFormat="1" ht="16.899999999999999" customHeight="1">
      <c r="A73" s="32"/>
      <c r="B73" s="33"/>
      <c r="C73" s="206" t="s">
        <v>237</v>
      </c>
      <c r="D73" s="207" t="s">
        <v>237</v>
      </c>
      <c r="E73" s="208" t="s">
        <v>238</v>
      </c>
      <c r="F73" s="209">
        <v>364.24</v>
      </c>
      <c r="G73" s="32"/>
      <c r="H73" s="33"/>
    </row>
    <row r="74" spans="1:8" s="2" customFormat="1" ht="16.899999999999999" customHeight="1">
      <c r="A74" s="32"/>
      <c r="B74" s="33"/>
      <c r="C74" s="210" t="s">
        <v>1</v>
      </c>
      <c r="D74" s="210" t="s">
        <v>304</v>
      </c>
      <c r="E74" s="17" t="s">
        <v>1</v>
      </c>
      <c r="F74" s="211">
        <v>0</v>
      </c>
      <c r="G74" s="32"/>
      <c r="H74" s="33"/>
    </row>
    <row r="75" spans="1:8" s="2" customFormat="1" ht="16.899999999999999" customHeight="1">
      <c r="A75" s="32"/>
      <c r="B75" s="33"/>
      <c r="C75" s="210" t="s">
        <v>1</v>
      </c>
      <c r="D75" s="210" t="s">
        <v>305</v>
      </c>
      <c r="E75" s="17" t="s">
        <v>1</v>
      </c>
      <c r="F75" s="211">
        <v>1.08</v>
      </c>
      <c r="G75" s="32"/>
      <c r="H75" s="33"/>
    </row>
    <row r="76" spans="1:8" s="2" customFormat="1" ht="16.899999999999999" customHeight="1">
      <c r="A76" s="32"/>
      <c r="B76" s="33"/>
      <c r="C76" s="210" t="s">
        <v>1</v>
      </c>
      <c r="D76" s="210" t="s">
        <v>306</v>
      </c>
      <c r="E76" s="17" t="s">
        <v>1</v>
      </c>
      <c r="F76" s="211">
        <v>6.03</v>
      </c>
      <c r="G76" s="32"/>
      <c r="H76" s="33"/>
    </row>
    <row r="77" spans="1:8" s="2" customFormat="1" ht="16.899999999999999" customHeight="1">
      <c r="A77" s="32"/>
      <c r="B77" s="33"/>
      <c r="C77" s="210" t="s">
        <v>1</v>
      </c>
      <c r="D77" s="210" t="s">
        <v>307</v>
      </c>
      <c r="E77" s="17" t="s">
        <v>1</v>
      </c>
      <c r="F77" s="211">
        <v>357.13</v>
      </c>
      <c r="G77" s="32"/>
      <c r="H77" s="33"/>
    </row>
    <row r="78" spans="1:8" s="2" customFormat="1" ht="16.899999999999999" customHeight="1">
      <c r="A78" s="32"/>
      <c r="B78" s="33"/>
      <c r="C78" s="210" t="s">
        <v>237</v>
      </c>
      <c r="D78" s="210" t="s">
        <v>308</v>
      </c>
      <c r="E78" s="17" t="s">
        <v>1</v>
      </c>
      <c r="F78" s="211">
        <v>364.24</v>
      </c>
      <c r="G78" s="32"/>
      <c r="H78" s="33"/>
    </row>
    <row r="79" spans="1:8" s="2" customFormat="1" ht="16.899999999999999" customHeight="1">
      <c r="A79" s="32"/>
      <c r="B79" s="33"/>
      <c r="C79" s="212" t="s">
        <v>1066</v>
      </c>
      <c r="D79" s="32"/>
      <c r="E79" s="32"/>
      <c r="F79" s="32"/>
      <c r="G79" s="32"/>
      <c r="H79" s="33"/>
    </row>
    <row r="80" spans="1:8" s="2" customFormat="1" ht="16.899999999999999" customHeight="1">
      <c r="A80" s="32"/>
      <c r="B80" s="33"/>
      <c r="C80" s="210" t="s">
        <v>301</v>
      </c>
      <c r="D80" s="210" t="s">
        <v>302</v>
      </c>
      <c r="E80" s="17" t="s">
        <v>238</v>
      </c>
      <c r="F80" s="211">
        <v>364.24</v>
      </c>
      <c r="G80" s="32"/>
      <c r="H80" s="33"/>
    </row>
    <row r="81" spans="1:8" s="2" customFormat="1" ht="16.899999999999999" customHeight="1">
      <c r="A81" s="32"/>
      <c r="B81" s="33"/>
      <c r="C81" s="210" t="s">
        <v>309</v>
      </c>
      <c r="D81" s="210" t="s">
        <v>310</v>
      </c>
      <c r="E81" s="17" t="s">
        <v>238</v>
      </c>
      <c r="F81" s="211">
        <v>364.24</v>
      </c>
      <c r="G81" s="32"/>
      <c r="H81" s="33"/>
    </row>
    <row r="82" spans="1:8" s="2" customFormat="1" ht="16.899999999999999" customHeight="1">
      <c r="A82" s="32"/>
      <c r="B82" s="33"/>
      <c r="C82" s="210" t="s">
        <v>330</v>
      </c>
      <c r="D82" s="210" t="s">
        <v>331</v>
      </c>
      <c r="E82" s="17" t="s">
        <v>238</v>
      </c>
      <c r="F82" s="211">
        <v>484.94</v>
      </c>
      <c r="G82" s="32"/>
      <c r="H82" s="33"/>
    </row>
    <row r="83" spans="1:8" s="2" customFormat="1" ht="16.899999999999999" customHeight="1">
      <c r="A83" s="32"/>
      <c r="B83" s="33"/>
      <c r="C83" s="206" t="s">
        <v>241</v>
      </c>
      <c r="D83" s="207" t="s">
        <v>241</v>
      </c>
      <c r="E83" s="208" t="s">
        <v>238</v>
      </c>
      <c r="F83" s="209">
        <v>484.94</v>
      </c>
      <c r="G83" s="32"/>
      <c r="H83" s="33"/>
    </row>
    <row r="84" spans="1:8" s="2" customFormat="1" ht="16.899999999999999" customHeight="1">
      <c r="A84" s="32"/>
      <c r="B84" s="33"/>
      <c r="C84" s="210" t="s">
        <v>241</v>
      </c>
      <c r="D84" s="210" t="s">
        <v>333</v>
      </c>
      <c r="E84" s="17" t="s">
        <v>1</v>
      </c>
      <c r="F84" s="211">
        <v>484.94</v>
      </c>
      <c r="G84" s="32"/>
      <c r="H84" s="33"/>
    </row>
    <row r="85" spans="1:8" s="2" customFormat="1" ht="16.899999999999999" customHeight="1">
      <c r="A85" s="32"/>
      <c r="B85" s="33"/>
      <c r="C85" s="212" t="s">
        <v>1066</v>
      </c>
      <c r="D85" s="32"/>
      <c r="E85" s="32"/>
      <c r="F85" s="32"/>
      <c r="G85" s="32"/>
      <c r="H85" s="33"/>
    </row>
    <row r="86" spans="1:8" s="2" customFormat="1" ht="16.899999999999999" customHeight="1">
      <c r="A86" s="32"/>
      <c r="B86" s="33"/>
      <c r="C86" s="210" t="s">
        <v>330</v>
      </c>
      <c r="D86" s="210" t="s">
        <v>331</v>
      </c>
      <c r="E86" s="17" t="s">
        <v>238</v>
      </c>
      <c r="F86" s="211">
        <v>484.94</v>
      </c>
      <c r="G86" s="32"/>
      <c r="H86" s="33"/>
    </row>
    <row r="87" spans="1:8" s="2" customFormat="1" ht="22.5">
      <c r="A87" s="32"/>
      <c r="B87" s="33"/>
      <c r="C87" s="210" t="s">
        <v>334</v>
      </c>
      <c r="D87" s="210" t="s">
        <v>335</v>
      </c>
      <c r="E87" s="17" t="s">
        <v>238</v>
      </c>
      <c r="F87" s="211">
        <v>7274.1</v>
      </c>
      <c r="G87" s="32"/>
      <c r="H87" s="33"/>
    </row>
    <row r="88" spans="1:8" s="2" customFormat="1" ht="16.899999999999999" customHeight="1">
      <c r="A88" s="32"/>
      <c r="B88" s="33"/>
      <c r="C88" s="210" t="s">
        <v>338</v>
      </c>
      <c r="D88" s="210" t="s">
        <v>339</v>
      </c>
      <c r="E88" s="17" t="s">
        <v>238</v>
      </c>
      <c r="F88" s="211">
        <v>484.94</v>
      </c>
      <c r="G88" s="32"/>
      <c r="H88" s="33"/>
    </row>
    <row r="89" spans="1:8" s="2" customFormat="1" ht="16.899999999999999" customHeight="1">
      <c r="A89" s="32"/>
      <c r="B89" s="33"/>
      <c r="C89" s="210" t="s">
        <v>341</v>
      </c>
      <c r="D89" s="210" t="s">
        <v>342</v>
      </c>
      <c r="E89" s="17" t="s">
        <v>238</v>
      </c>
      <c r="F89" s="211">
        <v>484.94</v>
      </c>
      <c r="G89" s="32"/>
      <c r="H89" s="33"/>
    </row>
    <row r="90" spans="1:8" s="2" customFormat="1" ht="16.899999999999999" customHeight="1">
      <c r="A90" s="32"/>
      <c r="B90" s="33"/>
      <c r="C90" s="210" t="s">
        <v>344</v>
      </c>
      <c r="D90" s="210" t="s">
        <v>345</v>
      </c>
      <c r="E90" s="17" t="s">
        <v>346</v>
      </c>
      <c r="F90" s="211">
        <v>824.39800000000002</v>
      </c>
      <c r="G90" s="32"/>
      <c r="H90" s="33"/>
    </row>
    <row r="91" spans="1:8" s="2" customFormat="1" ht="16.899999999999999" customHeight="1">
      <c r="A91" s="32"/>
      <c r="B91" s="33"/>
      <c r="C91" s="206" t="s">
        <v>243</v>
      </c>
      <c r="D91" s="207" t="s">
        <v>243</v>
      </c>
      <c r="E91" s="208" t="s">
        <v>238</v>
      </c>
      <c r="F91" s="209">
        <v>112.6</v>
      </c>
      <c r="G91" s="32"/>
      <c r="H91" s="33"/>
    </row>
    <row r="92" spans="1:8" s="2" customFormat="1" ht="16.899999999999999" customHeight="1">
      <c r="A92" s="32"/>
      <c r="B92" s="33"/>
      <c r="C92" s="210" t="s">
        <v>1</v>
      </c>
      <c r="D92" s="210" t="s">
        <v>300</v>
      </c>
      <c r="E92" s="17" t="s">
        <v>1</v>
      </c>
      <c r="F92" s="211">
        <v>0</v>
      </c>
      <c r="G92" s="32"/>
      <c r="H92" s="33"/>
    </row>
    <row r="93" spans="1:8" s="2" customFormat="1" ht="16.899999999999999" customHeight="1">
      <c r="A93" s="32"/>
      <c r="B93" s="33"/>
      <c r="C93" s="210" t="s">
        <v>243</v>
      </c>
      <c r="D93" s="210" t="s">
        <v>244</v>
      </c>
      <c r="E93" s="17" t="s">
        <v>1</v>
      </c>
      <c r="F93" s="211">
        <v>112.6</v>
      </c>
      <c r="G93" s="32"/>
      <c r="H93" s="33"/>
    </row>
    <row r="94" spans="1:8" s="2" customFormat="1" ht="16.899999999999999" customHeight="1">
      <c r="A94" s="32"/>
      <c r="B94" s="33"/>
      <c r="C94" s="212" t="s">
        <v>1066</v>
      </c>
      <c r="D94" s="32"/>
      <c r="E94" s="32"/>
      <c r="F94" s="32"/>
      <c r="G94" s="32"/>
      <c r="H94" s="33"/>
    </row>
    <row r="95" spans="1:8" s="2" customFormat="1" ht="16.899999999999999" customHeight="1">
      <c r="A95" s="32"/>
      <c r="B95" s="33"/>
      <c r="C95" s="210" t="s">
        <v>297</v>
      </c>
      <c r="D95" s="210" t="s">
        <v>298</v>
      </c>
      <c r="E95" s="17" t="s">
        <v>238</v>
      </c>
      <c r="F95" s="211">
        <v>112.6</v>
      </c>
      <c r="G95" s="32"/>
      <c r="H95" s="33"/>
    </row>
    <row r="96" spans="1:8" s="2" customFormat="1" ht="16.899999999999999" customHeight="1">
      <c r="A96" s="32"/>
      <c r="B96" s="33"/>
      <c r="C96" s="210" t="s">
        <v>330</v>
      </c>
      <c r="D96" s="210" t="s">
        <v>331</v>
      </c>
      <c r="E96" s="17" t="s">
        <v>238</v>
      </c>
      <c r="F96" s="211">
        <v>484.94</v>
      </c>
      <c r="G96" s="32"/>
      <c r="H96" s="33"/>
    </row>
    <row r="97" spans="1:8" s="2" customFormat="1" ht="16.899999999999999" customHeight="1">
      <c r="A97" s="32"/>
      <c r="B97" s="33"/>
      <c r="C97" s="206" t="s">
        <v>245</v>
      </c>
      <c r="D97" s="207" t="s">
        <v>245</v>
      </c>
      <c r="E97" s="208" t="s">
        <v>238</v>
      </c>
      <c r="F97" s="209">
        <v>15.6</v>
      </c>
      <c r="G97" s="32"/>
      <c r="H97" s="33"/>
    </row>
    <row r="98" spans="1:8" s="2" customFormat="1" ht="16.899999999999999" customHeight="1">
      <c r="A98" s="32"/>
      <c r="B98" s="33"/>
      <c r="C98" s="210" t="s">
        <v>1</v>
      </c>
      <c r="D98" s="210" t="s">
        <v>315</v>
      </c>
      <c r="E98" s="17" t="s">
        <v>1</v>
      </c>
      <c r="F98" s="211">
        <v>0</v>
      </c>
      <c r="G98" s="32"/>
      <c r="H98" s="33"/>
    </row>
    <row r="99" spans="1:8" s="2" customFormat="1" ht="16.899999999999999" customHeight="1">
      <c r="A99" s="32"/>
      <c r="B99" s="33"/>
      <c r="C99" s="210" t="s">
        <v>1</v>
      </c>
      <c r="D99" s="210" t="s">
        <v>316</v>
      </c>
      <c r="E99" s="17" t="s">
        <v>1</v>
      </c>
      <c r="F99" s="211">
        <v>0</v>
      </c>
      <c r="G99" s="32"/>
      <c r="H99" s="33"/>
    </row>
    <row r="100" spans="1:8" s="2" customFormat="1" ht="16.899999999999999" customHeight="1">
      <c r="A100" s="32"/>
      <c r="B100" s="33"/>
      <c r="C100" s="210" t="s">
        <v>245</v>
      </c>
      <c r="D100" s="210" t="s">
        <v>317</v>
      </c>
      <c r="E100" s="17" t="s">
        <v>1</v>
      </c>
      <c r="F100" s="211">
        <v>15.6</v>
      </c>
      <c r="G100" s="32"/>
      <c r="H100" s="33"/>
    </row>
    <row r="101" spans="1:8" s="2" customFormat="1" ht="16.899999999999999" customHeight="1">
      <c r="A101" s="32"/>
      <c r="B101" s="33"/>
      <c r="C101" s="212" t="s">
        <v>1066</v>
      </c>
      <c r="D101" s="32"/>
      <c r="E101" s="32"/>
      <c r="F101" s="32"/>
      <c r="G101" s="32"/>
      <c r="H101" s="33"/>
    </row>
    <row r="102" spans="1:8" s="2" customFormat="1" ht="16.899999999999999" customHeight="1">
      <c r="A102" s="32"/>
      <c r="B102" s="33"/>
      <c r="C102" s="210" t="s">
        <v>312</v>
      </c>
      <c r="D102" s="210" t="s">
        <v>313</v>
      </c>
      <c r="E102" s="17" t="s">
        <v>238</v>
      </c>
      <c r="F102" s="211">
        <v>15.6</v>
      </c>
      <c r="G102" s="32"/>
      <c r="H102" s="33"/>
    </row>
    <row r="103" spans="1:8" s="2" customFormat="1" ht="16.899999999999999" customHeight="1">
      <c r="A103" s="32"/>
      <c r="B103" s="33"/>
      <c r="C103" s="210" t="s">
        <v>318</v>
      </c>
      <c r="D103" s="210" t="s">
        <v>319</v>
      </c>
      <c r="E103" s="17" t="s">
        <v>238</v>
      </c>
      <c r="F103" s="211">
        <v>15.6</v>
      </c>
      <c r="G103" s="32"/>
      <c r="H103" s="33"/>
    </row>
    <row r="104" spans="1:8" s="2" customFormat="1" ht="16.899999999999999" customHeight="1">
      <c r="A104" s="32"/>
      <c r="B104" s="33"/>
      <c r="C104" s="210" t="s">
        <v>330</v>
      </c>
      <c r="D104" s="210" t="s">
        <v>331</v>
      </c>
      <c r="E104" s="17" t="s">
        <v>238</v>
      </c>
      <c r="F104" s="211">
        <v>484.94</v>
      </c>
      <c r="G104" s="32"/>
      <c r="H104" s="33"/>
    </row>
    <row r="105" spans="1:8" s="2" customFormat="1" ht="16.899999999999999" customHeight="1">
      <c r="A105" s="32"/>
      <c r="B105" s="33"/>
      <c r="C105" s="210" t="s">
        <v>349</v>
      </c>
      <c r="D105" s="210" t="s">
        <v>350</v>
      </c>
      <c r="E105" s="17" t="s">
        <v>238</v>
      </c>
      <c r="F105" s="211">
        <v>15.6</v>
      </c>
      <c r="G105" s="32"/>
      <c r="H105" s="33"/>
    </row>
    <row r="106" spans="1:8" s="2" customFormat="1" ht="16.899999999999999" customHeight="1">
      <c r="A106" s="32"/>
      <c r="B106" s="33"/>
      <c r="C106" s="210" t="s">
        <v>352</v>
      </c>
      <c r="D106" s="210" t="s">
        <v>353</v>
      </c>
      <c r="E106" s="17" t="s">
        <v>346</v>
      </c>
      <c r="F106" s="211">
        <v>29.64</v>
      </c>
      <c r="G106" s="32"/>
      <c r="H106" s="33"/>
    </row>
    <row r="107" spans="1:8" s="2" customFormat="1" ht="16.899999999999999" customHeight="1">
      <c r="A107" s="32"/>
      <c r="B107" s="33"/>
      <c r="C107" s="206" t="s">
        <v>247</v>
      </c>
      <c r="D107" s="207" t="s">
        <v>247</v>
      </c>
      <c r="E107" s="208" t="s">
        <v>227</v>
      </c>
      <c r="F107" s="209">
        <v>50</v>
      </c>
      <c r="G107" s="32"/>
      <c r="H107" s="33"/>
    </row>
    <row r="108" spans="1:8" s="2" customFormat="1" ht="16.899999999999999" customHeight="1">
      <c r="A108" s="32"/>
      <c r="B108" s="33"/>
      <c r="C108" s="210" t="s">
        <v>1</v>
      </c>
      <c r="D108" s="210" t="s">
        <v>271</v>
      </c>
      <c r="E108" s="17" t="s">
        <v>1</v>
      </c>
      <c r="F108" s="211">
        <v>0</v>
      </c>
      <c r="G108" s="32"/>
      <c r="H108" s="33"/>
    </row>
    <row r="109" spans="1:8" s="2" customFormat="1" ht="16.899999999999999" customHeight="1">
      <c r="A109" s="32"/>
      <c r="B109" s="33"/>
      <c r="C109" s="210" t="s">
        <v>247</v>
      </c>
      <c r="D109" s="210" t="s">
        <v>252</v>
      </c>
      <c r="E109" s="17" t="s">
        <v>1</v>
      </c>
      <c r="F109" s="211">
        <v>50</v>
      </c>
      <c r="G109" s="32"/>
      <c r="H109" s="33"/>
    </row>
    <row r="110" spans="1:8" s="2" customFormat="1" ht="16.899999999999999" customHeight="1">
      <c r="A110" s="32"/>
      <c r="B110" s="33"/>
      <c r="C110" s="212" t="s">
        <v>1066</v>
      </c>
      <c r="D110" s="32"/>
      <c r="E110" s="32"/>
      <c r="F110" s="32"/>
      <c r="G110" s="32"/>
      <c r="H110" s="33"/>
    </row>
    <row r="111" spans="1:8" s="2" customFormat="1" ht="16.899999999999999" customHeight="1">
      <c r="A111" s="32"/>
      <c r="B111" s="33"/>
      <c r="C111" s="210" t="s">
        <v>356</v>
      </c>
      <c r="D111" s="210" t="s">
        <v>357</v>
      </c>
      <c r="E111" s="17" t="s">
        <v>227</v>
      </c>
      <c r="F111" s="211">
        <v>50</v>
      </c>
      <c r="G111" s="32"/>
      <c r="H111" s="33"/>
    </row>
    <row r="112" spans="1:8" s="2" customFormat="1" ht="16.899999999999999" customHeight="1">
      <c r="A112" s="32"/>
      <c r="B112" s="33"/>
      <c r="C112" s="210" t="s">
        <v>330</v>
      </c>
      <c r="D112" s="210" t="s">
        <v>331</v>
      </c>
      <c r="E112" s="17" t="s">
        <v>238</v>
      </c>
      <c r="F112" s="211">
        <v>484.94</v>
      </c>
      <c r="G112" s="32"/>
      <c r="H112" s="33"/>
    </row>
    <row r="113" spans="1:8" s="2" customFormat="1" ht="16.899999999999999" customHeight="1">
      <c r="A113" s="32"/>
      <c r="B113" s="33"/>
      <c r="C113" s="210" t="s">
        <v>380</v>
      </c>
      <c r="D113" s="210" t="s">
        <v>381</v>
      </c>
      <c r="E113" s="17" t="s">
        <v>227</v>
      </c>
      <c r="F113" s="211">
        <v>50</v>
      </c>
      <c r="G113" s="32"/>
      <c r="H113" s="33"/>
    </row>
    <row r="114" spans="1:8" s="2" customFormat="1" ht="16.899999999999999" customHeight="1">
      <c r="A114" s="32"/>
      <c r="B114" s="33"/>
      <c r="C114" s="210" t="s">
        <v>384</v>
      </c>
      <c r="D114" s="210" t="s">
        <v>385</v>
      </c>
      <c r="E114" s="17" t="s">
        <v>227</v>
      </c>
      <c r="F114" s="211">
        <v>50</v>
      </c>
      <c r="G114" s="32"/>
      <c r="H114" s="33"/>
    </row>
    <row r="115" spans="1:8" s="2" customFormat="1" ht="16.899999999999999" customHeight="1">
      <c r="A115" s="32"/>
      <c r="B115" s="33"/>
      <c r="C115" s="210" t="s">
        <v>388</v>
      </c>
      <c r="D115" s="210" t="s">
        <v>389</v>
      </c>
      <c r="E115" s="17" t="s">
        <v>227</v>
      </c>
      <c r="F115" s="211">
        <v>50</v>
      </c>
      <c r="G115" s="32"/>
      <c r="H115" s="33"/>
    </row>
    <row r="116" spans="1:8" s="2" customFormat="1" ht="22.5">
      <c r="A116" s="32"/>
      <c r="B116" s="33"/>
      <c r="C116" s="210" t="s">
        <v>392</v>
      </c>
      <c r="D116" s="210" t="s">
        <v>393</v>
      </c>
      <c r="E116" s="17" t="s">
        <v>269</v>
      </c>
      <c r="F116" s="211">
        <v>5.0000000000000001E-3</v>
      </c>
      <c r="G116" s="32"/>
      <c r="H116" s="33"/>
    </row>
    <row r="117" spans="1:8" s="2" customFormat="1" ht="22.5">
      <c r="A117" s="32"/>
      <c r="B117" s="33"/>
      <c r="C117" s="210" t="s">
        <v>397</v>
      </c>
      <c r="D117" s="210" t="s">
        <v>398</v>
      </c>
      <c r="E117" s="17" t="s">
        <v>227</v>
      </c>
      <c r="F117" s="211">
        <v>50</v>
      </c>
      <c r="G117" s="32"/>
      <c r="H117" s="33"/>
    </row>
    <row r="118" spans="1:8" s="2" customFormat="1" ht="16.899999999999999" customHeight="1">
      <c r="A118" s="32"/>
      <c r="B118" s="33"/>
      <c r="C118" s="206" t="s">
        <v>249</v>
      </c>
      <c r="D118" s="207" t="s">
        <v>249</v>
      </c>
      <c r="E118" s="208" t="s">
        <v>227</v>
      </c>
      <c r="F118" s="209">
        <v>2</v>
      </c>
      <c r="G118" s="32"/>
      <c r="H118" s="33"/>
    </row>
    <row r="119" spans="1:8" s="2" customFormat="1" ht="16.899999999999999" customHeight="1">
      <c r="A119" s="32"/>
      <c r="B119" s="33"/>
      <c r="C119" s="210" t="s">
        <v>1</v>
      </c>
      <c r="D119" s="210" t="s">
        <v>271</v>
      </c>
      <c r="E119" s="17" t="s">
        <v>1</v>
      </c>
      <c r="F119" s="211">
        <v>0</v>
      </c>
      <c r="G119" s="32"/>
      <c r="H119" s="33"/>
    </row>
    <row r="120" spans="1:8" s="2" customFormat="1" ht="16.899999999999999" customHeight="1">
      <c r="A120" s="32"/>
      <c r="B120" s="33"/>
      <c r="C120" s="210" t="s">
        <v>1</v>
      </c>
      <c r="D120" s="210" t="s">
        <v>504</v>
      </c>
      <c r="E120" s="17" t="s">
        <v>1</v>
      </c>
      <c r="F120" s="211">
        <v>0</v>
      </c>
      <c r="G120" s="32"/>
      <c r="H120" s="33"/>
    </row>
    <row r="121" spans="1:8" s="2" customFormat="1" ht="16.899999999999999" customHeight="1">
      <c r="A121" s="32"/>
      <c r="B121" s="33"/>
      <c r="C121" s="210" t="s">
        <v>249</v>
      </c>
      <c r="D121" s="210" t="s">
        <v>85</v>
      </c>
      <c r="E121" s="17" t="s">
        <v>1</v>
      </c>
      <c r="F121" s="211">
        <v>2</v>
      </c>
      <c r="G121" s="32"/>
      <c r="H121" s="33"/>
    </row>
    <row r="122" spans="1:8" s="2" customFormat="1" ht="16.899999999999999" customHeight="1">
      <c r="A122" s="32"/>
      <c r="B122" s="33"/>
      <c r="C122" s="212" t="s">
        <v>1066</v>
      </c>
      <c r="D122" s="32"/>
      <c r="E122" s="32"/>
      <c r="F122" s="32"/>
      <c r="G122" s="32"/>
      <c r="H122" s="33"/>
    </row>
    <row r="123" spans="1:8" s="2" customFormat="1" ht="16.899999999999999" customHeight="1">
      <c r="A123" s="32"/>
      <c r="B123" s="33"/>
      <c r="C123" s="210" t="s">
        <v>501</v>
      </c>
      <c r="D123" s="210" t="s">
        <v>502</v>
      </c>
      <c r="E123" s="17" t="s">
        <v>227</v>
      </c>
      <c r="F123" s="211">
        <v>2</v>
      </c>
      <c r="G123" s="32"/>
      <c r="H123" s="33"/>
    </row>
    <row r="124" spans="1:8" s="2" customFormat="1" ht="16.899999999999999" customHeight="1">
      <c r="A124" s="32"/>
      <c r="B124" s="33"/>
      <c r="C124" s="210" t="s">
        <v>301</v>
      </c>
      <c r="D124" s="210" t="s">
        <v>302</v>
      </c>
      <c r="E124" s="17" t="s">
        <v>238</v>
      </c>
      <c r="F124" s="211">
        <v>364.24</v>
      </c>
      <c r="G124" s="32"/>
      <c r="H124" s="33"/>
    </row>
    <row r="125" spans="1:8" s="2" customFormat="1" ht="16.899999999999999" customHeight="1">
      <c r="A125" s="32"/>
      <c r="B125" s="33"/>
      <c r="C125" s="210" t="s">
        <v>375</v>
      </c>
      <c r="D125" s="210" t="s">
        <v>376</v>
      </c>
      <c r="E125" s="17" t="s">
        <v>227</v>
      </c>
      <c r="F125" s="211">
        <v>514</v>
      </c>
      <c r="G125" s="32"/>
      <c r="H125" s="33"/>
    </row>
    <row r="126" spans="1:8" s="2" customFormat="1" ht="16.899999999999999" customHeight="1">
      <c r="A126" s="32"/>
      <c r="B126" s="33"/>
      <c r="C126" s="210" t="s">
        <v>468</v>
      </c>
      <c r="D126" s="210" t="s">
        <v>469</v>
      </c>
      <c r="E126" s="17" t="s">
        <v>227</v>
      </c>
      <c r="F126" s="211">
        <v>1008</v>
      </c>
      <c r="G126" s="32"/>
      <c r="H126" s="33"/>
    </row>
    <row r="127" spans="1:8" s="2" customFormat="1" ht="16.899999999999999" customHeight="1">
      <c r="A127" s="32"/>
      <c r="B127" s="33"/>
      <c r="C127" s="210" t="s">
        <v>497</v>
      </c>
      <c r="D127" s="210" t="s">
        <v>498</v>
      </c>
      <c r="E127" s="17" t="s">
        <v>227</v>
      </c>
      <c r="F127" s="211">
        <v>2</v>
      </c>
      <c r="G127" s="32"/>
      <c r="H127" s="33"/>
    </row>
    <row r="128" spans="1:8" s="2" customFormat="1" ht="16.899999999999999" customHeight="1">
      <c r="A128" s="32"/>
      <c r="B128" s="33"/>
      <c r="C128" s="210" t="s">
        <v>584</v>
      </c>
      <c r="D128" s="210" t="s">
        <v>585</v>
      </c>
      <c r="E128" s="17" t="s">
        <v>227</v>
      </c>
      <c r="F128" s="211">
        <v>514</v>
      </c>
      <c r="G128" s="32"/>
      <c r="H128" s="33"/>
    </row>
    <row r="129" spans="1:8" s="2" customFormat="1" ht="16.899999999999999" customHeight="1">
      <c r="A129" s="32"/>
      <c r="B129" s="33"/>
      <c r="C129" s="206" t="s">
        <v>250</v>
      </c>
      <c r="D129" s="207" t="s">
        <v>250</v>
      </c>
      <c r="E129" s="208" t="s">
        <v>227</v>
      </c>
      <c r="F129" s="209">
        <v>180.49199999999999</v>
      </c>
      <c r="G129" s="32"/>
      <c r="H129" s="33"/>
    </row>
    <row r="130" spans="1:8" s="2" customFormat="1" ht="16.899999999999999" customHeight="1">
      <c r="A130" s="32"/>
      <c r="B130" s="33"/>
      <c r="C130" s="210" t="s">
        <v>250</v>
      </c>
      <c r="D130" s="210" t="s">
        <v>455</v>
      </c>
      <c r="E130" s="17" t="s">
        <v>1</v>
      </c>
      <c r="F130" s="211">
        <v>180.49199999999999</v>
      </c>
      <c r="G130" s="32"/>
      <c r="H130" s="33"/>
    </row>
    <row r="131" spans="1:8" s="2" customFormat="1" ht="16.899999999999999" customHeight="1">
      <c r="A131" s="32"/>
      <c r="B131" s="33"/>
      <c r="C131" s="212" t="s">
        <v>1066</v>
      </c>
      <c r="D131" s="32"/>
      <c r="E131" s="32"/>
      <c r="F131" s="32"/>
      <c r="G131" s="32"/>
      <c r="H131" s="33"/>
    </row>
    <row r="132" spans="1:8" s="2" customFormat="1" ht="16.899999999999999" customHeight="1">
      <c r="A132" s="32"/>
      <c r="B132" s="33"/>
      <c r="C132" s="210" t="s">
        <v>452</v>
      </c>
      <c r="D132" s="210" t="s">
        <v>453</v>
      </c>
      <c r="E132" s="17" t="s">
        <v>227</v>
      </c>
      <c r="F132" s="211">
        <v>180.49199999999999</v>
      </c>
      <c r="G132" s="32"/>
      <c r="H132" s="33"/>
    </row>
    <row r="133" spans="1:8" s="2" customFormat="1" ht="16.899999999999999" customHeight="1">
      <c r="A133" s="32"/>
      <c r="B133" s="33"/>
      <c r="C133" s="210" t="s">
        <v>457</v>
      </c>
      <c r="D133" s="210" t="s">
        <v>458</v>
      </c>
      <c r="E133" s="17" t="s">
        <v>227</v>
      </c>
      <c r="F133" s="211">
        <v>180.49199999999999</v>
      </c>
      <c r="G133" s="32"/>
      <c r="H133" s="33"/>
    </row>
    <row r="134" spans="1:8" s="2" customFormat="1" ht="16.899999999999999" customHeight="1">
      <c r="A134" s="32"/>
      <c r="B134" s="33"/>
      <c r="C134" s="206" t="s">
        <v>252</v>
      </c>
      <c r="D134" s="207" t="s">
        <v>252</v>
      </c>
      <c r="E134" s="208" t="s">
        <v>227</v>
      </c>
      <c r="F134" s="209">
        <v>50</v>
      </c>
      <c r="G134" s="32"/>
      <c r="H134" s="33"/>
    </row>
    <row r="135" spans="1:8" s="2" customFormat="1" ht="16.899999999999999" customHeight="1">
      <c r="A135" s="32"/>
      <c r="B135" s="33"/>
      <c r="C135" s="210" t="s">
        <v>1</v>
      </c>
      <c r="D135" s="210" t="s">
        <v>271</v>
      </c>
      <c r="E135" s="17" t="s">
        <v>1</v>
      </c>
      <c r="F135" s="211">
        <v>0</v>
      </c>
      <c r="G135" s="32"/>
      <c r="H135" s="33"/>
    </row>
    <row r="136" spans="1:8" s="2" customFormat="1" ht="16.899999999999999" customHeight="1">
      <c r="A136" s="32"/>
      <c r="B136" s="33"/>
      <c r="C136" s="210" t="s">
        <v>252</v>
      </c>
      <c r="D136" s="210" t="s">
        <v>248</v>
      </c>
      <c r="E136" s="17" t="s">
        <v>1</v>
      </c>
      <c r="F136" s="211">
        <v>50</v>
      </c>
      <c r="G136" s="32"/>
      <c r="H136" s="33"/>
    </row>
    <row r="137" spans="1:8" s="2" customFormat="1" ht="16.899999999999999" customHeight="1">
      <c r="A137" s="32"/>
      <c r="B137" s="33"/>
      <c r="C137" s="212" t="s">
        <v>1066</v>
      </c>
      <c r="D137" s="32"/>
      <c r="E137" s="32"/>
      <c r="F137" s="32"/>
      <c r="G137" s="32"/>
      <c r="H137" s="33"/>
    </row>
    <row r="138" spans="1:8" s="2" customFormat="1" ht="16.899999999999999" customHeight="1">
      <c r="A138" s="32"/>
      <c r="B138" s="33"/>
      <c r="C138" s="210" t="s">
        <v>364</v>
      </c>
      <c r="D138" s="210" t="s">
        <v>365</v>
      </c>
      <c r="E138" s="17" t="s">
        <v>227</v>
      </c>
      <c r="F138" s="211">
        <v>50</v>
      </c>
      <c r="G138" s="32"/>
      <c r="H138" s="33"/>
    </row>
    <row r="139" spans="1:8" s="2" customFormat="1" ht="22.5">
      <c r="A139" s="32"/>
      <c r="B139" s="33"/>
      <c r="C139" s="210" t="s">
        <v>273</v>
      </c>
      <c r="D139" s="210" t="s">
        <v>274</v>
      </c>
      <c r="E139" s="17" t="s">
        <v>227</v>
      </c>
      <c r="F139" s="211">
        <v>150</v>
      </c>
      <c r="G139" s="32"/>
      <c r="H139" s="33"/>
    </row>
    <row r="140" spans="1:8" s="2" customFormat="1" ht="16.899999999999999" customHeight="1">
      <c r="A140" s="32"/>
      <c r="B140" s="33"/>
      <c r="C140" s="210" t="s">
        <v>356</v>
      </c>
      <c r="D140" s="210" t="s">
        <v>357</v>
      </c>
      <c r="E140" s="17" t="s">
        <v>227</v>
      </c>
      <c r="F140" s="211">
        <v>50</v>
      </c>
      <c r="G140" s="32"/>
      <c r="H140" s="33"/>
    </row>
    <row r="141" spans="1:8" s="2" customFormat="1" ht="16.899999999999999" customHeight="1">
      <c r="A141" s="32"/>
      <c r="B141" s="33"/>
      <c r="C141" s="210" t="s">
        <v>368</v>
      </c>
      <c r="D141" s="210" t="s">
        <v>369</v>
      </c>
      <c r="E141" s="17" t="s">
        <v>370</v>
      </c>
      <c r="F141" s="211">
        <v>1.5</v>
      </c>
      <c r="G141" s="32"/>
      <c r="H141" s="33"/>
    </row>
    <row r="142" spans="1:8" s="2" customFormat="1" ht="16.899999999999999" customHeight="1">
      <c r="A142" s="32"/>
      <c r="B142" s="33"/>
      <c r="C142" s="210" t="s">
        <v>359</v>
      </c>
      <c r="D142" s="210" t="s">
        <v>360</v>
      </c>
      <c r="E142" s="17" t="s">
        <v>361</v>
      </c>
      <c r="F142" s="211">
        <v>0.04</v>
      </c>
      <c r="G142" s="32"/>
      <c r="H142" s="33"/>
    </row>
    <row r="143" spans="1:8" s="2" customFormat="1" ht="16.899999999999999" customHeight="1">
      <c r="A143" s="32"/>
      <c r="B143" s="33"/>
      <c r="C143" s="210" t="s">
        <v>416</v>
      </c>
      <c r="D143" s="210" t="s">
        <v>417</v>
      </c>
      <c r="E143" s="17" t="s">
        <v>238</v>
      </c>
      <c r="F143" s="211">
        <v>3</v>
      </c>
      <c r="G143" s="32"/>
      <c r="H143" s="33"/>
    </row>
    <row r="144" spans="1:8" s="2" customFormat="1" ht="16.899999999999999" customHeight="1">
      <c r="A144" s="32"/>
      <c r="B144" s="33"/>
      <c r="C144" s="206" t="s">
        <v>253</v>
      </c>
      <c r="D144" s="207" t="s">
        <v>253</v>
      </c>
      <c r="E144" s="208" t="s">
        <v>99</v>
      </c>
      <c r="F144" s="209">
        <v>86</v>
      </c>
      <c r="G144" s="32"/>
      <c r="H144" s="33"/>
    </row>
    <row r="145" spans="1:8" s="2" customFormat="1" ht="16.899999999999999" customHeight="1">
      <c r="A145" s="32"/>
      <c r="B145" s="33"/>
      <c r="C145" s="210" t="s">
        <v>1</v>
      </c>
      <c r="D145" s="210" t="s">
        <v>540</v>
      </c>
      <c r="E145" s="17" t="s">
        <v>1</v>
      </c>
      <c r="F145" s="211">
        <v>0</v>
      </c>
      <c r="G145" s="32"/>
      <c r="H145" s="33"/>
    </row>
    <row r="146" spans="1:8" s="2" customFormat="1" ht="16.899999999999999" customHeight="1">
      <c r="A146" s="32"/>
      <c r="B146" s="33"/>
      <c r="C146" s="210" t="s">
        <v>253</v>
      </c>
      <c r="D146" s="210" t="s">
        <v>541</v>
      </c>
      <c r="E146" s="17" t="s">
        <v>1</v>
      </c>
      <c r="F146" s="211">
        <v>86</v>
      </c>
      <c r="G146" s="32"/>
      <c r="H146" s="33"/>
    </row>
    <row r="147" spans="1:8" s="2" customFormat="1" ht="16.899999999999999" customHeight="1">
      <c r="A147" s="32"/>
      <c r="B147" s="33"/>
      <c r="C147" s="212" t="s">
        <v>1066</v>
      </c>
      <c r="D147" s="32"/>
      <c r="E147" s="32"/>
      <c r="F147" s="32"/>
      <c r="G147" s="32"/>
      <c r="H147" s="33"/>
    </row>
    <row r="148" spans="1:8" s="2" customFormat="1" ht="16.899999999999999" customHeight="1">
      <c r="A148" s="32"/>
      <c r="B148" s="33"/>
      <c r="C148" s="210" t="s">
        <v>537</v>
      </c>
      <c r="D148" s="210" t="s">
        <v>538</v>
      </c>
      <c r="E148" s="17" t="s">
        <v>99</v>
      </c>
      <c r="F148" s="211">
        <v>86</v>
      </c>
      <c r="G148" s="32"/>
      <c r="H148" s="33"/>
    </row>
    <row r="149" spans="1:8" s="2" customFormat="1" ht="16.899999999999999" customHeight="1">
      <c r="A149" s="32"/>
      <c r="B149" s="33"/>
      <c r="C149" s="210" t="s">
        <v>547</v>
      </c>
      <c r="D149" s="210" t="s">
        <v>548</v>
      </c>
      <c r="E149" s="17" t="s">
        <v>99</v>
      </c>
      <c r="F149" s="211">
        <v>86</v>
      </c>
      <c r="G149" s="32"/>
      <c r="H149" s="33"/>
    </row>
    <row r="150" spans="1:8" s="2" customFormat="1" ht="16.899999999999999" customHeight="1">
      <c r="A150" s="32"/>
      <c r="B150" s="33"/>
      <c r="C150" s="206" t="s">
        <v>255</v>
      </c>
      <c r="D150" s="207" t="s">
        <v>255</v>
      </c>
      <c r="E150" s="208" t="s">
        <v>238</v>
      </c>
      <c r="F150" s="209">
        <v>1.5</v>
      </c>
      <c r="G150" s="32"/>
      <c r="H150" s="33"/>
    </row>
    <row r="151" spans="1:8" s="2" customFormat="1" ht="16.899999999999999" customHeight="1">
      <c r="A151" s="32"/>
      <c r="B151" s="33"/>
      <c r="C151" s="210" t="s">
        <v>1</v>
      </c>
      <c r="D151" s="210" t="s">
        <v>404</v>
      </c>
      <c r="E151" s="17" t="s">
        <v>1</v>
      </c>
      <c r="F151" s="211">
        <v>0</v>
      </c>
      <c r="G151" s="32"/>
      <c r="H151" s="33"/>
    </row>
    <row r="152" spans="1:8" s="2" customFormat="1" ht="16.899999999999999" customHeight="1">
      <c r="A152" s="32"/>
      <c r="B152" s="33"/>
      <c r="C152" s="210" t="s">
        <v>255</v>
      </c>
      <c r="D152" s="210" t="s">
        <v>405</v>
      </c>
      <c r="E152" s="17" t="s">
        <v>1</v>
      </c>
      <c r="F152" s="211">
        <v>1.5</v>
      </c>
      <c r="G152" s="32"/>
      <c r="H152" s="33"/>
    </row>
    <row r="153" spans="1:8" s="2" customFormat="1" ht="16.899999999999999" customHeight="1">
      <c r="A153" s="32"/>
      <c r="B153" s="33"/>
      <c r="C153" s="212" t="s">
        <v>1066</v>
      </c>
      <c r="D153" s="32"/>
      <c r="E153" s="32"/>
      <c r="F153" s="32"/>
      <c r="G153" s="32"/>
      <c r="H153" s="33"/>
    </row>
    <row r="154" spans="1:8" s="2" customFormat="1" ht="16.899999999999999" customHeight="1">
      <c r="A154" s="32"/>
      <c r="B154" s="33"/>
      <c r="C154" s="210" t="s">
        <v>401</v>
      </c>
      <c r="D154" s="210" t="s">
        <v>402</v>
      </c>
      <c r="E154" s="17" t="s">
        <v>238</v>
      </c>
      <c r="F154" s="211">
        <v>1.5</v>
      </c>
      <c r="G154" s="32"/>
      <c r="H154" s="33"/>
    </row>
    <row r="155" spans="1:8" s="2" customFormat="1" ht="16.899999999999999" customHeight="1">
      <c r="A155" s="32"/>
      <c r="B155" s="33"/>
      <c r="C155" s="210" t="s">
        <v>407</v>
      </c>
      <c r="D155" s="210" t="s">
        <v>408</v>
      </c>
      <c r="E155" s="17" t="s">
        <v>238</v>
      </c>
      <c r="F155" s="211">
        <v>1.5</v>
      </c>
      <c r="G155" s="32"/>
      <c r="H155" s="33"/>
    </row>
    <row r="156" spans="1:8" s="2" customFormat="1" ht="16.899999999999999" customHeight="1">
      <c r="A156" s="32"/>
      <c r="B156" s="33"/>
      <c r="C156" s="210" t="s">
        <v>411</v>
      </c>
      <c r="D156" s="210" t="s">
        <v>412</v>
      </c>
      <c r="E156" s="17" t="s">
        <v>238</v>
      </c>
      <c r="F156" s="211">
        <v>36</v>
      </c>
      <c r="G156" s="32"/>
      <c r="H156" s="33"/>
    </row>
    <row r="157" spans="1:8" s="2" customFormat="1" ht="26.45" customHeight="1">
      <c r="A157" s="32"/>
      <c r="B157" s="33"/>
      <c r="C157" s="205" t="s">
        <v>1068</v>
      </c>
      <c r="D157" s="205" t="s">
        <v>90</v>
      </c>
      <c r="E157" s="32"/>
      <c r="F157" s="32"/>
      <c r="G157" s="32"/>
      <c r="H157" s="33"/>
    </row>
    <row r="158" spans="1:8" s="2" customFormat="1" ht="16.899999999999999" customHeight="1">
      <c r="A158" s="32"/>
      <c r="B158" s="33"/>
      <c r="C158" s="206" t="s">
        <v>231</v>
      </c>
      <c r="D158" s="207" t="s">
        <v>231</v>
      </c>
      <c r="E158" s="208" t="s">
        <v>99</v>
      </c>
      <c r="F158" s="209">
        <v>17</v>
      </c>
      <c r="G158" s="32"/>
      <c r="H158" s="33"/>
    </row>
    <row r="159" spans="1:8" s="2" customFormat="1" ht="16.899999999999999" customHeight="1">
      <c r="A159" s="32"/>
      <c r="B159" s="33"/>
      <c r="C159" s="210" t="s">
        <v>1</v>
      </c>
      <c r="D159" s="210" t="s">
        <v>671</v>
      </c>
      <c r="E159" s="17" t="s">
        <v>1</v>
      </c>
      <c r="F159" s="211">
        <v>0</v>
      </c>
      <c r="G159" s="32"/>
      <c r="H159" s="33"/>
    </row>
    <row r="160" spans="1:8" s="2" customFormat="1" ht="16.899999999999999" customHeight="1">
      <c r="A160" s="32"/>
      <c r="B160" s="33"/>
      <c r="C160" s="210" t="s">
        <v>231</v>
      </c>
      <c r="D160" s="210" t="s">
        <v>735</v>
      </c>
      <c r="E160" s="17" t="s">
        <v>1</v>
      </c>
      <c r="F160" s="211">
        <v>17</v>
      </c>
      <c r="G160" s="32"/>
      <c r="H160" s="33"/>
    </row>
    <row r="161" spans="1:8" s="2" customFormat="1" ht="16.899999999999999" customHeight="1">
      <c r="A161" s="32"/>
      <c r="B161" s="33"/>
      <c r="C161" s="212" t="s">
        <v>1066</v>
      </c>
      <c r="D161" s="32"/>
      <c r="E161" s="32"/>
      <c r="F161" s="32"/>
      <c r="G161" s="32"/>
      <c r="H161" s="33"/>
    </row>
    <row r="162" spans="1:8" s="2" customFormat="1" ht="16.899999999999999" customHeight="1">
      <c r="A162" s="32"/>
      <c r="B162" s="33"/>
      <c r="C162" s="210" t="s">
        <v>732</v>
      </c>
      <c r="D162" s="210" t="s">
        <v>733</v>
      </c>
      <c r="E162" s="17" t="s">
        <v>99</v>
      </c>
      <c r="F162" s="211">
        <v>17</v>
      </c>
      <c r="G162" s="32"/>
      <c r="H162" s="33"/>
    </row>
    <row r="163" spans="1:8" s="2" customFormat="1" ht="16.899999999999999" customHeight="1">
      <c r="A163" s="32"/>
      <c r="B163" s="33"/>
      <c r="C163" s="210" t="s">
        <v>739</v>
      </c>
      <c r="D163" s="210" t="s">
        <v>740</v>
      </c>
      <c r="E163" s="17" t="s">
        <v>227</v>
      </c>
      <c r="F163" s="211">
        <v>116.00700000000001</v>
      </c>
      <c r="G163" s="32"/>
      <c r="H163" s="33"/>
    </row>
    <row r="164" spans="1:8" s="2" customFormat="1" ht="16.899999999999999" customHeight="1">
      <c r="A164" s="32"/>
      <c r="B164" s="33"/>
      <c r="C164" s="206" t="s">
        <v>641</v>
      </c>
      <c r="D164" s="207" t="s">
        <v>641</v>
      </c>
      <c r="E164" s="208" t="s">
        <v>346</v>
      </c>
      <c r="F164" s="209">
        <v>9</v>
      </c>
      <c r="G164" s="32"/>
      <c r="H164" s="33"/>
    </row>
    <row r="165" spans="1:8" s="2" customFormat="1" ht="16.899999999999999" customHeight="1">
      <c r="A165" s="32"/>
      <c r="B165" s="33"/>
      <c r="C165" s="210" t="s">
        <v>1</v>
      </c>
      <c r="D165" s="210" t="s">
        <v>671</v>
      </c>
      <c r="E165" s="17" t="s">
        <v>1</v>
      </c>
      <c r="F165" s="211">
        <v>0</v>
      </c>
      <c r="G165" s="32"/>
      <c r="H165" s="33"/>
    </row>
    <row r="166" spans="1:8" s="2" customFormat="1" ht="16.899999999999999" customHeight="1">
      <c r="A166" s="32"/>
      <c r="B166" s="33"/>
      <c r="C166" s="210" t="s">
        <v>1</v>
      </c>
      <c r="D166" s="210" t="s">
        <v>710</v>
      </c>
      <c r="E166" s="17" t="s">
        <v>1</v>
      </c>
      <c r="F166" s="211">
        <v>9</v>
      </c>
      <c r="G166" s="32"/>
      <c r="H166" s="33"/>
    </row>
    <row r="167" spans="1:8" s="2" customFormat="1" ht="16.899999999999999" customHeight="1">
      <c r="A167" s="32"/>
      <c r="B167" s="33"/>
      <c r="C167" s="210" t="s">
        <v>641</v>
      </c>
      <c r="D167" s="210" t="s">
        <v>308</v>
      </c>
      <c r="E167" s="17" t="s">
        <v>1</v>
      </c>
      <c r="F167" s="211">
        <v>9</v>
      </c>
      <c r="G167" s="32"/>
      <c r="H167" s="33"/>
    </row>
    <row r="168" spans="1:8" s="2" customFormat="1" ht="16.899999999999999" customHeight="1">
      <c r="A168" s="32"/>
      <c r="B168" s="33"/>
      <c r="C168" s="212" t="s">
        <v>1066</v>
      </c>
      <c r="D168" s="32"/>
      <c r="E168" s="32"/>
      <c r="F168" s="32"/>
      <c r="G168" s="32"/>
      <c r="H168" s="33"/>
    </row>
    <row r="169" spans="1:8" s="2" customFormat="1" ht="16.899999999999999" customHeight="1">
      <c r="A169" s="32"/>
      <c r="B169" s="33"/>
      <c r="C169" s="210" t="s">
        <v>707</v>
      </c>
      <c r="D169" s="210" t="s">
        <v>708</v>
      </c>
      <c r="E169" s="17" t="s">
        <v>346</v>
      </c>
      <c r="F169" s="211">
        <v>9</v>
      </c>
      <c r="G169" s="32"/>
      <c r="H169" s="33"/>
    </row>
    <row r="170" spans="1:8" s="2" customFormat="1" ht="16.899999999999999" customHeight="1">
      <c r="A170" s="32"/>
      <c r="B170" s="33"/>
      <c r="C170" s="210" t="s">
        <v>352</v>
      </c>
      <c r="D170" s="210" t="s">
        <v>353</v>
      </c>
      <c r="E170" s="17" t="s">
        <v>346</v>
      </c>
      <c r="F170" s="211">
        <v>8.8870000000000005</v>
      </c>
      <c r="G170" s="32"/>
      <c r="H170" s="33"/>
    </row>
    <row r="171" spans="1:8" s="2" customFormat="1" ht="16.899999999999999" customHeight="1">
      <c r="A171" s="32"/>
      <c r="B171" s="33"/>
      <c r="C171" s="206" t="s">
        <v>642</v>
      </c>
      <c r="D171" s="207" t="s">
        <v>642</v>
      </c>
      <c r="E171" s="208" t="s">
        <v>346</v>
      </c>
      <c r="F171" s="209">
        <v>8.5500000000000007</v>
      </c>
      <c r="G171" s="32"/>
      <c r="H171" s="33"/>
    </row>
    <row r="172" spans="1:8" s="2" customFormat="1" ht="16.899999999999999" customHeight="1">
      <c r="A172" s="32"/>
      <c r="B172" s="33"/>
      <c r="C172" s="210" t="s">
        <v>1</v>
      </c>
      <c r="D172" s="210" t="s">
        <v>714</v>
      </c>
      <c r="E172" s="17" t="s">
        <v>1</v>
      </c>
      <c r="F172" s="211">
        <v>8.5500000000000007</v>
      </c>
      <c r="G172" s="32"/>
      <c r="H172" s="33"/>
    </row>
    <row r="173" spans="1:8" s="2" customFormat="1" ht="16.899999999999999" customHeight="1">
      <c r="A173" s="32"/>
      <c r="B173" s="33"/>
      <c r="C173" s="210" t="s">
        <v>642</v>
      </c>
      <c r="D173" s="210" t="s">
        <v>308</v>
      </c>
      <c r="E173" s="17" t="s">
        <v>1</v>
      </c>
      <c r="F173" s="211">
        <v>8.5500000000000007</v>
      </c>
      <c r="G173" s="32"/>
      <c r="H173" s="33"/>
    </row>
    <row r="174" spans="1:8" s="2" customFormat="1" ht="16.899999999999999" customHeight="1">
      <c r="A174" s="32"/>
      <c r="B174" s="33"/>
      <c r="C174" s="212" t="s">
        <v>1066</v>
      </c>
      <c r="D174" s="32"/>
      <c r="E174" s="32"/>
      <c r="F174" s="32"/>
      <c r="G174" s="32"/>
      <c r="H174" s="33"/>
    </row>
    <row r="175" spans="1:8" s="2" customFormat="1" ht="16.899999999999999" customHeight="1">
      <c r="A175" s="32"/>
      <c r="B175" s="33"/>
      <c r="C175" s="210" t="s">
        <v>711</v>
      </c>
      <c r="D175" s="210" t="s">
        <v>712</v>
      </c>
      <c r="E175" s="17" t="s">
        <v>346</v>
      </c>
      <c r="F175" s="211">
        <v>8.5500000000000007</v>
      </c>
      <c r="G175" s="32"/>
      <c r="H175" s="33"/>
    </row>
    <row r="176" spans="1:8" s="2" customFormat="1" ht="16.899999999999999" customHeight="1">
      <c r="A176" s="32"/>
      <c r="B176" s="33"/>
      <c r="C176" s="210" t="s">
        <v>352</v>
      </c>
      <c r="D176" s="210" t="s">
        <v>353</v>
      </c>
      <c r="E176" s="17" t="s">
        <v>346</v>
      </c>
      <c r="F176" s="211">
        <v>8.8870000000000005</v>
      </c>
      <c r="G176" s="32"/>
      <c r="H176" s="33"/>
    </row>
    <row r="177" spans="1:8" s="2" customFormat="1" ht="16.899999999999999" customHeight="1">
      <c r="A177" s="32"/>
      <c r="B177" s="33"/>
      <c r="C177" s="206" t="s">
        <v>644</v>
      </c>
      <c r="D177" s="207" t="s">
        <v>644</v>
      </c>
      <c r="E177" s="208" t="s">
        <v>346</v>
      </c>
      <c r="F177" s="209">
        <v>52.155000000000001</v>
      </c>
      <c r="G177" s="32"/>
      <c r="H177" s="33"/>
    </row>
    <row r="178" spans="1:8" s="2" customFormat="1" ht="16.899999999999999" customHeight="1">
      <c r="A178" s="32"/>
      <c r="B178" s="33"/>
      <c r="C178" s="210" t="s">
        <v>1</v>
      </c>
      <c r="D178" s="210" t="s">
        <v>718</v>
      </c>
      <c r="E178" s="17" t="s">
        <v>1</v>
      </c>
      <c r="F178" s="211">
        <v>52.155000000000001</v>
      </c>
      <c r="G178" s="32"/>
      <c r="H178" s="33"/>
    </row>
    <row r="179" spans="1:8" s="2" customFormat="1" ht="16.899999999999999" customHeight="1">
      <c r="A179" s="32"/>
      <c r="B179" s="33"/>
      <c r="C179" s="210" t="s">
        <v>644</v>
      </c>
      <c r="D179" s="210" t="s">
        <v>308</v>
      </c>
      <c r="E179" s="17" t="s">
        <v>1</v>
      </c>
      <c r="F179" s="211">
        <v>52.155000000000001</v>
      </c>
      <c r="G179" s="32"/>
      <c r="H179" s="33"/>
    </row>
    <row r="180" spans="1:8" s="2" customFormat="1" ht="16.899999999999999" customHeight="1">
      <c r="A180" s="32"/>
      <c r="B180" s="33"/>
      <c r="C180" s="212" t="s">
        <v>1066</v>
      </c>
      <c r="D180" s="32"/>
      <c r="E180" s="32"/>
      <c r="F180" s="32"/>
      <c r="G180" s="32"/>
      <c r="H180" s="33"/>
    </row>
    <row r="181" spans="1:8" s="2" customFormat="1" ht="16.899999999999999" customHeight="1">
      <c r="A181" s="32"/>
      <c r="B181" s="33"/>
      <c r="C181" s="210" t="s">
        <v>715</v>
      </c>
      <c r="D181" s="210" t="s">
        <v>716</v>
      </c>
      <c r="E181" s="17" t="s">
        <v>346</v>
      </c>
      <c r="F181" s="211">
        <v>52.155000000000001</v>
      </c>
      <c r="G181" s="32"/>
      <c r="H181" s="33"/>
    </row>
    <row r="182" spans="1:8" s="2" customFormat="1" ht="16.899999999999999" customHeight="1">
      <c r="A182" s="32"/>
      <c r="B182" s="33"/>
      <c r="C182" s="210" t="s">
        <v>352</v>
      </c>
      <c r="D182" s="210" t="s">
        <v>353</v>
      </c>
      <c r="E182" s="17" t="s">
        <v>346</v>
      </c>
      <c r="F182" s="211">
        <v>8.8870000000000005</v>
      </c>
      <c r="G182" s="32"/>
      <c r="H182" s="33"/>
    </row>
    <row r="183" spans="1:8" s="2" customFormat="1" ht="16.899999999999999" customHeight="1">
      <c r="A183" s="32"/>
      <c r="B183" s="33"/>
      <c r="C183" s="206" t="s">
        <v>646</v>
      </c>
      <c r="D183" s="207" t="s">
        <v>647</v>
      </c>
      <c r="E183" s="208" t="s">
        <v>238</v>
      </c>
      <c r="F183" s="209">
        <v>39.6</v>
      </c>
      <c r="G183" s="32"/>
      <c r="H183" s="33"/>
    </row>
    <row r="184" spans="1:8" s="2" customFormat="1" ht="16.899999999999999" customHeight="1">
      <c r="A184" s="32"/>
      <c r="B184" s="33"/>
      <c r="C184" s="210" t="s">
        <v>1</v>
      </c>
      <c r="D184" s="210" t="s">
        <v>671</v>
      </c>
      <c r="E184" s="17" t="s">
        <v>1</v>
      </c>
      <c r="F184" s="211">
        <v>0</v>
      </c>
      <c r="G184" s="32"/>
      <c r="H184" s="33"/>
    </row>
    <row r="185" spans="1:8" s="2" customFormat="1" ht="16.899999999999999" customHeight="1">
      <c r="A185" s="32"/>
      <c r="B185" s="33"/>
      <c r="C185" s="210" t="s">
        <v>646</v>
      </c>
      <c r="D185" s="210" t="s">
        <v>672</v>
      </c>
      <c r="E185" s="17" t="s">
        <v>1</v>
      </c>
      <c r="F185" s="211">
        <v>39.6</v>
      </c>
      <c r="G185" s="32"/>
      <c r="H185" s="33"/>
    </row>
    <row r="186" spans="1:8" s="2" customFormat="1" ht="16.899999999999999" customHeight="1">
      <c r="A186" s="32"/>
      <c r="B186" s="33"/>
      <c r="C186" s="212" t="s">
        <v>1066</v>
      </c>
      <c r="D186" s="32"/>
      <c r="E186" s="32"/>
      <c r="F186" s="32"/>
      <c r="G186" s="32"/>
      <c r="H186" s="33"/>
    </row>
    <row r="187" spans="1:8" s="2" customFormat="1" ht="16.899999999999999" customHeight="1">
      <c r="A187" s="32"/>
      <c r="B187" s="33"/>
      <c r="C187" s="210" t="s">
        <v>668</v>
      </c>
      <c r="D187" s="210" t="s">
        <v>669</v>
      </c>
      <c r="E187" s="17" t="s">
        <v>238</v>
      </c>
      <c r="F187" s="211">
        <v>39.6</v>
      </c>
      <c r="G187" s="32"/>
      <c r="H187" s="33"/>
    </row>
    <row r="188" spans="1:8" s="2" customFormat="1" ht="16.899999999999999" customHeight="1">
      <c r="A188" s="32"/>
      <c r="B188" s="33"/>
      <c r="C188" s="210" t="s">
        <v>673</v>
      </c>
      <c r="D188" s="210" t="s">
        <v>674</v>
      </c>
      <c r="E188" s="17" t="s">
        <v>238</v>
      </c>
      <c r="F188" s="211">
        <v>39.6</v>
      </c>
      <c r="G188" s="32"/>
      <c r="H188" s="33"/>
    </row>
    <row r="189" spans="1:8" s="2" customFormat="1" ht="16.899999999999999" customHeight="1">
      <c r="A189" s="32"/>
      <c r="B189" s="33"/>
      <c r="C189" s="210" t="s">
        <v>696</v>
      </c>
      <c r="D189" s="210" t="s">
        <v>697</v>
      </c>
      <c r="E189" s="17" t="s">
        <v>238</v>
      </c>
      <c r="F189" s="211">
        <v>48.42</v>
      </c>
      <c r="G189" s="32"/>
      <c r="H189" s="33"/>
    </row>
    <row r="190" spans="1:8" s="2" customFormat="1" ht="16.899999999999999" customHeight="1">
      <c r="A190" s="32"/>
      <c r="B190" s="33"/>
      <c r="C190" s="210" t="s">
        <v>330</v>
      </c>
      <c r="D190" s="210" t="s">
        <v>331</v>
      </c>
      <c r="E190" s="17" t="s">
        <v>238</v>
      </c>
      <c r="F190" s="211">
        <v>48.42</v>
      </c>
      <c r="G190" s="32"/>
      <c r="H190" s="33"/>
    </row>
    <row r="191" spans="1:8" s="2" customFormat="1" ht="22.5">
      <c r="A191" s="32"/>
      <c r="B191" s="33"/>
      <c r="C191" s="210" t="s">
        <v>334</v>
      </c>
      <c r="D191" s="210" t="s">
        <v>335</v>
      </c>
      <c r="E191" s="17" t="s">
        <v>238</v>
      </c>
      <c r="F191" s="211">
        <v>726.3</v>
      </c>
      <c r="G191" s="32"/>
      <c r="H191" s="33"/>
    </row>
    <row r="192" spans="1:8" s="2" customFormat="1" ht="16.899999999999999" customHeight="1">
      <c r="A192" s="32"/>
      <c r="B192" s="33"/>
      <c r="C192" s="210" t="s">
        <v>338</v>
      </c>
      <c r="D192" s="210" t="s">
        <v>339</v>
      </c>
      <c r="E192" s="17" t="s">
        <v>238</v>
      </c>
      <c r="F192" s="211">
        <v>48.42</v>
      </c>
      <c r="G192" s="32"/>
      <c r="H192" s="33"/>
    </row>
    <row r="193" spans="1:8" s="2" customFormat="1" ht="16.899999999999999" customHeight="1">
      <c r="A193" s="32"/>
      <c r="B193" s="33"/>
      <c r="C193" s="210" t="s">
        <v>341</v>
      </c>
      <c r="D193" s="210" t="s">
        <v>342</v>
      </c>
      <c r="E193" s="17" t="s">
        <v>238</v>
      </c>
      <c r="F193" s="211">
        <v>48.42</v>
      </c>
      <c r="G193" s="32"/>
      <c r="H193" s="33"/>
    </row>
    <row r="194" spans="1:8" s="2" customFormat="1" ht="16.899999999999999" customHeight="1">
      <c r="A194" s="32"/>
      <c r="B194" s="33"/>
      <c r="C194" s="210" t="s">
        <v>344</v>
      </c>
      <c r="D194" s="210" t="s">
        <v>345</v>
      </c>
      <c r="E194" s="17" t="s">
        <v>346</v>
      </c>
      <c r="F194" s="211">
        <v>82.313999999999993</v>
      </c>
      <c r="G194" s="32"/>
      <c r="H194" s="33"/>
    </row>
    <row r="195" spans="1:8" s="2" customFormat="1" ht="16.899999999999999" customHeight="1">
      <c r="A195" s="32"/>
      <c r="B195" s="33"/>
      <c r="C195" s="210" t="s">
        <v>349</v>
      </c>
      <c r="D195" s="210" t="s">
        <v>350</v>
      </c>
      <c r="E195" s="17" t="s">
        <v>238</v>
      </c>
      <c r="F195" s="211">
        <v>41.363999999999997</v>
      </c>
      <c r="G195" s="32"/>
      <c r="H195" s="33"/>
    </row>
    <row r="196" spans="1:8" s="2" customFormat="1" ht="16.899999999999999" customHeight="1">
      <c r="A196" s="32"/>
      <c r="B196" s="33"/>
      <c r="C196" s="206" t="s">
        <v>649</v>
      </c>
      <c r="D196" s="207" t="s">
        <v>649</v>
      </c>
      <c r="E196" s="208" t="s">
        <v>238</v>
      </c>
      <c r="F196" s="209">
        <v>1.764</v>
      </c>
      <c r="G196" s="32"/>
      <c r="H196" s="33"/>
    </row>
    <row r="197" spans="1:8" s="2" customFormat="1" ht="16.899999999999999" customHeight="1">
      <c r="A197" s="32"/>
      <c r="B197" s="33"/>
      <c r="C197" s="210" t="s">
        <v>1</v>
      </c>
      <c r="D197" s="210" t="s">
        <v>724</v>
      </c>
      <c r="E197" s="17" t="s">
        <v>1</v>
      </c>
      <c r="F197" s="211">
        <v>0</v>
      </c>
      <c r="G197" s="32"/>
      <c r="H197" s="33"/>
    </row>
    <row r="198" spans="1:8" s="2" customFormat="1" ht="16.899999999999999" customHeight="1">
      <c r="A198" s="32"/>
      <c r="B198" s="33"/>
      <c r="C198" s="210" t="s">
        <v>649</v>
      </c>
      <c r="D198" s="210" t="s">
        <v>750</v>
      </c>
      <c r="E198" s="17" t="s">
        <v>1</v>
      </c>
      <c r="F198" s="211">
        <v>1.764</v>
      </c>
      <c r="G198" s="32"/>
      <c r="H198" s="33"/>
    </row>
    <row r="199" spans="1:8" s="2" customFormat="1" ht="16.899999999999999" customHeight="1">
      <c r="A199" s="32"/>
      <c r="B199" s="33"/>
      <c r="C199" s="212" t="s">
        <v>1066</v>
      </c>
      <c r="D199" s="32"/>
      <c r="E199" s="32"/>
      <c r="F199" s="32"/>
      <c r="G199" s="32"/>
      <c r="H199" s="33"/>
    </row>
    <row r="200" spans="1:8" s="2" customFormat="1" ht="16.899999999999999" customHeight="1">
      <c r="A200" s="32"/>
      <c r="B200" s="33"/>
      <c r="C200" s="210" t="s">
        <v>462</v>
      </c>
      <c r="D200" s="210" t="s">
        <v>463</v>
      </c>
      <c r="E200" s="17" t="s">
        <v>238</v>
      </c>
      <c r="F200" s="211">
        <v>1.764</v>
      </c>
      <c r="G200" s="32"/>
      <c r="H200" s="33"/>
    </row>
    <row r="201" spans="1:8" s="2" customFormat="1" ht="16.899999999999999" customHeight="1">
      <c r="A201" s="32"/>
      <c r="B201" s="33"/>
      <c r="C201" s="210" t="s">
        <v>349</v>
      </c>
      <c r="D201" s="210" t="s">
        <v>350</v>
      </c>
      <c r="E201" s="17" t="s">
        <v>238</v>
      </c>
      <c r="F201" s="211">
        <v>41.363999999999997</v>
      </c>
      <c r="G201" s="32"/>
      <c r="H201" s="33"/>
    </row>
    <row r="202" spans="1:8" s="2" customFormat="1" ht="16.899999999999999" customHeight="1">
      <c r="A202" s="32"/>
      <c r="B202" s="33"/>
      <c r="C202" s="206" t="s">
        <v>651</v>
      </c>
      <c r="D202" s="207" t="s">
        <v>651</v>
      </c>
      <c r="E202" s="208" t="s">
        <v>238</v>
      </c>
      <c r="F202" s="209">
        <v>5.2919999999999998</v>
      </c>
      <c r="G202" s="32"/>
      <c r="H202" s="33"/>
    </row>
    <row r="203" spans="1:8" s="2" customFormat="1" ht="16.899999999999999" customHeight="1">
      <c r="A203" s="32"/>
      <c r="B203" s="33"/>
      <c r="C203" s="210" t="s">
        <v>1</v>
      </c>
      <c r="D203" s="210" t="s">
        <v>724</v>
      </c>
      <c r="E203" s="17" t="s">
        <v>1</v>
      </c>
      <c r="F203" s="211">
        <v>0</v>
      </c>
      <c r="G203" s="32"/>
      <c r="H203" s="33"/>
    </row>
    <row r="204" spans="1:8" s="2" customFormat="1" ht="16.899999999999999" customHeight="1">
      <c r="A204" s="32"/>
      <c r="B204" s="33"/>
      <c r="C204" s="210" t="s">
        <v>651</v>
      </c>
      <c r="D204" s="210" t="s">
        <v>725</v>
      </c>
      <c r="E204" s="17" t="s">
        <v>1</v>
      </c>
      <c r="F204" s="211">
        <v>5.2919999999999998</v>
      </c>
      <c r="G204" s="32"/>
      <c r="H204" s="33"/>
    </row>
    <row r="205" spans="1:8" s="2" customFormat="1" ht="16.899999999999999" customHeight="1">
      <c r="A205" s="32"/>
      <c r="B205" s="33"/>
      <c r="C205" s="212" t="s">
        <v>1066</v>
      </c>
      <c r="D205" s="32"/>
      <c r="E205" s="32"/>
      <c r="F205" s="32"/>
      <c r="G205" s="32"/>
      <c r="H205" s="33"/>
    </row>
    <row r="206" spans="1:8" s="2" customFormat="1" ht="16.899999999999999" customHeight="1">
      <c r="A206" s="32"/>
      <c r="B206" s="33"/>
      <c r="C206" s="210" t="s">
        <v>721</v>
      </c>
      <c r="D206" s="210" t="s">
        <v>722</v>
      </c>
      <c r="E206" s="17" t="s">
        <v>238</v>
      </c>
      <c r="F206" s="211">
        <v>5.2919999999999998</v>
      </c>
      <c r="G206" s="32"/>
      <c r="H206" s="33"/>
    </row>
    <row r="207" spans="1:8" s="2" customFormat="1" ht="16.899999999999999" customHeight="1">
      <c r="A207" s="32"/>
      <c r="B207" s="33"/>
      <c r="C207" s="210" t="s">
        <v>349</v>
      </c>
      <c r="D207" s="210" t="s">
        <v>350</v>
      </c>
      <c r="E207" s="17" t="s">
        <v>238</v>
      </c>
      <c r="F207" s="211">
        <v>41.363999999999997</v>
      </c>
      <c r="G207" s="32"/>
      <c r="H207" s="33"/>
    </row>
    <row r="208" spans="1:8" s="2" customFormat="1" ht="16.899999999999999" customHeight="1">
      <c r="A208" s="32"/>
      <c r="B208" s="33"/>
      <c r="C208" s="210" t="s">
        <v>728</v>
      </c>
      <c r="D208" s="210" t="s">
        <v>729</v>
      </c>
      <c r="E208" s="17" t="s">
        <v>346</v>
      </c>
      <c r="F208" s="211">
        <v>10.584</v>
      </c>
      <c r="G208" s="32"/>
      <c r="H208" s="33"/>
    </row>
    <row r="209" spans="1:8" s="2" customFormat="1" ht="16.899999999999999" customHeight="1">
      <c r="A209" s="32"/>
      <c r="B209" s="33"/>
      <c r="C209" s="206" t="s">
        <v>654</v>
      </c>
      <c r="D209" s="207" t="s">
        <v>655</v>
      </c>
      <c r="E209" s="208" t="s">
        <v>227</v>
      </c>
      <c r="F209" s="209">
        <v>117.6</v>
      </c>
      <c r="G209" s="32"/>
      <c r="H209" s="33"/>
    </row>
    <row r="210" spans="1:8" s="2" customFormat="1" ht="16.899999999999999" customHeight="1">
      <c r="A210" s="32"/>
      <c r="B210" s="33"/>
      <c r="C210" s="210" t="s">
        <v>1</v>
      </c>
      <c r="D210" s="210" t="s">
        <v>687</v>
      </c>
      <c r="E210" s="17" t="s">
        <v>1</v>
      </c>
      <c r="F210" s="211">
        <v>0</v>
      </c>
      <c r="G210" s="32"/>
      <c r="H210" s="33"/>
    </row>
    <row r="211" spans="1:8" s="2" customFormat="1" ht="16.899999999999999" customHeight="1">
      <c r="A211" s="32"/>
      <c r="B211" s="33"/>
      <c r="C211" s="210" t="s">
        <v>1</v>
      </c>
      <c r="D211" s="210" t="s">
        <v>688</v>
      </c>
      <c r="E211" s="17" t="s">
        <v>1</v>
      </c>
      <c r="F211" s="211">
        <v>0</v>
      </c>
      <c r="G211" s="32"/>
      <c r="H211" s="33"/>
    </row>
    <row r="212" spans="1:8" s="2" customFormat="1" ht="16.899999999999999" customHeight="1">
      <c r="A212" s="32"/>
      <c r="B212" s="33"/>
      <c r="C212" s="210" t="s">
        <v>657</v>
      </c>
      <c r="D212" s="210" t="s">
        <v>689</v>
      </c>
      <c r="E212" s="17" t="s">
        <v>1</v>
      </c>
      <c r="F212" s="211">
        <v>16.8</v>
      </c>
      <c r="G212" s="32"/>
      <c r="H212" s="33"/>
    </row>
    <row r="213" spans="1:8" s="2" customFormat="1" ht="16.899999999999999" customHeight="1">
      <c r="A213" s="32"/>
      <c r="B213" s="33"/>
      <c r="C213" s="210" t="s">
        <v>1</v>
      </c>
      <c r="D213" s="210" t="s">
        <v>647</v>
      </c>
      <c r="E213" s="17" t="s">
        <v>1</v>
      </c>
      <c r="F213" s="211">
        <v>0</v>
      </c>
      <c r="G213" s="32"/>
      <c r="H213" s="33"/>
    </row>
    <row r="214" spans="1:8" s="2" customFormat="1" ht="16.899999999999999" customHeight="1">
      <c r="A214" s="32"/>
      <c r="B214" s="33"/>
      <c r="C214" s="210" t="s">
        <v>1</v>
      </c>
      <c r="D214" s="210" t="s">
        <v>690</v>
      </c>
      <c r="E214" s="17" t="s">
        <v>1</v>
      </c>
      <c r="F214" s="211">
        <v>88</v>
      </c>
      <c r="G214" s="32"/>
      <c r="H214" s="33"/>
    </row>
    <row r="215" spans="1:8" s="2" customFormat="1" ht="16.899999999999999" customHeight="1">
      <c r="A215" s="32"/>
      <c r="B215" s="33"/>
      <c r="C215" s="210" t="s">
        <v>1</v>
      </c>
      <c r="D215" s="210" t="s">
        <v>691</v>
      </c>
      <c r="E215" s="17" t="s">
        <v>1</v>
      </c>
      <c r="F215" s="211">
        <v>0</v>
      </c>
      <c r="G215" s="32"/>
      <c r="H215" s="33"/>
    </row>
    <row r="216" spans="1:8" s="2" customFormat="1" ht="16.899999999999999" customHeight="1">
      <c r="A216" s="32"/>
      <c r="B216" s="33"/>
      <c r="C216" s="210" t="s">
        <v>1</v>
      </c>
      <c r="D216" s="210" t="s">
        <v>692</v>
      </c>
      <c r="E216" s="17" t="s">
        <v>1</v>
      </c>
      <c r="F216" s="211">
        <v>12.8</v>
      </c>
      <c r="G216" s="32"/>
      <c r="H216" s="33"/>
    </row>
    <row r="217" spans="1:8" s="2" customFormat="1" ht="16.899999999999999" customHeight="1">
      <c r="A217" s="32"/>
      <c r="B217" s="33"/>
      <c r="C217" s="210" t="s">
        <v>654</v>
      </c>
      <c r="D217" s="210" t="s">
        <v>308</v>
      </c>
      <c r="E217" s="17" t="s">
        <v>1</v>
      </c>
      <c r="F217" s="211">
        <v>117.6</v>
      </c>
      <c r="G217" s="32"/>
      <c r="H217" s="33"/>
    </row>
    <row r="218" spans="1:8" s="2" customFormat="1" ht="16.899999999999999" customHeight="1">
      <c r="A218" s="32"/>
      <c r="B218" s="33"/>
      <c r="C218" s="212" t="s">
        <v>1066</v>
      </c>
      <c r="D218" s="32"/>
      <c r="E218" s="32"/>
      <c r="F218" s="32"/>
      <c r="G218" s="32"/>
      <c r="H218" s="33"/>
    </row>
    <row r="219" spans="1:8" s="2" customFormat="1" ht="16.899999999999999" customHeight="1">
      <c r="A219" s="32"/>
      <c r="B219" s="33"/>
      <c r="C219" s="210" t="s">
        <v>684</v>
      </c>
      <c r="D219" s="210" t="s">
        <v>685</v>
      </c>
      <c r="E219" s="17" t="s">
        <v>227</v>
      </c>
      <c r="F219" s="211">
        <v>117.6</v>
      </c>
      <c r="G219" s="32"/>
      <c r="H219" s="33"/>
    </row>
    <row r="220" spans="1:8" s="2" customFormat="1" ht="16.899999999999999" customHeight="1">
      <c r="A220" s="32"/>
      <c r="B220" s="33"/>
      <c r="C220" s="210" t="s">
        <v>693</v>
      </c>
      <c r="D220" s="210" t="s">
        <v>694</v>
      </c>
      <c r="E220" s="17" t="s">
        <v>227</v>
      </c>
      <c r="F220" s="211">
        <v>117.6</v>
      </c>
      <c r="G220" s="32"/>
      <c r="H220" s="33"/>
    </row>
    <row r="221" spans="1:8" s="2" customFormat="1" ht="16.899999999999999" customHeight="1">
      <c r="A221" s="32"/>
      <c r="B221" s="33"/>
      <c r="C221" s="206" t="s">
        <v>657</v>
      </c>
      <c r="D221" s="207" t="s">
        <v>657</v>
      </c>
      <c r="E221" s="208" t="s">
        <v>227</v>
      </c>
      <c r="F221" s="209">
        <v>16.8</v>
      </c>
      <c r="G221" s="32"/>
      <c r="H221" s="33"/>
    </row>
    <row r="222" spans="1:8" s="2" customFormat="1" ht="16.899999999999999" customHeight="1">
      <c r="A222" s="32"/>
      <c r="B222" s="33"/>
      <c r="C222" s="210" t="s">
        <v>1</v>
      </c>
      <c r="D222" s="210" t="s">
        <v>687</v>
      </c>
      <c r="E222" s="17" t="s">
        <v>1</v>
      </c>
      <c r="F222" s="211">
        <v>0</v>
      </c>
      <c r="G222" s="32"/>
      <c r="H222" s="33"/>
    </row>
    <row r="223" spans="1:8" s="2" customFormat="1" ht="16.899999999999999" customHeight="1">
      <c r="A223" s="32"/>
      <c r="B223" s="33"/>
      <c r="C223" s="210" t="s">
        <v>1</v>
      </c>
      <c r="D223" s="210" t="s">
        <v>688</v>
      </c>
      <c r="E223" s="17" t="s">
        <v>1</v>
      </c>
      <c r="F223" s="211">
        <v>0</v>
      </c>
      <c r="G223" s="32"/>
      <c r="H223" s="33"/>
    </row>
    <row r="224" spans="1:8" s="2" customFormat="1" ht="16.899999999999999" customHeight="1">
      <c r="A224" s="32"/>
      <c r="B224" s="33"/>
      <c r="C224" s="210" t="s">
        <v>657</v>
      </c>
      <c r="D224" s="210" t="s">
        <v>689</v>
      </c>
      <c r="E224" s="17" t="s">
        <v>1</v>
      </c>
      <c r="F224" s="211">
        <v>16.8</v>
      </c>
      <c r="G224" s="32"/>
      <c r="H224" s="33"/>
    </row>
    <row r="225" spans="1:8" s="2" customFormat="1" ht="16.899999999999999" customHeight="1">
      <c r="A225" s="32"/>
      <c r="B225" s="33"/>
      <c r="C225" s="212" t="s">
        <v>1066</v>
      </c>
      <c r="D225" s="32"/>
      <c r="E225" s="32"/>
      <c r="F225" s="32"/>
      <c r="G225" s="32"/>
      <c r="H225" s="33"/>
    </row>
    <row r="226" spans="1:8" s="2" customFormat="1" ht="16.899999999999999" customHeight="1">
      <c r="A226" s="32"/>
      <c r="B226" s="33"/>
      <c r="C226" s="210" t="s">
        <v>684</v>
      </c>
      <c r="D226" s="210" t="s">
        <v>685</v>
      </c>
      <c r="E226" s="17" t="s">
        <v>227</v>
      </c>
      <c r="F226" s="211">
        <v>117.6</v>
      </c>
      <c r="G226" s="32"/>
      <c r="H226" s="33"/>
    </row>
    <row r="227" spans="1:8" s="2" customFormat="1" ht="16.899999999999999" customHeight="1">
      <c r="A227" s="32"/>
      <c r="B227" s="33"/>
      <c r="C227" s="210" t="s">
        <v>676</v>
      </c>
      <c r="D227" s="210" t="s">
        <v>677</v>
      </c>
      <c r="E227" s="17" t="s">
        <v>238</v>
      </c>
      <c r="F227" s="211">
        <v>8.82</v>
      </c>
      <c r="G227" s="32"/>
      <c r="H227" s="33"/>
    </row>
    <row r="228" spans="1:8" s="2" customFormat="1" ht="16.899999999999999" customHeight="1">
      <c r="A228" s="32"/>
      <c r="B228" s="33"/>
      <c r="C228" s="206" t="s">
        <v>659</v>
      </c>
      <c r="D228" s="207" t="s">
        <v>659</v>
      </c>
      <c r="E228" s="208" t="s">
        <v>99</v>
      </c>
      <c r="F228" s="209">
        <v>11.2</v>
      </c>
      <c r="G228" s="32"/>
      <c r="H228" s="33"/>
    </row>
    <row r="229" spans="1:8" s="2" customFormat="1" ht="16.899999999999999" customHeight="1">
      <c r="A229" s="32"/>
      <c r="B229" s="33"/>
      <c r="C229" s="210" t="s">
        <v>1</v>
      </c>
      <c r="D229" s="210" t="s">
        <v>748</v>
      </c>
      <c r="E229" s="17" t="s">
        <v>1</v>
      </c>
      <c r="F229" s="211">
        <v>0</v>
      </c>
      <c r="G229" s="32"/>
      <c r="H229" s="33"/>
    </row>
    <row r="230" spans="1:8" s="2" customFormat="1" ht="16.899999999999999" customHeight="1">
      <c r="A230" s="32"/>
      <c r="B230" s="33"/>
      <c r="C230" s="210" t="s">
        <v>1</v>
      </c>
      <c r="D230" s="210" t="s">
        <v>755</v>
      </c>
      <c r="E230" s="17" t="s">
        <v>1</v>
      </c>
      <c r="F230" s="211">
        <v>5.6</v>
      </c>
      <c r="G230" s="32"/>
      <c r="H230" s="33"/>
    </row>
    <row r="231" spans="1:8" s="2" customFormat="1" ht="16.899999999999999" customHeight="1">
      <c r="A231" s="32"/>
      <c r="B231" s="33"/>
      <c r="C231" s="210" t="s">
        <v>1</v>
      </c>
      <c r="D231" s="210" t="s">
        <v>756</v>
      </c>
      <c r="E231" s="17" t="s">
        <v>1</v>
      </c>
      <c r="F231" s="211">
        <v>0</v>
      </c>
      <c r="G231" s="32"/>
      <c r="H231" s="33"/>
    </row>
    <row r="232" spans="1:8" s="2" customFormat="1" ht="16.899999999999999" customHeight="1">
      <c r="A232" s="32"/>
      <c r="B232" s="33"/>
      <c r="C232" s="210" t="s">
        <v>1</v>
      </c>
      <c r="D232" s="210" t="s">
        <v>757</v>
      </c>
      <c r="E232" s="17" t="s">
        <v>1</v>
      </c>
      <c r="F232" s="211">
        <v>5.6</v>
      </c>
      <c r="G232" s="32"/>
      <c r="H232" s="33"/>
    </row>
    <row r="233" spans="1:8" s="2" customFormat="1" ht="16.899999999999999" customHeight="1">
      <c r="A233" s="32"/>
      <c r="B233" s="33"/>
      <c r="C233" s="210" t="s">
        <v>659</v>
      </c>
      <c r="D233" s="210" t="s">
        <v>308</v>
      </c>
      <c r="E233" s="17" t="s">
        <v>1</v>
      </c>
      <c r="F233" s="211">
        <v>11.2</v>
      </c>
      <c r="G233" s="32"/>
      <c r="H233" s="33"/>
    </row>
    <row r="234" spans="1:8" s="2" customFormat="1" ht="16.899999999999999" customHeight="1">
      <c r="A234" s="32"/>
      <c r="B234" s="33"/>
      <c r="C234" s="212" t="s">
        <v>1066</v>
      </c>
      <c r="D234" s="32"/>
      <c r="E234" s="32"/>
      <c r="F234" s="32"/>
      <c r="G234" s="32"/>
      <c r="H234" s="33"/>
    </row>
    <row r="235" spans="1:8" s="2" customFormat="1" ht="22.5">
      <c r="A235" s="32"/>
      <c r="B235" s="33"/>
      <c r="C235" s="210" t="s">
        <v>752</v>
      </c>
      <c r="D235" s="210" t="s">
        <v>753</v>
      </c>
      <c r="E235" s="17" t="s">
        <v>99</v>
      </c>
      <c r="F235" s="211">
        <v>11.2</v>
      </c>
      <c r="G235" s="32"/>
      <c r="H235" s="33"/>
    </row>
    <row r="236" spans="1:8" s="2" customFormat="1" ht="16.899999999999999" customHeight="1">
      <c r="A236" s="32"/>
      <c r="B236" s="33"/>
      <c r="C236" s="210" t="s">
        <v>721</v>
      </c>
      <c r="D236" s="210" t="s">
        <v>722</v>
      </c>
      <c r="E236" s="17" t="s">
        <v>238</v>
      </c>
      <c r="F236" s="211">
        <v>5.2919999999999998</v>
      </c>
      <c r="G236" s="32"/>
      <c r="H236" s="33"/>
    </row>
    <row r="237" spans="1:8" s="2" customFormat="1" ht="16.899999999999999" customHeight="1">
      <c r="A237" s="32"/>
      <c r="B237" s="33"/>
      <c r="C237" s="210" t="s">
        <v>745</v>
      </c>
      <c r="D237" s="210" t="s">
        <v>746</v>
      </c>
      <c r="E237" s="17" t="s">
        <v>99</v>
      </c>
      <c r="F237" s="211">
        <v>11.2</v>
      </c>
      <c r="G237" s="32"/>
      <c r="H237" s="33"/>
    </row>
    <row r="238" spans="1:8" s="2" customFormat="1" ht="16.899999999999999" customHeight="1">
      <c r="A238" s="32"/>
      <c r="B238" s="33"/>
      <c r="C238" s="210" t="s">
        <v>462</v>
      </c>
      <c r="D238" s="210" t="s">
        <v>463</v>
      </c>
      <c r="E238" s="17" t="s">
        <v>238</v>
      </c>
      <c r="F238" s="211">
        <v>1.764</v>
      </c>
      <c r="G238" s="32"/>
      <c r="H238" s="33"/>
    </row>
    <row r="239" spans="1:8" s="2" customFormat="1" ht="16.899999999999999" customHeight="1">
      <c r="A239" s="32"/>
      <c r="B239" s="33"/>
      <c r="C239" s="210" t="s">
        <v>772</v>
      </c>
      <c r="D239" s="210" t="s">
        <v>773</v>
      </c>
      <c r="E239" s="17" t="s">
        <v>99</v>
      </c>
      <c r="F239" s="211">
        <v>11.2</v>
      </c>
      <c r="G239" s="32"/>
      <c r="H239" s="33"/>
    </row>
    <row r="240" spans="1:8" s="2" customFormat="1" ht="16.899999999999999" customHeight="1">
      <c r="A240" s="32"/>
      <c r="B240" s="33"/>
      <c r="C240" s="210" t="s">
        <v>762</v>
      </c>
      <c r="D240" s="210" t="s">
        <v>763</v>
      </c>
      <c r="E240" s="17" t="s">
        <v>163</v>
      </c>
      <c r="F240" s="211">
        <v>11.76</v>
      </c>
      <c r="G240" s="32"/>
      <c r="H240" s="33"/>
    </row>
    <row r="241" spans="1:8" s="2" customFormat="1" ht="16.899999999999999" customHeight="1">
      <c r="A241" s="32"/>
      <c r="B241" s="33"/>
      <c r="C241" s="206" t="s">
        <v>245</v>
      </c>
      <c r="D241" s="207" t="s">
        <v>661</v>
      </c>
      <c r="E241" s="208" t="s">
        <v>238</v>
      </c>
      <c r="F241" s="209">
        <v>8.82</v>
      </c>
      <c r="G241" s="32"/>
      <c r="H241" s="33"/>
    </row>
    <row r="242" spans="1:8" s="2" customFormat="1" ht="16.899999999999999" customHeight="1">
      <c r="A242" s="32"/>
      <c r="B242" s="33"/>
      <c r="C242" s="210" t="s">
        <v>1</v>
      </c>
      <c r="D242" s="210" t="s">
        <v>679</v>
      </c>
      <c r="E242" s="17" t="s">
        <v>1</v>
      </c>
      <c r="F242" s="211">
        <v>0</v>
      </c>
      <c r="G242" s="32"/>
      <c r="H242" s="33"/>
    </row>
    <row r="243" spans="1:8" s="2" customFormat="1" ht="16.899999999999999" customHeight="1">
      <c r="A243" s="32"/>
      <c r="B243" s="33"/>
      <c r="C243" s="210" t="s">
        <v>245</v>
      </c>
      <c r="D243" s="210" t="s">
        <v>680</v>
      </c>
      <c r="E243" s="17" t="s">
        <v>1</v>
      </c>
      <c r="F243" s="211">
        <v>8.82</v>
      </c>
      <c r="G243" s="32"/>
      <c r="H243" s="33"/>
    </row>
    <row r="244" spans="1:8" s="2" customFormat="1" ht="16.899999999999999" customHeight="1">
      <c r="A244" s="32"/>
      <c r="B244" s="33"/>
      <c r="C244" s="212" t="s">
        <v>1066</v>
      </c>
      <c r="D244" s="32"/>
      <c r="E244" s="32"/>
      <c r="F244" s="32"/>
      <c r="G244" s="32"/>
      <c r="H244" s="33"/>
    </row>
    <row r="245" spans="1:8" s="2" customFormat="1" ht="16.899999999999999" customHeight="1">
      <c r="A245" s="32"/>
      <c r="B245" s="33"/>
      <c r="C245" s="210" t="s">
        <v>676</v>
      </c>
      <c r="D245" s="210" t="s">
        <v>677</v>
      </c>
      <c r="E245" s="17" t="s">
        <v>238</v>
      </c>
      <c r="F245" s="211">
        <v>8.82</v>
      </c>
      <c r="G245" s="32"/>
      <c r="H245" s="33"/>
    </row>
    <row r="246" spans="1:8" s="2" customFormat="1" ht="16.899999999999999" customHeight="1">
      <c r="A246" s="32"/>
      <c r="B246" s="33"/>
      <c r="C246" s="210" t="s">
        <v>681</v>
      </c>
      <c r="D246" s="210" t="s">
        <v>682</v>
      </c>
      <c r="E246" s="17" t="s">
        <v>238</v>
      </c>
      <c r="F246" s="211">
        <v>8.82</v>
      </c>
      <c r="G246" s="32"/>
      <c r="H246" s="33"/>
    </row>
    <row r="247" spans="1:8" s="2" customFormat="1" ht="16.899999999999999" customHeight="1">
      <c r="A247" s="32"/>
      <c r="B247" s="33"/>
      <c r="C247" s="210" t="s">
        <v>696</v>
      </c>
      <c r="D247" s="210" t="s">
        <v>697</v>
      </c>
      <c r="E247" s="17" t="s">
        <v>238</v>
      </c>
      <c r="F247" s="211">
        <v>48.42</v>
      </c>
      <c r="G247" s="32"/>
      <c r="H247" s="33"/>
    </row>
    <row r="248" spans="1:8" s="2" customFormat="1" ht="16.899999999999999" customHeight="1">
      <c r="A248" s="32"/>
      <c r="B248" s="33"/>
      <c r="C248" s="210" t="s">
        <v>330</v>
      </c>
      <c r="D248" s="210" t="s">
        <v>331</v>
      </c>
      <c r="E248" s="17" t="s">
        <v>238</v>
      </c>
      <c r="F248" s="211">
        <v>48.42</v>
      </c>
      <c r="G248" s="32"/>
      <c r="H248" s="33"/>
    </row>
    <row r="249" spans="1:8" s="2" customFormat="1" ht="22.5">
      <c r="A249" s="32"/>
      <c r="B249" s="33"/>
      <c r="C249" s="210" t="s">
        <v>334</v>
      </c>
      <c r="D249" s="210" t="s">
        <v>335</v>
      </c>
      <c r="E249" s="17" t="s">
        <v>238</v>
      </c>
      <c r="F249" s="211">
        <v>726.3</v>
      </c>
      <c r="G249" s="32"/>
      <c r="H249" s="33"/>
    </row>
    <row r="250" spans="1:8" s="2" customFormat="1" ht="16.899999999999999" customHeight="1">
      <c r="A250" s="32"/>
      <c r="B250" s="33"/>
      <c r="C250" s="210" t="s">
        <v>338</v>
      </c>
      <c r="D250" s="210" t="s">
        <v>339</v>
      </c>
      <c r="E250" s="17" t="s">
        <v>238</v>
      </c>
      <c r="F250" s="211">
        <v>48.42</v>
      </c>
      <c r="G250" s="32"/>
      <c r="H250" s="33"/>
    </row>
    <row r="251" spans="1:8" s="2" customFormat="1" ht="16.899999999999999" customHeight="1">
      <c r="A251" s="32"/>
      <c r="B251" s="33"/>
      <c r="C251" s="210" t="s">
        <v>341</v>
      </c>
      <c r="D251" s="210" t="s">
        <v>342</v>
      </c>
      <c r="E251" s="17" t="s">
        <v>238</v>
      </c>
      <c r="F251" s="211">
        <v>48.42</v>
      </c>
      <c r="G251" s="32"/>
      <c r="H251" s="33"/>
    </row>
    <row r="252" spans="1:8" s="2" customFormat="1" ht="16.899999999999999" customHeight="1">
      <c r="A252" s="32"/>
      <c r="B252" s="33"/>
      <c r="C252" s="210" t="s">
        <v>344</v>
      </c>
      <c r="D252" s="210" t="s">
        <v>345</v>
      </c>
      <c r="E252" s="17" t="s">
        <v>346</v>
      </c>
      <c r="F252" s="211">
        <v>82.313999999999993</v>
      </c>
      <c r="G252" s="32"/>
      <c r="H252" s="33"/>
    </row>
    <row r="253" spans="1:8" s="2" customFormat="1" ht="16.899999999999999" customHeight="1">
      <c r="A253" s="32"/>
      <c r="B253" s="33"/>
      <c r="C253" s="210" t="s">
        <v>349</v>
      </c>
      <c r="D253" s="210" t="s">
        <v>350</v>
      </c>
      <c r="E253" s="17" t="s">
        <v>238</v>
      </c>
      <c r="F253" s="211">
        <v>41.363999999999997</v>
      </c>
      <c r="G253" s="32"/>
      <c r="H253" s="33"/>
    </row>
    <row r="254" spans="1:8" s="2" customFormat="1" ht="16.899999999999999" customHeight="1">
      <c r="A254" s="32"/>
      <c r="B254" s="33"/>
      <c r="C254" s="206" t="s">
        <v>250</v>
      </c>
      <c r="D254" s="207" t="s">
        <v>250</v>
      </c>
      <c r="E254" s="208" t="s">
        <v>227</v>
      </c>
      <c r="F254" s="209">
        <v>116.00700000000001</v>
      </c>
      <c r="G254" s="32"/>
      <c r="H254" s="33"/>
    </row>
    <row r="255" spans="1:8" s="2" customFormat="1" ht="16.899999999999999" customHeight="1">
      <c r="A255" s="32"/>
      <c r="B255" s="33"/>
      <c r="C255" s="210" t="s">
        <v>1</v>
      </c>
      <c r="D255" s="210" t="s">
        <v>671</v>
      </c>
      <c r="E255" s="17" t="s">
        <v>1</v>
      </c>
      <c r="F255" s="211">
        <v>0</v>
      </c>
      <c r="G255" s="32"/>
      <c r="H255" s="33"/>
    </row>
    <row r="256" spans="1:8" s="2" customFormat="1" ht="16.899999999999999" customHeight="1">
      <c r="A256" s="32"/>
      <c r="B256" s="33"/>
      <c r="C256" s="210" t="s">
        <v>1</v>
      </c>
      <c r="D256" s="210" t="s">
        <v>742</v>
      </c>
      <c r="E256" s="17" t="s">
        <v>1</v>
      </c>
      <c r="F256" s="211">
        <v>108</v>
      </c>
      <c r="G256" s="32"/>
      <c r="H256" s="33"/>
    </row>
    <row r="257" spans="1:8" s="2" customFormat="1" ht="16.899999999999999" customHeight="1">
      <c r="A257" s="32"/>
      <c r="B257" s="33"/>
      <c r="C257" s="210" t="s">
        <v>1</v>
      </c>
      <c r="D257" s="210" t="s">
        <v>743</v>
      </c>
      <c r="E257" s="17" t="s">
        <v>1</v>
      </c>
      <c r="F257" s="211">
        <v>8.0069999999999997</v>
      </c>
      <c r="G257" s="32"/>
      <c r="H257" s="33"/>
    </row>
    <row r="258" spans="1:8" s="2" customFormat="1" ht="16.899999999999999" customHeight="1">
      <c r="A258" s="32"/>
      <c r="B258" s="33"/>
      <c r="C258" s="210" t="s">
        <v>250</v>
      </c>
      <c r="D258" s="210" t="s">
        <v>308</v>
      </c>
      <c r="E258" s="17" t="s">
        <v>1</v>
      </c>
      <c r="F258" s="211">
        <v>116.00700000000001</v>
      </c>
      <c r="G258" s="32"/>
      <c r="H258" s="33"/>
    </row>
    <row r="259" spans="1:8" s="2" customFormat="1" ht="16.899999999999999" customHeight="1">
      <c r="A259" s="32"/>
      <c r="B259" s="33"/>
      <c r="C259" s="212" t="s">
        <v>1066</v>
      </c>
      <c r="D259" s="32"/>
      <c r="E259" s="32"/>
      <c r="F259" s="32"/>
      <c r="G259" s="32"/>
      <c r="H259" s="33"/>
    </row>
    <row r="260" spans="1:8" s="2" customFormat="1" ht="16.899999999999999" customHeight="1">
      <c r="A260" s="32"/>
      <c r="B260" s="33"/>
      <c r="C260" s="210" t="s">
        <v>739</v>
      </c>
      <c r="D260" s="210" t="s">
        <v>740</v>
      </c>
      <c r="E260" s="17" t="s">
        <v>227</v>
      </c>
      <c r="F260" s="211">
        <v>116.00700000000001</v>
      </c>
      <c r="G260" s="32"/>
      <c r="H260" s="33"/>
    </row>
    <row r="261" spans="1:8" s="2" customFormat="1" ht="16.899999999999999" customHeight="1">
      <c r="A261" s="32"/>
      <c r="B261" s="33"/>
      <c r="C261" s="210" t="s">
        <v>457</v>
      </c>
      <c r="D261" s="210" t="s">
        <v>458</v>
      </c>
      <c r="E261" s="17" t="s">
        <v>227</v>
      </c>
      <c r="F261" s="211">
        <v>174.011</v>
      </c>
      <c r="G261" s="32"/>
      <c r="H261" s="33"/>
    </row>
    <row r="262" spans="1:8" s="2" customFormat="1" ht="16.899999999999999" customHeight="1">
      <c r="A262" s="32"/>
      <c r="B262" s="33"/>
      <c r="C262" s="206" t="s">
        <v>664</v>
      </c>
      <c r="D262" s="207" t="s">
        <v>664</v>
      </c>
      <c r="E262" s="208" t="s">
        <v>238</v>
      </c>
      <c r="F262" s="209">
        <v>41.363999999999997</v>
      </c>
      <c r="G262" s="32"/>
      <c r="H262" s="33"/>
    </row>
    <row r="263" spans="1:8" s="2" customFormat="1" ht="16.899999999999999" customHeight="1">
      <c r="A263" s="32"/>
      <c r="B263" s="33"/>
      <c r="C263" s="210" t="s">
        <v>1</v>
      </c>
      <c r="D263" s="210" t="s">
        <v>646</v>
      </c>
      <c r="E263" s="17" t="s">
        <v>1</v>
      </c>
      <c r="F263" s="211">
        <v>39.6</v>
      </c>
      <c r="G263" s="32"/>
      <c r="H263" s="33"/>
    </row>
    <row r="264" spans="1:8" s="2" customFormat="1" ht="16.899999999999999" customHeight="1">
      <c r="A264" s="32"/>
      <c r="B264" s="33"/>
      <c r="C264" s="210" t="s">
        <v>1</v>
      </c>
      <c r="D264" s="210" t="s">
        <v>720</v>
      </c>
      <c r="E264" s="17" t="s">
        <v>1</v>
      </c>
      <c r="F264" s="211">
        <v>1.764</v>
      </c>
      <c r="G264" s="32"/>
      <c r="H264" s="33"/>
    </row>
    <row r="265" spans="1:8" s="2" customFormat="1" ht="16.899999999999999" customHeight="1">
      <c r="A265" s="32"/>
      <c r="B265" s="33"/>
      <c r="C265" s="210" t="s">
        <v>664</v>
      </c>
      <c r="D265" s="210" t="s">
        <v>308</v>
      </c>
      <c r="E265" s="17" t="s">
        <v>1</v>
      </c>
      <c r="F265" s="211">
        <v>41.363999999999997</v>
      </c>
      <c r="G265" s="32"/>
      <c r="H265" s="33"/>
    </row>
    <row r="266" spans="1:8" s="2" customFormat="1" ht="16.899999999999999" customHeight="1">
      <c r="A266" s="32"/>
      <c r="B266" s="33"/>
      <c r="C266" s="212" t="s">
        <v>1066</v>
      </c>
      <c r="D266" s="32"/>
      <c r="E266" s="32"/>
      <c r="F266" s="32"/>
      <c r="G266" s="32"/>
      <c r="H266" s="33"/>
    </row>
    <row r="267" spans="1:8" s="2" customFormat="1" ht="16.899999999999999" customHeight="1">
      <c r="A267" s="32"/>
      <c r="B267" s="33"/>
      <c r="C267" s="210" t="s">
        <v>349</v>
      </c>
      <c r="D267" s="210" t="s">
        <v>350</v>
      </c>
      <c r="E267" s="17" t="s">
        <v>238</v>
      </c>
      <c r="F267" s="211">
        <v>41.363999999999997</v>
      </c>
      <c r="G267" s="32"/>
      <c r="H267" s="33"/>
    </row>
    <row r="268" spans="1:8" s="2" customFormat="1" ht="16.899999999999999" customHeight="1">
      <c r="A268" s="32"/>
      <c r="B268" s="33"/>
      <c r="C268" s="210" t="s">
        <v>352</v>
      </c>
      <c r="D268" s="210" t="s">
        <v>353</v>
      </c>
      <c r="E268" s="17" t="s">
        <v>346</v>
      </c>
      <c r="F268" s="211">
        <v>8.8870000000000005</v>
      </c>
      <c r="G268" s="32"/>
      <c r="H268" s="33"/>
    </row>
    <row r="269" spans="1:8" s="2" customFormat="1" ht="26.45" customHeight="1">
      <c r="A269" s="32"/>
      <c r="B269" s="33"/>
      <c r="C269" s="205" t="s">
        <v>1069</v>
      </c>
      <c r="D269" s="205" t="s">
        <v>93</v>
      </c>
      <c r="E269" s="32"/>
      <c r="F269" s="32"/>
      <c r="G269" s="32"/>
      <c r="H269" s="33"/>
    </row>
    <row r="270" spans="1:8" s="2" customFormat="1" ht="16.899999999999999" customHeight="1">
      <c r="A270" s="32"/>
      <c r="B270" s="33"/>
      <c r="C270" s="206" t="s">
        <v>779</v>
      </c>
      <c r="D270" s="207" t="s">
        <v>779</v>
      </c>
      <c r="E270" s="208" t="s">
        <v>99</v>
      </c>
      <c r="F270" s="209">
        <v>90.7</v>
      </c>
      <c r="G270" s="32"/>
      <c r="H270" s="33"/>
    </row>
    <row r="271" spans="1:8" s="2" customFormat="1" ht="16.899999999999999" customHeight="1">
      <c r="A271" s="32"/>
      <c r="B271" s="33"/>
      <c r="C271" s="210" t="s">
        <v>1</v>
      </c>
      <c r="D271" s="210" t="s">
        <v>939</v>
      </c>
      <c r="E271" s="17" t="s">
        <v>1</v>
      </c>
      <c r="F271" s="211">
        <v>0</v>
      </c>
      <c r="G271" s="32"/>
      <c r="H271" s="33"/>
    </row>
    <row r="272" spans="1:8" s="2" customFormat="1" ht="16.899999999999999" customHeight="1">
      <c r="A272" s="32"/>
      <c r="B272" s="33"/>
      <c r="C272" s="210" t="s">
        <v>1</v>
      </c>
      <c r="D272" s="210" t="s">
        <v>782</v>
      </c>
      <c r="E272" s="17" t="s">
        <v>1</v>
      </c>
      <c r="F272" s="211">
        <v>90.7</v>
      </c>
      <c r="G272" s="32"/>
      <c r="H272" s="33"/>
    </row>
    <row r="273" spans="1:8" s="2" customFormat="1" ht="16.899999999999999" customHeight="1">
      <c r="A273" s="32"/>
      <c r="B273" s="33"/>
      <c r="C273" s="210" t="s">
        <v>779</v>
      </c>
      <c r="D273" s="210" t="s">
        <v>308</v>
      </c>
      <c r="E273" s="17" t="s">
        <v>1</v>
      </c>
      <c r="F273" s="211">
        <v>90.7</v>
      </c>
      <c r="G273" s="32"/>
      <c r="H273" s="33"/>
    </row>
    <row r="274" spans="1:8" s="2" customFormat="1" ht="16.899999999999999" customHeight="1">
      <c r="A274" s="32"/>
      <c r="B274" s="33"/>
      <c r="C274" s="212" t="s">
        <v>1066</v>
      </c>
      <c r="D274" s="32"/>
      <c r="E274" s="32"/>
      <c r="F274" s="32"/>
      <c r="G274" s="32"/>
      <c r="H274" s="33"/>
    </row>
    <row r="275" spans="1:8" s="2" customFormat="1" ht="16.899999999999999" customHeight="1">
      <c r="A275" s="32"/>
      <c r="B275" s="33"/>
      <c r="C275" s="210" t="s">
        <v>943</v>
      </c>
      <c r="D275" s="210" t="s">
        <v>944</v>
      </c>
      <c r="E275" s="17" t="s">
        <v>99</v>
      </c>
      <c r="F275" s="211">
        <v>90.7</v>
      </c>
      <c r="G275" s="32"/>
      <c r="H275" s="33"/>
    </row>
    <row r="276" spans="1:8" s="2" customFormat="1" ht="16.899999999999999" customHeight="1">
      <c r="A276" s="32"/>
      <c r="B276" s="33"/>
      <c r="C276" s="210" t="s">
        <v>948</v>
      </c>
      <c r="D276" s="210" t="s">
        <v>949</v>
      </c>
      <c r="E276" s="17" t="s">
        <v>99</v>
      </c>
      <c r="F276" s="211">
        <v>95.234999999999999</v>
      </c>
      <c r="G276" s="32"/>
      <c r="H276" s="33"/>
    </row>
    <row r="277" spans="1:8" s="2" customFormat="1" ht="16.899999999999999" customHeight="1">
      <c r="A277" s="32"/>
      <c r="B277" s="33"/>
      <c r="C277" s="206" t="s">
        <v>781</v>
      </c>
      <c r="D277" s="207" t="s">
        <v>781</v>
      </c>
      <c r="E277" s="208" t="s">
        <v>99</v>
      </c>
      <c r="F277" s="209">
        <v>90.7</v>
      </c>
      <c r="G277" s="32"/>
      <c r="H277" s="33"/>
    </row>
    <row r="278" spans="1:8" s="2" customFormat="1" ht="16.899999999999999" customHeight="1">
      <c r="A278" s="32"/>
      <c r="B278" s="33"/>
      <c r="C278" s="210" t="s">
        <v>781</v>
      </c>
      <c r="D278" s="210" t="s">
        <v>782</v>
      </c>
      <c r="E278" s="17" t="s">
        <v>1</v>
      </c>
      <c r="F278" s="211">
        <v>90.7</v>
      </c>
      <c r="G278" s="32"/>
      <c r="H278" s="33"/>
    </row>
    <row r="279" spans="1:8" s="2" customFormat="1" ht="16.899999999999999" customHeight="1">
      <c r="A279" s="32"/>
      <c r="B279" s="33"/>
      <c r="C279" s="212" t="s">
        <v>1066</v>
      </c>
      <c r="D279" s="32"/>
      <c r="E279" s="32"/>
      <c r="F279" s="32"/>
      <c r="G279" s="32"/>
      <c r="H279" s="33"/>
    </row>
    <row r="280" spans="1:8" s="2" customFormat="1" ht="16.899999999999999" customHeight="1">
      <c r="A280" s="32"/>
      <c r="B280" s="33"/>
      <c r="C280" s="210" t="s">
        <v>829</v>
      </c>
      <c r="D280" s="210" t="s">
        <v>830</v>
      </c>
      <c r="E280" s="17" t="s">
        <v>99</v>
      </c>
      <c r="F280" s="211">
        <v>90.7</v>
      </c>
      <c r="G280" s="32"/>
      <c r="H280" s="33"/>
    </row>
    <row r="281" spans="1:8" s="2" customFormat="1" ht="16.899999999999999" customHeight="1">
      <c r="A281" s="32"/>
      <c r="B281" s="33"/>
      <c r="C281" s="210" t="s">
        <v>836</v>
      </c>
      <c r="D281" s="210" t="s">
        <v>837</v>
      </c>
      <c r="E281" s="17" t="s">
        <v>99</v>
      </c>
      <c r="F281" s="211">
        <v>99.77</v>
      </c>
      <c r="G281" s="32"/>
      <c r="H281" s="33"/>
    </row>
    <row r="282" spans="1:8" s="2" customFormat="1" ht="16.899999999999999" customHeight="1">
      <c r="A282" s="32"/>
      <c r="B282" s="33"/>
      <c r="C282" s="206" t="s">
        <v>782</v>
      </c>
      <c r="D282" s="207" t="s">
        <v>783</v>
      </c>
      <c r="E282" s="208" t="s">
        <v>99</v>
      </c>
      <c r="F282" s="209">
        <v>90.7</v>
      </c>
      <c r="G282" s="32"/>
      <c r="H282" s="33"/>
    </row>
    <row r="283" spans="1:8" s="2" customFormat="1" ht="16.899999999999999" customHeight="1">
      <c r="A283" s="32"/>
      <c r="B283" s="33"/>
      <c r="C283" s="210" t="s">
        <v>1</v>
      </c>
      <c r="D283" s="210" t="s">
        <v>804</v>
      </c>
      <c r="E283" s="17" t="s">
        <v>1</v>
      </c>
      <c r="F283" s="211">
        <v>0</v>
      </c>
      <c r="G283" s="32"/>
      <c r="H283" s="33"/>
    </row>
    <row r="284" spans="1:8" s="2" customFormat="1" ht="16.899999999999999" customHeight="1">
      <c r="A284" s="32"/>
      <c r="B284" s="33"/>
      <c r="C284" s="210" t="s">
        <v>1</v>
      </c>
      <c r="D284" s="210" t="s">
        <v>905</v>
      </c>
      <c r="E284" s="17" t="s">
        <v>1</v>
      </c>
      <c r="F284" s="211">
        <v>90.7</v>
      </c>
      <c r="G284" s="32"/>
      <c r="H284" s="33"/>
    </row>
    <row r="285" spans="1:8" s="2" customFormat="1" ht="16.899999999999999" customHeight="1">
      <c r="A285" s="32"/>
      <c r="B285" s="33"/>
      <c r="C285" s="210" t="s">
        <v>782</v>
      </c>
      <c r="D285" s="210" t="s">
        <v>308</v>
      </c>
      <c r="E285" s="17" t="s">
        <v>1</v>
      </c>
      <c r="F285" s="211">
        <v>90.7</v>
      </c>
      <c r="G285" s="32"/>
      <c r="H285" s="33"/>
    </row>
    <row r="286" spans="1:8" s="2" customFormat="1" ht="16.899999999999999" customHeight="1">
      <c r="A286" s="32"/>
      <c r="B286" s="33"/>
      <c r="C286" s="212" t="s">
        <v>1066</v>
      </c>
      <c r="D286" s="32"/>
      <c r="E286" s="32"/>
      <c r="F286" s="32"/>
      <c r="G286" s="32"/>
      <c r="H286" s="33"/>
    </row>
    <row r="287" spans="1:8" s="2" customFormat="1" ht="22.5">
      <c r="A287" s="32"/>
      <c r="B287" s="33"/>
      <c r="C287" s="210" t="s">
        <v>902</v>
      </c>
      <c r="D287" s="210" t="s">
        <v>903</v>
      </c>
      <c r="E287" s="17" t="s">
        <v>99</v>
      </c>
      <c r="F287" s="211">
        <v>90.7</v>
      </c>
      <c r="G287" s="32"/>
      <c r="H287" s="33"/>
    </row>
    <row r="288" spans="1:8" s="2" customFormat="1" ht="16.899999999999999" customHeight="1">
      <c r="A288" s="32"/>
      <c r="B288" s="33"/>
      <c r="C288" s="210" t="s">
        <v>829</v>
      </c>
      <c r="D288" s="210" t="s">
        <v>830</v>
      </c>
      <c r="E288" s="17" t="s">
        <v>99</v>
      </c>
      <c r="F288" s="211">
        <v>90.7</v>
      </c>
      <c r="G288" s="32"/>
      <c r="H288" s="33"/>
    </row>
    <row r="289" spans="1:8" s="2" customFormat="1" ht="22.5">
      <c r="A289" s="32"/>
      <c r="B289" s="33"/>
      <c r="C289" s="210" t="s">
        <v>867</v>
      </c>
      <c r="D289" s="210" t="s">
        <v>868</v>
      </c>
      <c r="E289" s="17" t="s">
        <v>99</v>
      </c>
      <c r="F289" s="211">
        <v>90.7</v>
      </c>
      <c r="G289" s="32"/>
      <c r="H289" s="33"/>
    </row>
    <row r="290" spans="1:8" s="2" customFormat="1" ht="16.899999999999999" customHeight="1">
      <c r="A290" s="32"/>
      <c r="B290" s="33"/>
      <c r="C290" s="210" t="s">
        <v>910</v>
      </c>
      <c r="D290" s="210" t="s">
        <v>911</v>
      </c>
      <c r="E290" s="17" t="s">
        <v>912</v>
      </c>
      <c r="F290" s="211">
        <v>9.0999999999999998E-2</v>
      </c>
      <c r="G290" s="32"/>
      <c r="H290" s="33"/>
    </row>
    <row r="291" spans="1:8" s="2" customFormat="1" ht="16.899999999999999" customHeight="1">
      <c r="A291" s="32"/>
      <c r="B291" s="33"/>
      <c r="C291" s="210" t="s">
        <v>931</v>
      </c>
      <c r="D291" s="210" t="s">
        <v>932</v>
      </c>
      <c r="E291" s="17" t="s">
        <v>99</v>
      </c>
      <c r="F291" s="211">
        <v>85.7</v>
      </c>
      <c r="G291" s="32"/>
      <c r="H291" s="33"/>
    </row>
    <row r="292" spans="1:8" s="2" customFormat="1" ht="16.899999999999999" customHeight="1">
      <c r="A292" s="32"/>
      <c r="B292" s="33"/>
      <c r="C292" s="210" t="s">
        <v>943</v>
      </c>
      <c r="D292" s="210" t="s">
        <v>944</v>
      </c>
      <c r="E292" s="17" t="s">
        <v>99</v>
      </c>
      <c r="F292" s="211">
        <v>90.7</v>
      </c>
      <c r="G292" s="32"/>
      <c r="H292" s="33"/>
    </row>
    <row r="293" spans="1:8" s="2" customFormat="1" ht="16.899999999999999" customHeight="1">
      <c r="A293" s="32"/>
      <c r="B293" s="33"/>
      <c r="C293" s="210" t="s">
        <v>954</v>
      </c>
      <c r="D293" s="210" t="s">
        <v>955</v>
      </c>
      <c r="E293" s="17" t="s">
        <v>227</v>
      </c>
      <c r="F293" s="211">
        <v>90.7</v>
      </c>
      <c r="G293" s="32"/>
      <c r="H293" s="33"/>
    </row>
    <row r="294" spans="1:8" s="2" customFormat="1" ht="16.899999999999999" customHeight="1">
      <c r="A294" s="32"/>
      <c r="B294" s="33"/>
      <c r="C294" s="210" t="s">
        <v>797</v>
      </c>
      <c r="D294" s="210" t="s">
        <v>798</v>
      </c>
      <c r="E294" s="17" t="s">
        <v>99</v>
      </c>
      <c r="F294" s="211">
        <v>117.7</v>
      </c>
      <c r="G294" s="32"/>
      <c r="H294" s="33"/>
    </row>
    <row r="295" spans="1:8" s="2" customFormat="1" ht="16.899999999999999" customHeight="1">
      <c r="A295" s="32"/>
      <c r="B295" s="33"/>
      <c r="C295" s="210" t="s">
        <v>906</v>
      </c>
      <c r="D295" s="210" t="s">
        <v>907</v>
      </c>
      <c r="E295" s="17" t="s">
        <v>99</v>
      </c>
      <c r="F295" s="211">
        <v>95.234999999999999</v>
      </c>
      <c r="G295" s="32"/>
      <c r="H295" s="33"/>
    </row>
    <row r="296" spans="1:8" s="2" customFormat="1" ht="16.899999999999999" customHeight="1">
      <c r="A296" s="32"/>
      <c r="B296" s="33"/>
      <c r="C296" s="206" t="s">
        <v>1070</v>
      </c>
      <c r="D296" s="207" t="s">
        <v>1070</v>
      </c>
      <c r="E296" s="208" t="s">
        <v>99</v>
      </c>
      <c r="F296" s="209">
        <v>76</v>
      </c>
      <c r="G296" s="32"/>
      <c r="H296" s="33"/>
    </row>
    <row r="297" spans="1:8" s="2" customFormat="1" ht="16.899999999999999" customHeight="1">
      <c r="A297" s="32"/>
      <c r="B297" s="33"/>
      <c r="C297" s="210" t="s">
        <v>1</v>
      </c>
      <c r="D297" s="210" t="s">
        <v>804</v>
      </c>
      <c r="E297" s="17" t="s">
        <v>1</v>
      </c>
      <c r="F297" s="211">
        <v>0</v>
      </c>
      <c r="G297" s="32"/>
      <c r="H297" s="33"/>
    </row>
    <row r="298" spans="1:8" s="2" customFormat="1" ht="16.899999999999999" customHeight="1">
      <c r="A298" s="32"/>
      <c r="B298" s="33"/>
      <c r="C298" s="210" t="s">
        <v>1070</v>
      </c>
      <c r="D298" s="210" t="s">
        <v>1071</v>
      </c>
      <c r="E298" s="17" t="s">
        <v>1</v>
      </c>
      <c r="F298" s="211">
        <v>76</v>
      </c>
      <c r="G298" s="32"/>
      <c r="H298" s="33"/>
    </row>
    <row r="299" spans="1:8" s="2" customFormat="1" ht="16.899999999999999" customHeight="1">
      <c r="A299" s="32"/>
      <c r="B299" s="33"/>
      <c r="C299" s="206" t="s">
        <v>649</v>
      </c>
      <c r="D299" s="207" t="s">
        <v>649</v>
      </c>
      <c r="E299" s="208" t="s">
        <v>99</v>
      </c>
      <c r="F299" s="209">
        <v>85.7</v>
      </c>
      <c r="G299" s="32"/>
      <c r="H299" s="33"/>
    </row>
    <row r="300" spans="1:8" s="2" customFormat="1" ht="16.899999999999999" customHeight="1">
      <c r="A300" s="32"/>
      <c r="B300" s="33"/>
      <c r="C300" s="210" t="s">
        <v>1</v>
      </c>
      <c r="D300" s="210" t="s">
        <v>939</v>
      </c>
      <c r="E300" s="17" t="s">
        <v>1</v>
      </c>
      <c r="F300" s="211">
        <v>0</v>
      </c>
      <c r="G300" s="32"/>
      <c r="H300" s="33"/>
    </row>
    <row r="301" spans="1:8" s="2" customFormat="1" ht="16.899999999999999" customHeight="1">
      <c r="A301" s="32"/>
      <c r="B301" s="33"/>
      <c r="C301" s="210" t="s">
        <v>1</v>
      </c>
      <c r="D301" s="210" t="s">
        <v>785</v>
      </c>
      <c r="E301" s="17" t="s">
        <v>1</v>
      </c>
      <c r="F301" s="211">
        <v>85.7</v>
      </c>
      <c r="G301" s="32"/>
      <c r="H301" s="33"/>
    </row>
    <row r="302" spans="1:8" s="2" customFormat="1" ht="16.899999999999999" customHeight="1">
      <c r="A302" s="32"/>
      <c r="B302" s="33"/>
      <c r="C302" s="210" t="s">
        <v>649</v>
      </c>
      <c r="D302" s="210" t="s">
        <v>308</v>
      </c>
      <c r="E302" s="17" t="s">
        <v>1</v>
      </c>
      <c r="F302" s="211">
        <v>85.7</v>
      </c>
      <c r="G302" s="32"/>
      <c r="H302" s="33"/>
    </row>
    <row r="303" spans="1:8" s="2" customFormat="1" ht="16.899999999999999" customHeight="1">
      <c r="A303" s="32"/>
      <c r="B303" s="33"/>
      <c r="C303" s="212" t="s">
        <v>1066</v>
      </c>
      <c r="D303" s="32"/>
      <c r="E303" s="32"/>
      <c r="F303" s="32"/>
      <c r="G303" s="32"/>
      <c r="H303" s="33"/>
    </row>
    <row r="304" spans="1:8" s="2" customFormat="1" ht="16.899999999999999" customHeight="1">
      <c r="A304" s="32"/>
      <c r="B304" s="33"/>
      <c r="C304" s="210" t="s">
        <v>936</v>
      </c>
      <c r="D304" s="210" t="s">
        <v>937</v>
      </c>
      <c r="E304" s="17" t="s">
        <v>99</v>
      </c>
      <c r="F304" s="211">
        <v>85.7</v>
      </c>
      <c r="G304" s="32"/>
      <c r="H304" s="33"/>
    </row>
    <row r="305" spans="1:8" s="2" customFormat="1" ht="16.899999999999999" customHeight="1">
      <c r="A305" s="32"/>
      <c r="B305" s="33"/>
      <c r="C305" s="210" t="s">
        <v>728</v>
      </c>
      <c r="D305" s="210" t="s">
        <v>729</v>
      </c>
      <c r="E305" s="17" t="s">
        <v>346</v>
      </c>
      <c r="F305" s="211">
        <v>11.997999999999999</v>
      </c>
      <c r="G305" s="32"/>
      <c r="H305" s="33"/>
    </row>
    <row r="306" spans="1:8" s="2" customFormat="1" ht="16.899999999999999" customHeight="1">
      <c r="A306" s="32"/>
      <c r="B306" s="33"/>
      <c r="C306" s="206" t="s">
        <v>785</v>
      </c>
      <c r="D306" s="207" t="s">
        <v>785</v>
      </c>
      <c r="E306" s="208" t="s">
        <v>99</v>
      </c>
      <c r="F306" s="209">
        <v>85.7</v>
      </c>
      <c r="G306" s="32"/>
      <c r="H306" s="33"/>
    </row>
    <row r="307" spans="1:8" s="2" customFormat="1" ht="16.899999999999999" customHeight="1">
      <c r="A307" s="32"/>
      <c r="B307" s="33"/>
      <c r="C307" s="210" t="s">
        <v>1</v>
      </c>
      <c r="D307" s="210" t="s">
        <v>934</v>
      </c>
      <c r="E307" s="17" t="s">
        <v>1</v>
      </c>
      <c r="F307" s="211">
        <v>0</v>
      </c>
      <c r="G307" s="32"/>
      <c r="H307" s="33"/>
    </row>
    <row r="308" spans="1:8" s="2" customFormat="1" ht="16.899999999999999" customHeight="1">
      <c r="A308" s="32"/>
      <c r="B308" s="33"/>
      <c r="C308" s="210" t="s">
        <v>785</v>
      </c>
      <c r="D308" s="210" t="s">
        <v>935</v>
      </c>
      <c r="E308" s="17" t="s">
        <v>1</v>
      </c>
      <c r="F308" s="211">
        <v>85.7</v>
      </c>
      <c r="G308" s="32"/>
      <c r="H308" s="33"/>
    </row>
    <row r="309" spans="1:8" s="2" customFormat="1" ht="16.899999999999999" customHeight="1">
      <c r="A309" s="32"/>
      <c r="B309" s="33"/>
      <c r="C309" s="212" t="s">
        <v>1066</v>
      </c>
      <c r="D309" s="32"/>
      <c r="E309" s="32"/>
      <c r="F309" s="32"/>
      <c r="G309" s="32"/>
      <c r="H309" s="33"/>
    </row>
    <row r="310" spans="1:8" s="2" customFormat="1" ht="16.899999999999999" customHeight="1">
      <c r="A310" s="32"/>
      <c r="B310" s="33"/>
      <c r="C310" s="210" t="s">
        <v>931</v>
      </c>
      <c r="D310" s="210" t="s">
        <v>932</v>
      </c>
      <c r="E310" s="17" t="s">
        <v>99</v>
      </c>
      <c r="F310" s="211">
        <v>85.7</v>
      </c>
      <c r="G310" s="32"/>
      <c r="H310" s="33"/>
    </row>
    <row r="311" spans="1:8" s="2" customFormat="1" ht="16.899999999999999" customHeight="1">
      <c r="A311" s="32"/>
      <c r="B311" s="33"/>
      <c r="C311" s="210" t="s">
        <v>936</v>
      </c>
      <c r="D311" s="210" t="s">
        <v>937</v>
      </c>
      <c r="E311" s="17" t="s">
        <v>99</v>
      </c>
      <c r="F311" s="211">
        <v>85.7</v>
      </c>
      <c r="G311" s="32"/>
      <c r="H311" s="33"/>
    </row>
    <row r="312" spans="1:8" s="2" customFormat="1" ht="16.899999999999999" customHeight="1">
      <c r="A312" s="32"/>
      <c r="B312" s="33"/>
      <c r="C312" s="210" t="s">
        <v>951</v>
      </c>
      <c r="D312" s="210" t="s">
        <v>952</v>
      </c>
      <c r="E312" s="17" t="s">
        <v>99</v>
      </c>
      <c r="F312" s="211">
        <v>85.7</v>
      </c>
      <c r="G312" s="32"/>
      <c r="H312" s="33"/>
    </row>
    <row r="313" spans="1:8" s="2" customFormat="1" ht="16.899999999999999" customHeight="1">
      <c r="A313" s="32"/>
      <c r="B313" s="33"/>
      <c r="C313" s="206" t="s">
        <v>786</v>
      </c>
      <c r="D313" s="207" t="s">
        <v>786</v>
      </c>
      <c r="E313" s="208" t="s">
        <v>99</v>
      </c>
      <c r="F313" s="209">
        <v>27</v>
      </c>
      <c r="G313" s="32"/>
      <c r="H313" s="33"/>
    </row>
    <row r="314" spans="1:8" s="2" customFormat="1" ht="16.899999999999999" customHeight="1">
      <c r="A314" s="32"/>
      <c r="B314" s="33"/>
      <c r="C314" s="210" t="s">
        <v>1</v>
      </c>
      <c r="D314" s="210" t="s">
        <v>893</v>
      </c>
      <c r="E314" s="17" t="s">
        <v>1</v>
      </c>
      <c r="F314" s="211">
        <v>0</v>
      </c>
      <c r="G314" s="32"/>
      <c r="H314" s="33"/>
    </row>
    <row r="315" spans="1:8" s="2" customFormat="1" ht="16.899999999999999" customHeight="1">
      <c r="A315" s="32"/>
      <c r="B315" s="33"/>
      <c r="C315" s="210" t="s">
        <v>1</v>
      </c>
      <c r="D315" s="210" t="s">
        <v>894</v>
      </c>
      <c r="E315" s="17" t="s">
        <v>1</v>
      </c>
      <c r="F315" s="211">
        <v>27</v>
      </c>
      <c r="G315" s="32"/>
      <c r="H315" s="33"/>
    </row>
    <row r="316" spans="1:8" s="2" customFormat="1" ht="16.899999999999999" customHeight="1">
      <c r="A316" s="32"/>
      <c r="B316" s="33"/>
      <c r="C316" s="210" t="s">
        <v>786</v>
      </c>
      <c r="D316" s="210" t="s">
        <v>308</v>
      </c>
      <c r="E316" s="17" t="s">
        <v>1</v>
      </c>
      <c r="F316" s="211">
        <v>27</v>
      </c>
      <c r="G316" s="32"/>
      <c r="H316" s="33"/>
    </row>
    <row r="317" spans="1:8" s="2" customFormat="1" ht="16.899999999999999" customHeight="1">
      <c r="A317" s="32"/>
      <c r="B317" s="33"/>
      <c r="C317" s="212" t="s">
        <v>1066</v>
      </c>
      <c r="D317" s="32"/>
      <c r="E317" s="32"/>
      <c r="F317" s="32"/>
      <c r="G317" s="32"/>
      <c r="H317" s="33"/>
    </row>
    <row r="318" spans="1:8" s="2" customFormat="1" ht="22.5">
      <c r="A318" s="32"/>
      <c r="B318" s="33"/>
      <c r="C318" s="210" t="s">
        <v>890</v>
      </c>
      <c r="D318" s="210" t="s">
        <v>891</v>
      </c>
      <c r="E318" s="17" t="s">
        <v>99</v>
      </c>
      <c r="F318" s="211">
        <v>27</v>
      </c>
      <c r="G318" s="32"/>
      <c r="H318" s="33"/>
    </row>
    <row r="319" spans="1:8" s="2" customFormat="1" ht="16.899999999999999" customHeight="1">
      <c r="A319" s="32"/>
      <c r="B319" s="33"/>
      <c r="C319" s="210" t="s">
        <v>797</v>
      </c>
      <c r="D319" s="210" t="s">
        <v>798</v>
      </c>
      <c r="E319" s="17" t="s">
        <v>99</v>
      </c>
      <c r="F319" s="211">
        <v>117.7</v>
      </c>
      <c r="G319" s="32"/>
      <c r="H319" s="33"/>
    </row>
    <row r="320" spans="1:8" s="2" customFormat="1" ht="16.899999999999999" customHeight="1">
      <c r="A320" s="32"/>
      <c r="B320" s="33"/>
      <c r="C320" s="210" t="s">
        <v>895</v>
      </c>
      <c r="D320" s="210" t="s">
        <v>896</v>
      </c>
      <c r="E320" s="17" t="s">
        <v>99</v>
      </c>
      <c r="F320" s="211">
        <v>29.7</v>
      </c>
      <c r="G320" s="32"/>
      <c r="H320" s="33"/>
    </row>
    <row r="321" spans="1:8" s="2" customFormat="1" ht="16.899999999999999" customHeight="1">
      <c r="A321" s="32"/>
      <c r="B321" s="33"/>
      <c r="C321" s="206" t="s">
        <v>787</v>
      </c>
      <c r="D321" s="207" t="s">
        <v>787</v>
      </c>
      <c r="E321" s="208" t="s">
        <v>99</v>
      </c>
      <c r="F321" s="209">
        <v>90.7</v>
      </c>
      <c r="G321" s="32"/>
      <c r="H321" s="33"/>
    </row>
    <row r="322" spans="1:8" s="2" customFormat="1" ht="16.899999999999999" customHeight="1">
      <c r="A322" s="32"/>
      <c r="B322" s="33"/>
      <c r="C322" s="210" t="s">
        <v>1</v>
      </c>
      <c r="D322" s="210" t="s">
        <v>804</v>
      </c>
      <c r="E322" s="17" t="s">
        <v>1</v>
      </c>
      <c r="F322" s="211">
        <v>0</v>
      </c>
      <c r="G322" s="32"/>
      <c r="H322" s="33"/>
    </row>
    <row r="323" spans="1:8" s="2" customFormat="1" ht="16.899999999999999" customHeight="1">
      <c r="A323" s="32"/>
      <c r="B323" s="33"/>
      <c r="C323" s="210" t="s">
        <v>787</v>
      </c>
      <c r="D323" s="210" t="s">
        <v>782</v>
      </c>
      <c r="E323" s="17" t="s">
        <v>1</v>
      </c>
      <c r="F323" s="211">
        <v>90.7</v>
      </c>
      <c r="G323" s="32"/>
      <c r="H323" s="33"/>
    </row>
    <row r="324" spans="1:8" s="2" customFormat="1" ht="16.899999999999999" customHeight="1">
      <c r="A324" s="32"/>
      <c r="B324" s="33"/>
      <c r="C324" s="212" t="s">
        <v>1066</v>
      </c>
      <c r="D324" s="32"/>
      <c r="E324" s="32"/>
      <c r="F324" s="32"/>
      <c r="G324" s="32"/>
      <c r="H324" s="33"/>
    </row>
    <row r="325" spans="1:8" s="2" customFormat="1" ht="22.5">
      <c r="A325" s="32"/>
      <c r="B325" s="33"/>
      <c r="C325" s="210" t="s">
        <v>867</v>
      </c>
      <c r="D325" s="210" t="s">
        <v>868</v>
      </c>
      <c r="E325" s="17" t="s">
        <v>99</v>
      </c>
      <c r="F325" s="211">
        <v>90.7</v>
      </c>
      <c r="G325" s="32"/>
      <c r="H325" s="33"/>
    </row>
    <row r="326" spans="1:8" s="2" customFormat="1" ht="16.899999999999999" customHeight="1">
      <c r="A326" s="32"/>
      <c r="B326" s="33"/>
      <c r="C326" s="210" t="s">
        <v>870</v>
      </c>
      <c r="D326" s="210" t="s">
        <v>871</v>
      </c>
      <c r="E326" s="17" t="s">
        <v>370</v>
      </c>
      <c r="F326" s="211">
        <v>59.045999999999999</v>
      </c>
      <c r="G326" s="32"/>
      <c r="H326" s="33"/>
    </row>
    <row r="327" spans="1:8" s="2" customFormat="1" ht="26.45" customHeight="1">
      <c r="A327" s="32"/>
      <c r="B327" s="33"/>
      <c r="C327" s="205" t="s">
        <v>1072</v>
      </c>
      <c r="D327" s="205" t="s">
        <v>96</v>
      </c>
      <c r="E327" s="32"/>
      <c r="F327" s="32"/>
      <c r="G327" s="32"/>
      <c r="H327" s="33"/>
    </row>
    <row r="328" spans="1:8" s="2" customFormat="1" ht="16.899999999999999" customHeight="1">
      <c r="A328" s="32"/>
      <c r="B328" s="33"/>
      <c r="C328" s="206" t="s">
        <v>252</v>
      </c>
      <c r="D328" s="207" t="s">
        <v>252</v>
      </c>
      <c r="E328" s="208" t="s">
        <v>227</v>
      </c>
      <c r="F328" s="209">
        <v>500</v>
      </c>
      <c r="G328" s="32"/>
      <c r="H328" s="33"/>
    </row>
    <row r="329" spans="1:8" s="2" customFormat="1" ht="16.899999999999999" customHeight="1">
      <c r="A329" s="32"/>
      <c r="B329" s="33"/>
      <c r="C329" s="210" t="s">
        <v>252</v>
      </c>
      <c r="D329" s="210" t="s">
        <v>1073</v>
      </c>
      <c r="E329" s="17" t="s">
        <v>1</v>
      </c>
      <c r="F329" s="211">
        <v>500</v>
      </c>
      <c r="G329" s="32"/>
      <c r="H329" s="33"/>
    </row>
    <row r="330" spans="1:8" s="2" customFormat="1" ht="7.35" customHeight="1">
      <c r="A330" s="32"/>
      <c r="B330" s="47"/>
      <c r="C330" s="48"/>
      <c r="D330" s="48"/>
      <c r="E330" s="48"/>
      <c r="F330" s="48"/>
      <c r="G330" s="48"/>
      <c r="H330" s="33"/>
    </row>
    <row r="331" spans="1:8" s="2" customFormat="1" ht="11.25">
      <c r="A331" s="32"/>
      <c r="B331" s="32"/>
      <c r="C331" s="32"/>
      <c r="D331" s="32"/>
      <c r="E331" s="32"/>
      <c r="F331" s="32"/>
      <c r="G331" s="32"/>
      <c r="H331" s="32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000 - vedlejší rozpočtové...</vt:lpstr>
      <vt:lpstr>001 - SO 101 PARKOVIŠTĚ </vt:lpstr>
      <vt:lpstr>002 - SO 301 DEŠŤOVÁ KANA...</vt:lpstr>
      <vt:lpstr>003 - SO 401 VEŘEJNÉ OSVĚ...</vt:lpstr>
      <vt:lpstr>004 - 5-LETÁ UDRŽOVACÍ PÉČE</vt:lpstr>
      <vt:lpstr>Seznam figur</vt:lpstr>
      <vt:lpstr>'000 - vedlejší rozpočtové...'!Názvy_tisku</vt:lpstr>
      <vt:lpstr>'001 - SO 101 PARKOVIŠTĚ '!Názvy_tisku</vt:lpstr>
      <vt:lpstr>'002 - SO 301 DEŠŤOVÁ KANA...'!Názvy_tisku</vt:lpstr>
      <vt:lpstr>'003 - SO 401 VEŘEJNÉ OSVĚ...'!Názvy_tisku</vt:lpstr>
      <vt:lpstr>'004 - 5-LETÁ UDRŽOVACÍ PÉČE'!Názvy_tisku</vt:lpstr>
      <vt:lpstr>'Rekapitulace stavby'!Názvy_tisku</vt:lpstr>
      <vt:lpstr>'Seznam figur'!Názvy_tisku</vt:lpstr>
      <vt:lpstr>'000 - vedlejší rozpočtové...'!Oblast_tisku</vt:lpstr>
      <vt:lpstr>'001 - SO 101 PARKOVIŠTĚ '!Oblast_tisku</vt:lpstr>
      <vt:lpstr>'002 - SO 301 DEŠŤOVÁ KANA...'!Oblast_tisku</vt:lpstr>
      <vt:lpstr>'003 - SO 401 VEŘEJNÉ OSVĚ...'!Oblast_tisku</vt:lpstr>
      <vt:lpstr>'004 - 5-LETÁ UDRŽOVACÍ PÉČE'!Oblast_tisku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uzivatel</cp:lastModifiedBy>
  <dcterms:created xsi:type="dcterms:W3CDTF">2022-10-26T15:41:24Z</dcterms:created>
  <dcterms:modified xsi:type="dcterms:W3CDTF">2022-10-26T15:42:10Z</dcterms:modified>
</cp:coreProperties>
</file>