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9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K89" i="12" l="1"/>
  <c r="V63" i="12"/>
  <c r="G38" i="12"/>
  <c r="I53" i="1" s="1"/>
  <c r="M25" i="12"/>
  <c r="M24" i="12" s="1"/>
  <c r="Q120" i="12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<sst xmlns="http://schemas.openxmlformats.org/spreadsheetml/2006/main" count="750" uniqueCount="321">
  <si>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</si>
  <si>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</si>
  <si>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</si>
  <si>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</si>
  <si>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</si>
  <si>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</si>
  <si>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</si>
  <si>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</si>
  <si>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</si>
  <si>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</si>
  <si>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</si>
  <si>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</si>
  <si>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</si>
  <si>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</si>
  <si>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</si>
  <si>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</si>
  <si>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</si>
  <si>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</si>
  <si>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</si>
  <si>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</si>
  <si>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</si>
  <si>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</si>
  <si>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</si>
  <si>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</si>
  <si>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</si>
  <si>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</si>
  <si>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</si>
  <si>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</si>
  <si>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</si>
  <si>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</si>
  <si>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</si>
  <si>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</si>
  <si>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</si>
  <si>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</si>
  <si>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</si>
  <si>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</si>
  <si>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</si>
  <si>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</si>
  <si>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</si>
  <si>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</si>
  <si>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</si>
  <si>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</si>
  <si>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</si>
  <si>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</si>
  <si>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</si>
  <si>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</si>
  <si>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</si>
  <si>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</si>
  <si>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</si>
  <si>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</si>
  <si>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</si>
  <si>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</si>
  <si>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</si>
  <si>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</si>
  <si>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</si>
  <si>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</si>
  <si>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</si>
  <si>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</si>
  <si>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</si>
  <si>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</si>
  <si>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</si>
  <si>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</si>
  <si>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</si>
  <si>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</si>
  <si>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</si>
  <si>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</si>
  <si>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</si>
  <si>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</si>
  <si>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</si>
  <si>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</si>
  <si>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</si>
  <si>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</si>
  <si>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</si>
  <si>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</si>
  <si>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</si>
  <si>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</si>
  <si>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</si>
  <si>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</si>
  <si>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</si>
  <si>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</si>
  <si>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</si>
  <si>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</si>
  <si>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</si>
  <si>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</si>
  <si>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</si>
  <si>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</si>
  <si>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</si>
  <si>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</si>
  <si>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</si>
  <si>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</si>
  <si>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</si>
  <si>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</si>
  <si>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</si>
  <si>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</si>
  <si>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</si>
  <si>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</si>
  <si>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</si>
  <si>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</si>
  <si>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</si>
  <si>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</si>
  <si>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</si>
  <si>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</si>
  <si>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</si>
  <si>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</si>
  <si>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</si>
  <si>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</si>
  <si>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</si>
  <si>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</si>
  <si>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</si>
  <si>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</si>
  <si>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</si>
  <si>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</si>
  <si>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</si>
  <si>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</si>
  <si>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</si>
  <si>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</si>
  <si>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</si>
  <si>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</si>
  <si>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</si>
  <si>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</si>
  <si>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</si>
  <si>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</si>
  <si>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</si>
  <si>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</si>
  <si>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</si>
  <si>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</si>
  <si>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</si>
  <si>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</si>
  <si>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</si>
  <si>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</si>
  <si>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</si>
  <si>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</si>
  <si>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</si>
  <si>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</si>
  <si>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</si>
  <si>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</si>
  <si>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</si>
  <si>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</si>
  <si>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</si>
  <si>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</si>
  <si>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</si>
  <si>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</si>
  <si>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</si>
  <si>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</si>
  <si>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</si>
  <si>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</si>
  <si>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</si>
  <si>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</si>
  <si>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</si>
  <si>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</si>
  <si>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</si>
  <si>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</si>
  <si>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</si>
  <si>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</si>
  <si>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</si>
  <si>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</si>
  <si>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</si>
  <si>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</si>
  <si>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</si>
  <si>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</si>
  <si>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</si>
  <si>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</si>
  <si>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</si>
  <si>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</si>
  <si>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</si>
  <si>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</si>
  <si>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</si>
  <si>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</si>
  <si>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</si>
  <si>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</si>
  <si>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</si>
  <si>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</si>
  <si>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</si>
  <si>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</si>
  <si>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</si>
  <si>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</si>
  <si>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</si>
  <si>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</si>
  <si>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</si>
  <si>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</si>
  <si>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</si>
  <si>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</si>
  <si>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</si>
  <si>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</si>
  <si>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</si>
  <si>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</si>
  <si>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</si>
  <si>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</si>
  <si>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</si>
  <si>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</si>
  <si>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</si>
  <si>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</si>
  <si>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</si>
  <si>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</si>
  <si>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</si>
  <si>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</si>
  <si>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</si>
  <si>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</si>
  <si>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</si>
  <si>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</si>
  <si>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</si>
  <si>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</si>
  <si>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</si>
  <si>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</si>
  <si>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</si>
  <si>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</si>
  <si>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</si>
  <si>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</si>
  <si>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</si>
  <si>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</si>
  <si>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</si>
  <si>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</si>
  <si>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</si>
  <si>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</si>
  <si>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</si>
  <si>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</si>
  <si>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</si>
  <si>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</si>
  <si>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</si>
  <si>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</si>
  <si>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</si>
  <si>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</si>
  <si>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</si>
  <si>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</si>
  <si>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</si>
  <si>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</si>
  <si>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</si>
  <si>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</si>
  <si>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</si>
  <si>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</si>
  <si>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</si>
  <si>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</si>
  <si>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</si>
  <si>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</si>
  <si>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</si>
  <si>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</si>
  <si>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</si>
  <si>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</si>
  <si>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</si>
  <si>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</si>
  <si>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</si>
  <si>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</si>
  <si>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</si>
  <si>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</si>
  <si>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</si>
  <si>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</si>
  <si>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</si>
  <si>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</si>
  <si>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</si>
  <si>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</si>
  <si>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</si>
  <si>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</si>
  <si>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</si>
  <si>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</si>
  <si>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</si>
  <si>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</si>
  <si>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</si>
  <si>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</si>
  <si>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</si>
  <si>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</si>
  <si>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</si>
  <si>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</si>
  <si>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</si>
  <si>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</si>
  <si>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</si>
  <si>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</si>
  <si>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</si>
  <si>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</si>
  <si>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</si>
  <si>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</si>
  <si>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</si>
  <si>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</si>
  <si>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</si>
  <si>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</si>
  <si>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</si>
  <si>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</si>
  <si>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</si>
  <si>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</si>
  <si>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</si>
  <si>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</si>
  <si>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</si>
  <si>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</si>
  <si>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</si>
  <si>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</si>
  <si>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</si>
  <si>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</si>
  <si>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</si>
  <si>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</si>
  <si>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</si>
  <si>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</si>
  <si>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</si>
  <si>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</si>
  <si>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</si>
  <si>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</si>
  <si>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</si>
  <si>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</si>
  <si>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</si>
  <si>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</si>
  <si>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</si>
  <si>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</si>
  <si>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</si>
  <si>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</si>
  <si>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Revize, vč.vyřazovacího protokolu k PS, vpuštění plynu</t>
  </si>
  <si>
    <t>Obklad vnitř.stěn, keram.režný, hladký, MC, dle výběru objednatele</t>
  </si>
  <si>
    <t>Obkládačka pórov. 400x200, 300x200x6,8, dle výběru objednatele</t>
  </si>
  <si>
    <t>Rekonstrukce BJ1+BJ2, P.Lumumby, O-Zábřeh</t>
  </si>
  <si>
    <t>P.Lumumby 20/2341</t>
  </si>
  <si>
    <t>Rozpočet - P.Lumumby 20/2341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</si>
  <si>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</si>
  <si>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</si>
  <si>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</si>
  <si>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</si>
  <si>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Baterie umývadlová, dřezová, záruka min.5 let, s dlouhou pípou</t>
  </si>
  <si>
    <t>Umývadlo např.JIKA s otvorem pro stojánkovou baterii (55cm), uzavírání clik clak</t>
  </si>
  <si>
    <t>725pc03</t>
  </si>
  <si>
    <t>Dřez kuchyňský, nerez s odkapávačem a otvorem pro dřezovou stojánkovou baterii</t>
  </si>
  <si>
    <t>Vana akrylátová 1500*700, automatická zátka</t>
  </si>
  <si>
    <t>Montáž lišt k obkladům, rohových, koutových i dilatačních, včetně dodávky ELOX AL</t>
  </si>
  <si>
    <t>D+M zárubní a dveří např.SAPELLI - odhad, povrchová úprava CPL laminát, dle výběru objednatele</t>
  </si>
  <si>
    <t>Vyrovnání podkladů samonivel. hmotou tl. do 20 mm</t>
  </si>
  <si>
    <t>219/2022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</si>
</sst>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12" xfId="0" applyNumberForma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2" t="s">
        <v>41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3"/>
      <c r="B2" s="80" t="s">
        <v>24</v>
      </c>
      <c r="C2" s="81"/>
      <c r="D2" s="201" t="s">
        <v>320</v>
      </c>
      <c r="E2" s="235" t="s">
        <v>305</v>
      </c>
      <c r="F2" s="236"/>
      <c r="G2" s="236"/>
      <c r="H2" s="236"/>
      <c r="I2" s="236"/>
      <c r="J2" s="237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6" t="s">
        <v>306</v>
      </c>
      <c r="F4" s="227"/>
      <c r="G4" s="227"/>
      <c r="H4" s="227"/>
      <c r="I4" s="227"/>
      <c r="J4" s="228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2"/>
      <c r="E11" s="242"/>
      <c r="F11" s="242"/>
      <c r="G11" s="242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4"/>
      <c r="E12" s="224"/>
      <c r="F12" s="224"/>
      <c r="G12" s="224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5"/>
      <c r="E13" s="225"/>
      <c r="F13" s="225"/>
      <c r="G13" s="225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17"/>
      <c r="F16" s="218"/>
      <c r="G16" s="217"/>
      <c r="H16" s="218"/>
      <c r="I16" s="217">
        <f>SUMIF(F49:F65,A16,I49:I65)+SUMIF(F49:F65,"PSU",I49:I65)</f>
        <v>0</v>
      </c>
      <c r="J16" s="219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17"/>
      <c r="F17" s="218"/>
      <c r="G17" s="217"/>
      <c r="H17" s="218"/>
      <c r="I17" s="217">
        <f>SUMIF(F49:F65,A17,I49:I65)</f>
        <v>0</v>
      </c>
      <c r="J17" s="219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17"/>
      <c r="F18" s="218"/>
      <c r="G18" s="217"/>
      <c r="H18" s="218"/>
      <c r="I18" s="217">
        <f>SUMIF(F49:F65,A18,I49:I65)</f>
        <v>0</v>
      </c>
      <c r="J18" s="219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17"/>
      <c r="F19" s="218"/>
      <c r="G19" s="217"/>
      <c r="H19" s="218"/>
      <c r="I19" s="217">
        <f>SUMIF(F49:F65,A19,I49:I65)</f>
        <v>0</v>
      </c>
      <c r="J19" s="219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17"/>
      <c r="F20" s="218"/>
      <c r="G20" s="217"/>
      <c r="H20" s="218"/>
      <c r="I20" s="217">
        <f>SUMIF(F49:F65,A20,I49:I65)</f>
        <v>0</v>
      </c>
      <c r="J20" s="219"/>
    </row>
    <row r="21" spans="1:10" ht="23.25" customHeight="1" x14ac:dyDescent="0.2">
      <c r="A21" s="3"/>
      <c r="B21" s="74" t="s">
        <v>31</v>
      </c>
      <c r="C21" s="75"/>
      <c r="D21" s="76"/>
      <c r="E21" s="220"/>
      <c r="F21" s="245"/>
      <c r="G21" s="220"/>
      <c r="H21" s="245"/>
      <c r="I21" s="220">
        <f>SUM(I16:J20)</f>
        <v>0</v>
      </c>
      <c r="J21" s="221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5">
        <f>ZakladDPHSniVypocet</f>
        <v>0</v>
      </c>
      <c r="H23" s="216"/>
      <c r="I23" s="216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3">
        <f>IF(A24&gt;50, ROUNDUP(A23, 0), ROUNDDOWN(A23, 0))</f>
        <v>0</v>
      </c>
      <c r="H24" s="214"/>
      <c r="I24" s="214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5">
        <f>ZakladDPHZaklVypocet</f>
        <v>0</v>
      </c>
      <c r="H25" s="216"/>
      <c r="I25" s="216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2">
        <f>IF(A26&gt;50, ROUNDUP(A25, 0), ROUNDDOWN(A25, 0))</f>
        <v>0</v>
      </c>
      <c r="H26" s="233"/>
      <c r="I26" s="233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4">
        <f>CenaCelkem-(ZakladDPHSni+DPHSni+ZakladDPHZakl+DPHZakl)</f>
        <v>0</v>
      </c>
      <c r="H27" s="234"/>
      <c r="I27" s="234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3">
        <f>ZakladDPHSniVypocet+ZakladDPHZaklVypocet</f>
        <v>0</v>
      </c>
      <c r="H28" s="223"/>
      <c r="I28" s="223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22">
        <f>IF(A29&gt;50, ROUNDUP(A27, 0), ROUNDDOWN(A27, 0))</f>
        <v>0</v>
      </c>
      <c r="H29" s="222"/>
      <c r="I29" s="222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44876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2" t="s">
        <v>2</v>
      </c>
      <c r="E35" s="212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05"/>
      <c r="D39" s="206"/>
      <c r="E39" s="206"/>
      <c r="F39" s="104">
        <f>'01 02 Pol'!AE125</f>
        <v>0</v>
      </c>
      <c r="G39" s="105">
        <f>'01 02 Pol'!AF125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07" t="s">
        <v>46</v>
      </c>
      <c r="D40" s="208"/>
      <c r="E40" s="208"/>
      <c r="F40" s="109">
        <f>'01 02 Pol'!AE125</f>
        <v>0</v>
      </c>
      <c r="G40" s="110">
        <f>'01 02 Pol'!AF125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05" t="s">
        <v>44</v>
      </c>
      <c r="D41" s="206"/>
      <c r="E41" s="206"/>
      <c r="F41" s="113">
        <f>'01 02 Pol'!AE125</f>
        <v>0</v>
      </c>
      <c r="G41" s="106">
        <f>'01 02 Pol'!AF125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09" t="s">
        <v>51</v>
      </c>
      <c r="C42" s="210"/>
      <c r="D42" s="210"/>
      <c r="E42" s="211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03" t="s">
        <v>56</v>
      </c>
      <c r="D49" s="204"/>
      <c r="E49" s="204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03" t="s">
        <v>58</v>
      </c>
      <c r="D50" s="204"/>
      <c r="E50" s="204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03" t="s">
        <v>60</v>
      </c>
      <c r="D51" s="204"/>
      <c r="E51" s="204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03" t="s">
        <v>62</v>
      </c>
      <c r="D52" s="204"/>
      <c r="E52" s="204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03" t="s">
        <v>64</v>
      </c>
      <c r="D53" s="204"/>
      <c r="E53" s="204"/>
      <c r="F53" s="136" t="s">
        <v>26</v>
      </c>
      <c r="G53" s="137"/>
      <c r="H53" s="137"/>
      <c r="I53" s="137">
        <f>'01 02 Pol'!G38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03" t="s">
        <v>66</v>
      </c>
      <c r="D54" s="204"/>
      <c r="E54" s="204"/>
      <c r="F54" s="136" t="s">
        <v>27</v>
      </c>
      <c r="G54" s="137"/>
      <c r="H54" s="137"/>
      <c r="I54" s="137">
        <f>'01 02 Pol'!G40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03" t="s">
        <v>68</v>
      </c>
      <c r="D55" s="204"/>
      <c r="E55" s="204"/>
      <c r="F55" s="136" t="s">
        <v>27</v>
      </c>
      <c r="G55" s="137"/>
      <c r="H55" s="137"/>
      <c r="I55" s="137">
        <f>'01 02 Pol'!G44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03" t="s">
        <v>70</v>
      </c>
      <c r="D56" s="204"/>
      <c r="E56" s="204"/>
      <c r="F56" s="136" t="s">
        <v>27</v>
      </c>
      <c r="G56" s="137"/>
      <c r="H56" s="137"/>
      <c r="I56" s="137">
        <f>'01 02 Pol'!G51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03" t="s">
        <v>72</v>
      </c>
      <c r="D57" s="204"/>
      <c r="E57" s="204"/>
      <c r="F57" s="136" t="s">
        <v>27</v>
      </c>
      <c r="G57" s="137"/>
      <c r="H57" s="137"/>
      <c r="I57" s="137">
        <f>'01 02 Pol'!G63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03" t="s">
        <v>74</v>
      </c>
      <c r="D58" s="204"/>
      <c r="E58" s="204"/>
      <c r="F58" s="136" t="s">
        <v>27</v>
      </c>
      <c r="G58" s="137"/>
      <c r="H58" s="137"/>
      <c r="I58" s="137">
        <f>'01 02 Pol'!G68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03" t="s">
        <v>76</v>
      </c>
      <c r="D59" s="204"/>
      <c r="E59" s="204"/>
      <c r="F59" s="136" t="s">
        <v>27</v>
      </c>
      <c r="G59" s="137"/>
      <c r="H59" s="137"/>
      <c r="I59" s="137">
        <f>'01 02 Pol'!G87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03" t="s">
        <v>78</v>
      </c>
      <c r="D60" s="204"/>
      <c r="E60" s="204"/>
      <c r="F60" s="136" t="s">
        <v>27</v>
      </c>
      <c r="G60" s="137"/>
      <c r="H60" s="137"/>
      <c r="I60" s="137">
        <f>'01 02 Pol'!G89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03" t="s">
        <v>80</v>
      </c>
      <c r="D61" s="204"/>
      <c r="E61" s="204"/>
      <c r="F61" s="136" t="s">
        <v>27</v>
      </c>
      <c r="G61" s="137"/>
      <c r="H61" s="137"/>
      <c r="I61" s="137">
        <f>'01 02 Pol'!G98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03" t="s">
        <v>82</v>
      </c>
      <c r="D62" s="204"/>
      <c r="E62" s="204"/>
      <c r="F62" s="136" t="s">
        <v>27</v>
      </c>
      <c r="G62" s="137"/>
      <c r="H62" s="137"/>
      <c r="I62" s="137">
        <f>'01 02 Pol'!G107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03" t="s">
        <v>84</v>
      </c>
      <c r="D63" s="204"/>
      <c r="E63" s="204"/>
      <c r="F63" s="136" t="s">
        <v>28</v>
      </c>
      <c r="G63" s="137"/>
      <c r="H63" s="137"/>
      <c r="I63" s="137">
        <f>'01 02 Pol'!G111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03" t="s">
        <v>86</v>
      </c>
      <c r="D64" s="204"/>
      <c r="E64" s="204"/>
      <c r="F64" s="136" t="s">
        <v>87</v>
      </c>
      <c r="G64" s="137"/>
      <c r="H64" s="137"/>
      <c r="I64" s="137">
        <f>'01 02 Pol'!G113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03" t="s">
        <v>29</v>
      </c>
      <c r="D65" s="204"/>
      <c r="E65" s="204"/>
      <c r="F65" s="136" t="s">
        <v>88</v>
      </c>
      <c r="G65" s="137"/>
      <c r="H65" s="137"/>
      <c r="I65" s="137">
        <f>'01 02 Pol'!G120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8" t="s">
        <v>8</v>
      </c>
      <c r="B2" s="77"/>
      <c r="C2" s="248"/>
      <c r="D2" s="248"/>
      <c r="E2" s="248"/>
      <c r="F2" s="248"/>
      <c r="G2" s="249"/>
    </row>
    <row r="3" spans="1:7" ht="24.95" customHeight="1" x14ac:dyDescent="0.2">
      <c r="A3" s="78" t="s">
        <v>9</v>
      </c>
      <c r="B3" s="77"/>
      <c r="C3" s="248"/>
      <c r="D3" s="248"/>
      <c r="E3" s="248"/>
      <c r="F3" s="248"/>
      <c r="G3" s="249"/>
    </row>
    <row r="4" spans="1:7" ht="24.95" customHeight="1" x14ac:dyDescent="0.2">
      <c r="A4" s="78" t="s">
        <v>10</v>
      </c>
      <c r="B4" s="77"/>
      <c r="C4" s="248"/>
      <c r="D4" s="248"/>
      <c r="E4" s="248"/>
      <c r="F4" s="248"/>
      <c r="G4" s="24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90</v>
      </c>
    </row>
    <row r="2" spans="1:60" ht="24.95" customHeight="1" x14ac:dyDescent="0.2">
      <c r="A2" s="142" t="s">
        <v>8</v>
      </c>
      <c r="B2" s="200" t="s">
        <v>320</v>
      </c>
      <c r="C2" s="263" t="s">
        <v>305</v>
      </c>
      <c r="D2" s="264"/>
      <c r="E2" s="264"/>
      <c r="F2" s="264"/>
      <c r="G2" s="265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3" t="s">
        <v>46</v>
      </c>
      <c r="D3" s="264"/>
      <c r="E3" s="264"/>
      <c r="F3" s="264"/>
      <c r="G3" s="265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6" t="s">
        <v>307</v>
      </c>
      <c r="D4" s="267"/>
      <c r="E4" s="267"/>
      <c r="F4" s="267"/>
      <c r="G4" s="268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289</v>
      </c>
      <c r="D9" s="164" t="s">
        <v>286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290</v>
      </c>
      <c r="D12" s="164" t="s">
        <v>286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286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286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295</v>
      </c>
      <c r="D20" s="164" t="s">
        <v>286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301</v>
      </c>
      <c r="D22" s="164" t="s">
        <v>286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138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139</v>
      </c>
      <c r="C25" s="169" t="s">
        <v>140</v>
      </c>
      <c r="D25" s="164" t="s">
        <v>286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SUMIF(AG27:AG37,"&lt;&gt;NOR",G27:G37)</f>
        <v>0</v>
      </c>
      <c r="H26" s="159"/>
      <c r="I26" s="159">
        <f>SUM(I27:I37)</f>
        <v>0</v>
      </c>
      <c r="J26" s="159"/>
      <c r="K26" s="159">
        <f>SUM(K27:K37)</f>
        <v>0</v>
      </c>
      <c r="L26" s="159"/>
      <c r="M26" s="159">
        <f>SUM(M27:M37)</f>
        <v>0</v>
      </c>
      <c r="N26" s="159"/>
      <c r="O26" s="159">
        <f>SUM(O27:O37)</f>
        <v>0.02</v>
      </c>
      <c r="P26" s="159"/>
      <c r="Q26" s="159">
        <f>SUM(Q27:Q37)</f>
        <v>0.14000000000000001</v>
      </c>
      <c r="R26" s="159"/>
      <c r="S26" s="159"/>
      <c r="T26" s="159"/>
      <c r="U26" s="159"/>
      <c r="V26" s="159">
        <f>SUM(V27:V37)</f>
        <v>13.61</v>
      </c>
      <c r="W26" s="159"/>
      <c r="AG26" t="s">
        <v>115</v>
      </c>
    </row>
    <row r="27" spans="1:60" outlineLevel="1" x14ac:dyDescent="0.2">
      <c r="A27" s="173">
        <v>8</v>
      </c>
      <c r="B27" s="174" t="s">
        <v>141</v>
      </c>
      <c r="C27" s="175" t="s">
        <v>142</v>
      </c>
      <c r="D27" s="164" t="s">
        <v>286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143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144</v>
      </c>
      <c r="C29" s="169" t="s">
        <v>145</v>
      </c>
      <c r="D29" s="164" t="s">
        <v>286</v>
      </c>
      <c r="E29" s="170">
        <v>2</v>
      </c>
      <c r="F29" s="171"/>
      <c r="G29" s="172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6.6000000000000003E-2</v>
      </c>
      <c r="Q29" s="157">
        <f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11</v>
      </c>
      <c r="B30" s="168" t="s">
        <v>146</v>
      </c>
      <c r="C30" s="169" t="s">
        <v>147</v>
      </c>
      <c r="D30" s="165" t="s">
        <v>148</v>
      </c>
      <c r="E30" s="170">
        <v>5</v>
      </c>
      <c r="F30" s="171"/>
      <c r="G30" s="172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4.8999999999999998E-4</v>
      </c>
      <c r="O30" s="157">
        <f>ROUND(E30*N30,2)</f>
        <v>0</v>
      </c>
      <c r="P30" s="157">
        <v>2E-3</v>
      </c>
      <c r="Q30" s="157">
        <f>ROUND(E30*P30,2)</f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>ROUND(E30*U30,2)</f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12</v>
      </c>
      <c r="B31" s="174" t="s">
        <v>308</v>
      </c>
      <c r="C31" s="175" t="s">
        <v>309</v>
      </c>
      <c r="D31" s="166" t="s">
        <v>286</v>
      </c>
      <c r="E31" s="176">
        <v>4</v>
      </c>
      <c r="F31" s="177"/>
      <c r="G31" s="178">
        <f>ROUND(E31*F31,2)</f>
        <v>0</v>
      </c>
      <c r="H31" s="158"/>
      <c r="I31" s="157"/>
      <c r="J31" s="158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9"/>
      <c r="B32" s="180"/>
      <c r="C32" s="181" t="s">
        <v>149</v>
      </c>
      <c r="D32" s="182"/>
      <c r="E32" s="183">
        <v>24</v>
      </c>
      <c r="F32" s="184"/>
      <c r="G32" s="1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12</v>
      </c>
      <c r="B33" s="168" t="s">
        <v>150</v>
      </c>
      <c r="C33" s="169" t="s">
        <v>151</v>
      </c>
      <c r="D33" s="165" t="s">
        <v>136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152</v>
      </c>
      <c r="T33" s="157" t="s">
        <v>153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13</v>
      </c>
      <c r="B34" s="168" t="s">
        <v>154</v>
      </c>
      <c r="C34" s="169" t="s">
        <v>155</v>
      </c>
      <c r="D34" s="165" t="s">
        <v>156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152</v>
      </c>
      <c r="T34" s="157" t="s">
        <v>153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14</v>
      </c>
      <c r="B35" s="168" t="s">
        <v>157</v>
      </c>
      <c r="C35" s="169" t="s">
        <v>158</v>
      </c>
      <c r="D35" s="165" t="s">
        <v>156</v>
      </c>
      <c r="E35" s="170">
        <v>1</v>
      </c>
      <c r="F35" s="171"/>
      <c r="G35" s="172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152</v>
      </c>
      <c r="T35" s="157" t="s">
        <v>159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7">
        <v>15</v>
      </c>
      <c r="B36" s="168" t="s">
        <v>160</v>
      </c>
      <c r="C36" s="169" t="s">
        <v>310</v>
      </c>
      <c r="D36" s="165" t="s">
        <v>136</v>
      </c>
      <c r="E36" s="170">
        <v>1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2.1250000000000002E-2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153</v>
      </c>
      <c r="U36" s="157">
        <v>1.29</v>
      </c>
      <c r="V36" s="157">
        <f>ROUND(E36*U36,2)</f>
        <v>1.29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16</v>
      </c>
      <c r="B37" s="168" t="s">
        <v>161</v>
      </c>
      <c r="C37" s="169" t="s">
        <v>311</v>
      </c>
      <c r="D37" s="165" t="s">
        <v>136</v>
      </c>
      <c r="E37" s="170">
        <v>1</v>
      </c>
      <c r="F37" s="171"/>
      <c r="G37" s="17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152</v>
      </c>
      <c r="T37" s="157" t="s">
        <v>159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85" t="s">
        <v>114</v>
      </c>
      <c r="B38" s="186" t="s">
        <v>63</v>
      </c>
      <c r="C38" s="187" t="s">
        <v>64</v>
      </c>
      <c r="D38" s="188"/>
      <c r="E38" s="189"/>
      <c r="F38" s="190"/>
      <c r="G38" s="191">
        <f>SUMIF(AG39:AG39,"&lt;&gt;NOR",G39:G39)</f>
        <v>0</v>
      </c>
      <c r="H38" s="159"/>
      <c r="I38" s="159">
        <f>SUM(I39:I39)</f>
        <v>0</v>
      </c>
      <c r="J38" s="159"/>
      <c r="K38" s="159">
        <f>SUM(K39:K39)</f>
        <v>0</v>
      </c>
      <c r="L38" s="159"/>
      <c r="M38" s="159">
        <f>SUM(M39:M39)</f>
        <v>0</v>
      </c>
      <c r="N38" s="159"/>
      <c r="O38" s="159">
        <f>SUM(O39:O39)</f>
        <v>0</v>
      </c>
      <c r="P38" s="159"/>
      <c r="Q38" s="159">
        <f>SUM(Q39:Q39)</f>
        <v>0</v>
      </c>
      <c r="R38" s="159"/>
      <c r="S38" s="159"/>
      <c r="T38" s="159"/>
      <c r="U38" s="159"/>
      <c r="V38" s="159">
        <f>SUM(V39:V39)</f>
        <v>1.3</v>
      </c>
      <c r="W38" s="159"/>
      <c r="AG38" t="s">
        <v>115</v>
      </c>
    </row>
    <row r="39" spans="1:60" outlineLevel="1" x14ac:dyDescent="0.2">
      <c r="A39" s="167">
        <v>17</v>
      </c>
      <c r="B39" s="168" t="s">
        <v>162</v>
      </c>
      <c r="C39" s="169" t="s">
        <v>163</v>
      </c>
      <c r="D39" s="165" t="s">
        <v>164</v>
      </c>
      <c r="E39" s="170">
        <v>0.50178</v>
      </c>
      <c r="F39" s="171"/>
      <c r="G39" s="172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117</v>
      </c>
      <c r="T39" s="157" t="s">
        <v>117</v>
      </c>
      <c r="U39" s="157">
        <v>2.5979999999999999</v>
      </c>
      <c r="V39" s="157">
        <f>ROUND(E39*U39,2)</f>
        <v>1.3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85" t="s">
        <v>114</v>
      </c>
      <c r="B40" s="186" t="s">
        <v>65</v>
      </c>
      <c r="C40" s="187" t="s">
        <v>66</v>
      </c>
      <c r="D40" s="188"/>
      <c r="E40" s="189"/>
      <c r="F40" s="190"/>
      <c r="G40" s="191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0.04</v>
      </c>
      <c r="P40" s="159"/>
      <c r="Q40" s="159">
        <f>SUM(Q41:Q43)</f>
        <v>0</v>
      </c>
      <c r="R40" s="159"/>
      <c r="S40" s="159"/>
      <c r="T40" s="159"/>
      <c r="U40" s="159"/>
      <c r="V40" s="159">
        <f>SUM(V41:V43)</f>
        <v>4.71</v>
      </c>
      <c r="W40" s="159"/>
      <c r="AG40" t="s">
        <v>115</v>
      </c>
    </row>
    <row r="41" spans="1:60" ht="22.5" outlineLevel="1" x14ac:dyDescent="0.2">
      <c r="A41" s="173">
        <v>18</v>
      </c>
      <c r="B41" s="174" t="s">
        <v>166</v>
      </c>
      <c r="C41" s="175" t="s">
        <v>167</v>
      </c>
      <c r="D41" s="164" t="s">
        <v>286</v>
      </c>
      <c r="E41" s="176">
        <v>11.25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3.7799999999999999E-3</v>
      </c>
      <c r="O41" s="157">
        <f>ROUND(E41*N41,2)</f>
        <v>0.04</v>
      </c>
      <c r="P41" s="157">
        <v>0</v>
      </c>
      <c r="Q41" s="157">
        <f>ROUND(E41*P41,2)</f>
        <v>0</v>
      </c>
      <c r="R41" s="157"/>
      <c r="S41" s="157" t="s">
        <v>117</v>
      </c>
      <c r="T41" s="157" t="s">
        <v>117</v>
      </c>
      <c r="U41" s="157">
        <v>0.41865000000000002</v>
      </c>
      <c r="V41" s="157">
        <f>ROUND(E41*U41,2)</f>
        <v>4.71</v>
      </c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/>
      <c r="B42" s="180"/>
      <c r="C42" s="181" t="s">
        <v>169</v>
      </c>
      <c r="D42" s="182"/>
      <c r="E42" s="183">
        <v>2.1459999999999999</v>
      </c>
      <c r="F42" s="184"/>
      <c r="G42" s="1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9"/>
      <c r="B43" s="180"/>
      <c r="C43" s="181" t="s">
        <v>170</v>
      </c>
      <c r="D43" s="182"/>
      <c r="E43" s="183">
        <v>2.556</v>
      </c>
      <c r="F43" s="184"/>
      <c r="G43" s="18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85" t="s">
        <v>114</v>
      </c>
      <c r="B44" s="186" t="s">
        <v>67</v>
      </c>
      <c r="C44" s="187" t="s">
        <v>68</v>
      </c>
      <c r="D44" s="188"/>
      <c r="E44" s="189"/>
      <c r="F44" s="190"/>
      <c r="G44" s="191">
        <f>SUMIF(AG45:AG50,"&lt;&gt;NOR",G45:G50)</f>
        <v>0</v>
      </c>
      <c r="H44" s="159"/>
      <c r="I44" s="159">
        <f>SUM(I45:I50)</f>
        <v>0</v>
      </c>
      <c r="J44" s="159"/>
      <c r="K44" s="159">
        <f>SUM(K45:K50)</f>
        <v>0</v>
      </c>
      <c r="L44" s="159"/>
      <c r="M44" s="159">
        <f>SUM(M45:M50)</f>
        <v>0</v>
      </c>
      <c r="N44" s="159"/>
      <c r="O44" s="159">
        <f>SUM(O45:O50)</f>
        <v>0</v>
      </c>
      <c r="P44" s="159"/>
      <c r="Q44" s="159">
        <f>SUM(Q45:Q50)</f>
        <v>0</v>
      </c>
      <c r="R44" s="159"/>
      <c r="S44" s="159"/>
      <c r="T44" s="159"/>
      <c r="U44" s="159"/>
      <c r="V44" s="159">
        <f>SUM(V45:V50)</f>
        <v>2.0099999999999998</v>
      </c>
      <c r="W44" s="159"/>
      <c r="AG44" t="s">
        <v>115</v>
      </c>
    </row>
    <row r="45" spans="1:60" outlineLevel="1" x14ac:dyDescent="0.2">
      <c r="A45" s="167">
        <v>19</v>
      </c>
      <c r="B45" s="168" t="s">
        <v>171</v>
      </c>
      <c r="C45" s="169" t="s">
        <v>172</v>
      </c>
      <c r="D45" s="165" t="s">
        <v>148</v>
      </c>
      <c r="E45" s="170">
        <v>1</v>
      </c>
      <c r="F45" s="171"/>
      <c r="G45" s="172">
        <f t="shared" ref="G45:G50" si="0">ROUND(E45*F45,2)</f>
        <v>0</v>
      </c>
      <c r="H45" s="158"/>
      <c r="I45" s="157">
        <f t="shared" ref="I45:I50" si="1">ROUND(E45*H45,2)</f>
        <v>0</v>
      </c>
      <c r="J45" s="158"/>
      <c r="K45" s="157">
        <f t="shared" ref="K45:K50" si="2">ROUND(E45*J45,2)</f>
        <v>0</v>
      </c>
      <c r="L45" s="157">
        <v>15</v>
      </c>
      <c r="M45" s="157">
        <f t="shared" ref="M45:M50" si="3">G45*(1+L45/100)</f>
        <v>0</v>
      </c>
      <c r="N45" s="157">
        <v>3.8000000000000002E-4</v>
      </c>
      <c r="O45" s="157">
        <f t="shared" ref="O45:O50" si="4">ROUND(E45*N45,2)</f>
        <v>0</v>
      </c>
      <c r="P45" s="157">
        <v>0</v>
      </c>
      <c r="Q45" s="157">
        <f t="shared" ref="Q45:Q50" si="5">ROUND(E45*P45,2)</f>
        <v>0</v>
      </c>
      <c r="R45" s="157"/>
      <c r="S45" s="157" t="s">
        <v>117</v>
      </c>
      <c r="T45" s="157" t="s">
        <v>117</v>
      </c>
      <c r="U45" s="157">
        <v>0.32</v>
      </c>
      <c r="V45" s="157">
        <f t="shared" ref="V45:V50" si="6">ROUND(E45*U45,2)</f>
        <v>0.32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173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20</v>
      </c>
      <c r="B46" s="168" t="s">
        <v>174</v>
      </c>
      <c r="C46" s="169" t="s">
        <v>175</v>
      </c>
      <c r="D46" s="165" t="s">
        <v>148</v>
      </c>
      <c r="E46" s="170">
        <v>2</v>
      </c>
      <c r="F46" s="171"/>
      <c r="G46" s="172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4.6999999999999999E-4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117</v>
      </c>
      <c r="T46" s="157" t="s">
        <v>117</v>
      </c>
      <c r="U46" s="157">
        <v>0.35899999999999999</v>
      </c>
      <c r="V46" s="157">
        <f t="shared" si="6"/>
        <v>0.72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21</v>
      </c>
      <c r="B47" s="168" t="s">
        <v>176</v>
      </c>
      <c r="C47" s="169" t="s">
        <v>177</v>
      </c>
      <c r="D47" s="165" t="s">
        <v>148</v>
      </c>
      <c r="E47" s="170">
        <v>1</v>
      </c>
      <c r="F47" s="171"/>
      <c r="G47" s="172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6.9999999999999999E-4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0.45200000000000001</v>
      </c>
      <c r="V47" s="157">
        <f t="shared" si="6"/>
        <v>0.45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7">
        <v>22</v>
      </c>
      <c r="B48" s="168" t="s">
        <v>178</v>
      </c>
      <c r="C48" s="169" t="s">
        <v>179</v>
      </c>
      <c r="D48" s="165" t="s">
        <v>136</v>
      </c>
      <c r="E48" s="170">
        <v>3</v>
      </c>
      <c r="F48" s="171"/>
      <c r="G48" s="172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0.17399999999999999</v>
      </c>
      <c r="V48" s="157">
        <f t="shared" si="6"/>
        <v>0.52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23</v>
      </c>
      <c r="B49" s="174" t="s">
        <v>180</v>
      </c>
      <c r="C49" s="175" t="s">
        <v>181</v>
      </c>
      <c r="D49" s="166" t="s">
        <v>136</v>
      </c>
      <c r="E49" s="176">
        <v>1</v>
      </c>
      <c r="F49" s="177"/>
      <c r="G49" s="178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152</v>
      </c>
      <c r="T49" s="157" t="s">
        <v>153</v>
      </c>
      <c r="U49" s="157">
        <v>0</v>
      </c>
      <c r="V49" s="157">
        <f t="shared" si="6"/>
        <v>0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9">
        <v>24</v>
      </c>
      <c r="B50" s="180" t="s">
        <v>182</v>
      </c>
      <c r="C50" s="192" t="s">
        <v>183</v>
      </c>
      <c r="D50" s="193" t="s">
        <v>0</v>
      </c>
      <c r="E50" s="194"/>
      <c r="F50" s="195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85" t="s">
        <v>114</v>
      </c>
      <c r="B51" s="186" t="s">
        <v>69</v>
      </c>
      <c r="C51" s="187" t="s">
        <v>70</v>
      </c>
      <c r="D51" s="188"/>
      <c r="E51" s="189"/>
      <c r="F51" s="190"/>
      <c r="G51" s="191">
        <f>SUMIF(AG52:AG62,"&lt;&gt;NOR",G52:G62)</f>
        <v>0</v>
      </c>
      <c r="H51" s="159"/>
      <c r="I51" s="159">
        <f>SUM(I52:I62)</f>
        <v>0</v>
      </c>
      <c r="J51" s="159"/>
      <c r="K51" s="159">
        <f>SUM(K52:K62)</f>
        <v>0</v>
      </c>
      <c r="L51" s="159"/>
      <c r="M51" s="159">
        <f>SUM(M52:M62)</f>
        <v>0</v>
      </c>
      <c r="N51" s="159"/>
      <c r="O51" s="159">
        <f>SUM(O52:O62)</f>
        <v>0.02</v>
      </c>
      <c r="P51" s="159"/>
      <c r="Q51" s="159">
        <f>SUM(Q52:Q62)</f>
        <v>0</v>
      </c>
      <c r="R51" s="159"/>
      <c r="S51" s="159"/>
      <c r="T51" s="159"/>
      <c r="U51" s="159"/>
      <c r="V51" s="159">
        <f>SUM(V52:V62)</f>
        <v>8.36</v>
      </c>
      <c r="W51" s="159"/>
      <c r="AG51" t="s">
        <v>115</v>
      </c>
    </row>
    <row r="52" spans="1:60" outlineLevel="1" x14ac:dyDescent="0.2">
      <c r="A52" s="167">
        <v>25</v>
      </c>
      <c r="B52" s="168" t="s">
        <v>185</v>
      </c>
      <c r="C52" s="169" t="s">
        <v>186</v>
      </c>
      <c r="D52" s="165" t="s">
        <v>136</v>
      </c>
      <c r="E52" s="170">
        <v>10</v>
      </c>
      <c r="F52" s="171"/>
      <c r="G52" s="172">
        <f t="shared" ref="G52:G62" si="7">ROUND(E52*F52,2)</f>
        <v>0</v>
      </c>
      <c r="H52" s="158"/>
      <c r="I52" s="157">
        <f t="shared" ref="I52:I62" si="8">ROUND(E52*H52,2)</f>
        <v>0</v>
      </c>
      <c r="J52" s="158"/>
      <c r="K52" s="157">
        <f t="shared" ref="K52:K62" si="9">ROUND(E52*J52,2)</f>
        <v>0</v>
      </c>
      <c r="L52" s="157">
        <v>15</v>
      </c>
      <c r="M52" s="157">
        <f t="shared" ref="M52:M62" si="10">G52*(1+L52/100)</f>
        <v>0</v>
      </c>
      <c r="N52" s="157">
        <v>0</v>
      </c>
      <c r="O52" s="157">
        <f t="shared" ref="O52:O62" si="11">ROUND(E52*N52,2)</f>
        <v>0</v>
      </c>
      <c r="P52" s="157">
        <v>0</v>
      </c>
      <c r="Q52" s="157">
        <f t="shared" ref="Q52:Q62" si="12">ROUND(E52*P52,2)</f>
        <v>0</v>
      </c>
      <c r="R52" s="157"/>
      <c r="S52" s="157" t="s">
        <v>117</v>
      </c>
      <c r="T52" s="157" t="s">
        <v>117</v>
      </c>
      <c r="U52" s="157">
        <v>1.7899999999999999E-2</v>
      </c>
      <c r="V52" s="157">
        <f t="shared" ref="V52:V62" si="13">ROUND(E52*U52,2)</f>
        <v>0.18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26</v>
      </c>
      <c r="B53" s="168" t="s">
        <v>187</v>
      </c>
      <c r="C53" s="169" t="s">
        <v>188</v>
      </c>
      <c r="D53" s="165" t="s">
        <v>136</v>
      </c>
      <c r="E53" s="170">
        <v>10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7.6880000000000004E-2</v>
      </c>
      <c r="V53" s="157">
        <f t="shared" si="13"/>
        <v>0.77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27</v>
      </c>
      <c r="B54" s="168" t="s">
        <v>189</v>
      </c>
      <c r="C54" s="169" t="s">
        <v>190</v>
      </c>
      <c r="D54" s="165" t="s">
        <v>148</v>
      </c>
      <c r="E54" s="170">
        <v>3.5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4.0099999999999997E-3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0.54290000000000005</v>
      </c>
      <c r="V54" s="157">
        <f t="shared" si="13"/>
        <v>1.9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173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28</v>
      </c>
      <c r="B55" s="168" t="s">
        <v>191</v>
      </c>
      <c r="C55" s="169" t="s">
        <v>192</v>
      </c>
      <c r="D55" s="165" t="s">
        <v>148</v>
      </c>
      <c r="E55" s="170">
        <v>2.5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5.2199999999999998E-3</v>
      </c>
      <c r="O55" s="157">
        <f t="shared" si="11"/>
        <v>0.01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0.63429999999999997</v>
      </c>
      <c r="V55" s="157">
        <f t="shared" si="13"/>
        <v>1.59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29</v>
      </c>
      <c r="B56" s="168" t="s">
        <v>193</v>
      </c>
      <c r="C56" s="169" t="s">
        <v>194</v>
      </c>
      <c r="D56" s="165" t="s">
        <v>136</v>
      </c>
      <c r="E56" s="170">
        <v>2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6.3000000000000003E-4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0.27200000000000002</v>
      </c>
      <c r="V56" s="157">
        <f t="shared" si="13"/>
        <v>0.54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30</v>
      </c>
      <c r="B57" s="168" t="s">
        <v>195</v>
      </c>
      <c r="C57" s="169" t="s">
        <v>196</v>
      </c>
      <c r="D57" s="165" t="s">
        <v>197</v>
      </c>
      <c r="E57" s="170">
        <v>3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1.48E-3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</v>
      </c>
      <c r="V57" s="157">
        <f t="shared" si="13"/>
        <v>1.62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31</v>
      </c>
      <c r="B58" s="168" t="s">
        <v>198</v>
      </c>
      <c r="C58" s="169" t="s">
        <v>199</v>
      </c>
      <c r="D58" s="165" t="s">
        <v>136</v>
      </c>
      <c r="E58" s="170">
        <v>6</v>
      </c>
      <c r="F58" s="171"/>
      <c r="G58" s="172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0.16500000000000001</v>
      </c>
      <c r="V58" s="157">
        <f t="shared" si="13"/>
        <v>0.99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32</v>
      </c>
      <c r="B59" s="168" t="s">
        <v>200</v>
      </c>
      <c r="C59" s="169" t="s">
        <v>201</v>
      </c>
      <c r="D59" s="165" t="s">
        <v>148</v>
      </c>
      <c r="E59" s="170">
        <v>6</v>
      </c>
      <c r="F59" s="171"/>
      <c r="G59" s="172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1.8000000000000001E-4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6.7000000000000004E-2</v>
      </c>
      <c r="V59" s="157">
        <f t="shared" si="13"/>
        <v>0.4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33</v>
      </c>
      <c r="B60" s="168" t="s">
        <v>202</v>
      </c>
      <c r="C60" s="169" t="s">
        <v>203</v>
      </c>
      <c r="D60" s="165" t="s">
        <v>148</v>
      </c>
      <c r="E60" s="170">
        <v>6</v>
      </c>
      <c r="F60" s="171"/>
      <c r="G60" s="172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1.0000000000000001E-5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6.2E-2</v>
      </c>
      <c r="V60" s="157">
        <f t="shared" si="13"/>
        <v>0.37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34</v>
      </c>
      <c r="B61" s="174" t="s">
        <v>69</v>
      </c>
      <c r="C61" s="175" t="s">
        <v>204</v>
      </c>
      <c r="D61" s="166" t="s">
        <v>148</v>
      </c>
      <c r="E61" s="176">
        <v>6</v>
      </c>
      <c r="F61" s="177"/>
      <c r="G61" s="178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152</v>
      </c>
      <c r="T61" s="157" t="s">
        <v>159</v>
      </c>
      <c r="U61" s="157">
        <v>0</v>
      </c>
      <c r="V61" s="157">
        <f t="shared" si="13"/>
        <v>0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9">
        <v>35</v>
      </c>
      <c r="B62" s="180" t="s">
        <v>205</v>
      </c>
      <c r="C62" s="192" t="s">
        <v>206</v>
      </c>
      <c r="D62" s="193" t="s">
        <v>0</v>
      </c>
      <c r="E62" s="194"/>
      <c r="F62" s="195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85" t="s">
        <v>114</v>
      </c>
      <c r="B63" s="186" t="s">
        <v>71</v>
      </c>
      <c r="C63" s="187" t="s">
        <v>72</v>
      </c>
      <c r="D63" s="188"/>
      <c r="E63" s="189"/>
      <c r="F63" s="190"/>
      <c r="G63" s="191">
        <f>SUMIF(AG64:AG67,"&lt;&gt;NOR",G64:G67)</f>
        <v>0</v>
      </c>
      <c r="H63" s="159"/>
      <c r="I63" s="159">
        <f>SUM(I64:I67)</f>
        <v>0</v>
      </c>
      <c r="J63" s="159"/>
      <c r="K63" s="159">
        <f>SUM(K64:K67)</f>
        <v>0</v>
      </c>
      <c r="L63" s="159"/>
      <c r="M63" s="159">
        <f>SUM(M64:M67)</f>
        <v>0</v>
      </c>
      <c r="N63" s="159"/>
      <c r="O63" s="159">
        <f>SUM(O64:O67)</f>
        <v>0</v>
      </c>
      <c r="P63" s="159"/>
      <c r="Q63" s="159">
        <f>SUM(Q64:Q67)</f>
        <v>0</v>
      </c>
      <c r="R63" s="159"/>
      <c r="S63" s="159"/>
      <c r="T63" s="159"/>
      <c r="U63" s="159"/>
      <c r="V63" s="159">
        <f>SUM(V64:V67)</f>
        <v>0.2</v>
      </c>
      <c r="W63" s="159"/>
      <c r="AG63" t="s">
        <v>115</v>
      </c>
    </row>
    <row r="64" spans="1:60" outlineLevel="1" x14ac:dyDescent="0.2">
      <c r="A64" s="167">
        <v>36</v>
      </c>
      <c r="B64" s="168" t="s">
        <v>207</v>
      </c>
      <c r="C64" s="169" t="s">
        <v>294</v>
      </c>
      <c r="D64" s="165" t="s">
        <v>148</v>
      </c>
      <c r="E64" s="170">
        <v>1.5</v>
      </c>
      <c r="F64" s="171"/>
      <c r="G64" s="172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153</v>
      </c>
      <c r="U64" s="157">
        <v>0.13300000000000001</v>
      </c>
      <c r="V64" s="157">
        <f>ROUND(E64*U64,2)</f>
        <v>0.2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67">
        <v>37</v>
      </c>
      <c r="B65" s="168" t="s">
        <v>71</v>
      </c>
      <c r="C65" s="169" t="s">
        <v>302</v>
      </c>
      <c r="D65" s="165" t="s">
        <v>156</v>
      </c>
      <c r="E65" s="170">
        <v>1</v>
      </c>
      <c r="F65" s="171"/>
      <c r="G65" s="172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152</v>
      </c>
      <c r="T65" s="157" t="s">
        <v>159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38</v>
      </c>
      <c r="B66" s="174" t="s">
        <v>208</v>
      </c>
      <c r="C66" s="175" t="s">
        <v>287</v>
      </c>
      <c r="D66" s="166" t="s">
        <v>156</v>
      </c>
      <c r="E66" s="176">
        <v>1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152</v>
      </c>
      <c r="T66" s="157" t="s">
        <v>159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9">
        <v>39</v>
      </c>
      <c r="B67" s="180" t="s">
        <v>209</v>
      </c>
      <c r="C67" s="192" t="s">
        <v>210</v>
      </c>
      <c r="D67" s="193" t="s">
        <v>0</v>
      </c>
      <c r="E67" s="194"/>
      <c r="F67" s="195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117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184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85" t="s">
        <v>114</v>
      </c>
      <c r="B68" s="186" t="s">
        <v>73</v>
      </c>
      <c r="C68" s="187" t="s">
        <v>74</v>
      </c>
      <c r="D68" s="188"/>
      <c r="E68" s="189"/>
      <c r="F68" s="190"/>
      <c r="G68" s="191">
        <f>SUMIF(AG69:AG86,"&lt;&gt;NOR",G69:G86)</f>
        <v>0</v>
      </c>
      <c r="H68" s="159"/>
      <c r="I68" s="159">
        <f>SUM(I69:I86)</f>
        <v>0</v>
      </c>
      <c r="J68" s="159"/>
      <c r="K68" s="159">
        <f>SUM(K69:K86)</f>
        <v>0</v>
      </c>
      <c r="L68" s="159"/>
      <c r="M68" s="159">
        <f>SUM(M69:M86)</f>
        <v>0</v>
      </c>
      <c r="N68" s="159"/>
      <c r="O68" s="159">
        <f>SUM(O69:O86)</f>
        <v>0</v>
      </c>
      <c r="P68" s="159"/>
      <c r="Q68" s="159">
        <f>SUM(Q69:Q86)</f>
        <v>0</v>
      </c>
      <c r="R68" s="159"/>
      <c r="S68" s="159"/>
      <c r="T68" s="159"/>
      <c r="U68" s="159"/>
      <c r="V68" s="159">
        <f>SUM(V69:V86)</f>
        <v>8.6</v>
      </c>
      <c r="W68" s="159"/>
      <c r="AG68" t="s">
        <v>115</v>
      </c>
    </row>
    <row r="69" spans="1:60" outlineLevel="1" x14ac:dyDescent="0.2">
      <c r="A69" s="167">
        <v>40</v>
      </c>
      <c r="B69" s="168" t="s">
        <v>211</v>
      </c>
      <c r="C69" s="169" t="s">
        <v>212</v>
      </c>
      <c r="D69" s="165" t="s">
        <v>213</v>
      </c>
      <c r="E69" s="170">
        <v>1</v>
      </c>
      <c r="F69" s="171"/>
      <c r="G69" s="172">
        <f t="shared" ref="G69:G86" si="14">ROUND(E69*F69,2)</f>
        <v>0</v>
      </c>
      <c r="H69" s="158"/>
      <c r="I69" s="157">
        <f t="shared" ref="I69:I86" si="15">ROUND(E69*H69,2)</f>
        <v>0</v>
      </c>
      <c r="J69" s="158"/>
      <c r="K69" s="157">
        <f t="shared" ref="K69:K86" si="16">ROUND(E69*J69,2)</f>
        <v>0</v>
      </c>
      <c r="L69" s="157">
        <v>15</v>
      </c>
      <c r="M69" s="157">
        <f t="shared" ref="M69:M86" si="17">G69*(1+L69/100)</f>
        <v>0</v>
      </c>
      <c r="N69" s="157">
        <v>1.41E-3</v>
      </c>
      <c r="O69" s="157">
        <f t="shared" ref="O69:O86" si="18">ROUND(E69*N69,2)</f>
        <v>0</v>
      </c>
      <c r="P69" s="157">
        <v>0</v>
      </c>
      <c r="Q69" s="157">
        <f t="shared" ref="Q69:Q86" si="19">ROUND(E69*P69,2)</f>
        <v>0</v>
      </c>
      <c r="R69" s="157"/>
      <c r="S69" s="157" t="s">
        <v>117</v>
      </c>
      <c r="T69" s="157" t="s">
        <v>117</v>
      </c>
      <c r="U69" s="157">
        <v>1.575</v>
      </c>
      <c r="V69" s="157">
        <f t="shared" ref="V69:V86" si="20">ROUND(E69*U69,2)</f>
        <v>1.58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41</v>
      </c>
      <c r="B70" s="168" t="s">
        <v>214</v>
      </c>
      <c r="C70" s="169" t="s">
        <v>215</v>
      </c>
      <c r="D70" s="165" t="s">
        <v>213</v>
      </c>
      <c r="E70" s="170">
        <v>1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4.8999999999999998E-4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3.6</v>
      </c>
      <c r="V70" s="157">
        <f t="shared" si="20"/>
        <v>3.6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42</v>
      </c>
      <c r="B71" s="168" t="s">
        <v>216</v>
      </c>
      <c r="C71" s="169" t="s">
        <v>217</v>
      </c>
      <c r="D71" s="165" t="s">
        <v>213</v>
      </c>
      <c r="E71" s="170">
        <v>3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43</v>
      </c>
      <c r="B72" s="168" t="s">
        <v>218</v>
      </c>
      <c r="C72" s="169" t="s">
        <v>219</v>
      </c>
      <c r="D72" s="165" t="s">
        <v>213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1.2E-4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117</v>
      </c>
      <c r="T72" s="157" t="s">
        <v>117</v>
      </c>
      <c r="U72" s="157">
        <v>0.51700000000000002</v>
      </c>
      <c r="V72" s="157">
        <f t="shared" si="20"/>
        <v>0.52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44</v>
      </c>
      <c r="B73" s="168" t="s">
        <v>220</v>
      </c>
      <c r="C73" s="169" t="s">
        <v>221</v>
      </c>
      <c r="D73" s="165" t="s">
        <v>136</v>
      </c>
      <c r="E73" s="170">
        <v>2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1.8000000000000001E-4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0.52200000000000002</v>
      </c>
      <c r="V73" s="157">
        <f t="shared" si="20"/>
        <v>1.04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45</v>
      </c>
      <c r="B74" s="168" t="s">
        <v>222</v>
      </c>
      <c r="C74" s="169" t="s">
        <v>288</v>
      </c>
      <c r="D74" s="165" t="s">
        <v>136</v>
      </c>
      <c r="E74" s="170">
        <v>1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4.0999999999999999E-4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46</v>
      </c>
      <c r="B75" s="168" t="s">
        <v>223</v>
      </c>
      <c r="C75" s="169" t="s">
        <v>291</v>
      </c>
      <c r="D75" s="165" t="s">
        <v>136</v>
      </c>
      <c r="E75" s="170">
        <v>1</v>
      </c>
      <c r="F75" s="171"/>
      <c r="G75" s="172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2.7999999999999998E-4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0.25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47</v>
      </c>
      <c r="B76" s="168" t="s">
        <v>224</v>
      </c>
      <c r="C76" s="169" t="s">
        <v>296</v>
      </c>
      <c r="D76" s="165" t="s">
        <v>136</v>
      </c>
      <c r="E76" s="170">
        <v>2</v>
      </c>
      <c r="F76" s="171"/>
      <c r="G76" s="172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2.0000000000000001E-4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0.246</v>
      </c>
      <c r="V76" s="157">
        <f t="shared" si="20"/>
        <v>0.49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48</v>
      </c>
      <c r="B77" s="168" t="s">
        <v>225</v>
      </c>
      <c r="C77" s="169" t="s">
        <v>312</v>
      </c>
      <c r="D77" s="165" t="s">
        <v>156</v>
      </c>
      <c r="E77" s="170">
        <v>2</v>
      </c>
      <c r="F77" s="171"/>
      <c r="G77" s="172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152</v>
      </c>
      <c r="T77" s="157" t="s">
        <v>159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49</v>
      </c>
      <c r="B78" s="168" t="s">
        <v>226</v>
      </c>
      <c r="C78" s="169" t="s">
        <v>313</v>
      </c>
      <c r="D78" s="165" t="s">
        <v>136</v>
      </c>
      <c r="E78" s="170">
        <v>1</v>
      </c>
      <c r="F78" s="171"/>
      <c r="G78" s="172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152</v>
      </c>
      <c r="T78" s="157" t="s">
        <v>153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50</v>
      </c>
      <c r="B79" s="168" t="s">
        <v>314</v>
      </c>
      <c r="C79" s="169" t="s">
        <v>315</v>
      </c>
      <c r="D79" s="165" t="s">
        <v>136</v>
      </c>
      <c r="E79" s="170">
        <v>1</v>
      </c>
      <c r="F79" s="171"/>
      <c r="G79" s="172">
        <f t="shared" ref="G79" si="21">ROUND(E79*F79,2)</f>
        <v>0</v>
      </c>
      <c r="H79" s="158"/>
      <c r="I79" s="157"/>
      <c r="J79" s="158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7">
        <v>51</v>
      </c>
      <c r="B80" s="168" t="s">
        <v>227</v>
      </c>
      <c r="C80" s="169" t="s">
        <v>297</v>
      </c>
      <c r="D80" s="165" t="s">
        <v>136</v>
      </c>
      <c r="E80" s="170">
        <v>1</v>
      </c>
      <c r="F80" s="171"/>
      <c r="G80" s="17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52</v>
      </c>
      <c r="B81" s="168" t="s">
        <v>228</v>
      </c>
      <c r="C81" s="169" t="s">
        <v>285</v>
      </c>
      <c r="D81" s="165" t="s">
        <v>136</v>
      </c>
      <c r="E81" s="170">
        <v>3</v>
      </c>
      <c r="F81" s="171"/>
      <c r="G81" s="17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159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7">
        <v>53</v>
      </c>
      <c r="B82" s="168" t="s">
        <v>229</v>
      </c>
      <c r="C82" s="169" t="s">
        <v>284</v>
      </c>
      <c r="D82" s="165" t="s">
        <v>136</v>
      </c>
      <c r="E82" s="170">
        <v>1</v>
      </c>
      <c r="F82" s="171"/>
      <c r="G82" s="172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0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152</v>
      </c>
      <c r="T82" s="157" t="s">
        <v>153</v>
      </c>
      <c r="U82" s="157">
        <v>0</v>
      </c>
      <c r="V82" s="157">
        <f t="shared" si="20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67">
        <v>54</v>
      </c>
      <c r="B83" s="168" t="s">
        <v>227</v>
      </c>
      <c r="C83" s="169" t="s">
        <v>298</v>
      </c>
      <c r="D83" s="165" t="s">
        <v>136</v>
      </c>
      <c r="E83" s="170">
        <v>1</v>
      </c>
      <c r="F83" s="171"/>
      <c r="G83" s="172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1.8000000000000001E-4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153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230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7">
        <v>55</v>
      </c>
      <c r="B84" s="168" t="s">
        <v>227</v>
      </c>
      <c r="C84" s="169" t="s">
        <v>316</v>
      </c>
      <c r="D84" s="165" t="s">
        <v>136</v>
      </c>
      <c r="E84" s="170">
        <v>1</v>
      </c>
      <c r="F84" s="171"/>
      <c r="G84" s="172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152</v>
      </c>
      <c r="T84" s="157" t="s">
        <v>153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230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56</v>
      </c>
      <c r="B85" s="174" t="s">
        <v>227</v>
      </c>
      <c r="C85" s="175" t="s">
        <v>283</v>
      </c>
      <c r="D85" s="166" t="s">
        <v>136</v>
      </c>
      <c r="E85" s="176">
        <v>1</v>
      </c>
      <c r="F85" s="177"/>
      <c r="G85" s="178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152</v>
      </c>
      <c r="T85" s="157" t="s">
        <v>153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230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9">
        <v>57</v>
      </c>
      <c r="B86" s="180" t="s">
        <v>231</v>
      </c>
      <c r="C86" s="192" t="s">
        <v>232</v>
      </c>
      <c r="D86" s="193" t="s">
        <v>0</v>
      </c>
      <c r="E86" s="194"/>
      <c r="F86" s="195"/>
      <c r="G86" s="184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0</v>
      </c>
      <c r="O86" s="157">
        <f t="shared" si="18"/>
        <v>0</v>
      </c>
      <c r="P86" s="157">
        <v>0</v>
      </c>
      <c r="Q86" s="157">
        <f t="shared" si="19"/>
        <v>0</v>
      </c>
      <c r="R86" s="157"/>
      <c r="S86" s="157" t="s">
        <v>117</v>
      </c>
      <c r="T86" s="157" t="s">
        <v>117</v>
      </c>
      <c r="U86" s="157">
        <v>0</v>
      </c>
      <c r="V86" s="157">
        <f t="shared" si="20"/>
        <v>0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184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85" t="s">
        <v>114</v>
      </c>
      <c r="B87" s="186" t="s">
        <v>75</v>
      </c>
      <c r="C87" s="187" t="s">
        <v>76</v>
      </c>
      <c r="D87" s="188"/>
      <c r="E87" s="189"/>
      <c r="F87" s="190"/>
      <c r="G87" s="191">
        <f>SUMIF(AG88:AG88,"&lt;&gt;NOR",G88:G88)</f>
        <v>0</v>
      </c>
      <c r="H87" s="159"/>
      <c r="I87" s="159">
        <f>SUM(I88:I88)</f>
        <v>0</v>
      </c>
      <c r="J87" s="159"/>
      <c r="K87" s="159">
        <f>SUM(K88:K88)</f>
        <v>0</v>
      </c>
      <c r="L87" s="159"/>
      <c r="M87" s="159">
        <f>SUM(M88:M88)</f>
        <v>0</v>
      </c>
      <c r="N87" s="159"/>
      <c r="O87" s="159">
        <f>SUM(O88:O88)</f>
        <v>0</v>
      </c>
      <c r="P87" s="159"/>
      <c r="Q87" s="159">
        <f>SUM(Q88:Q88)</f>
        <v>0</v>
      </c>
      <c r="R87" s="159"/>
      <c r="S87" s="159"/>
      <c r="T87" s="159"/>
      <c r="U87" s="159"/>
      <c r="V87" s="159">
        <f>SUM(V88:V88)</f>
        <v>0</v>
      </c>
      <c r="W87" s="159"/>
      <c r="AG87" t="s">
        <v>115</v>
      </c>
    </row>
    <row r="88" spans="1:60" ht="33.75" outlineLevel="1" x14ac:dyDescent="0.2">
      <c r="A88" s="167">
        <v>58</v>
      </c>
      <c r="B88" s="168" t="s">
        <v>233</v>
      </c>
      <c r="C88" s="169" t="s">
        <v>318</v>
      </c>
      <c r="D88" s="165" t="s">
        <v>136</v>
      </c>
      <c r="E88" s="170">
        <v>2</v>
      </c>
      <c r="F88" s="171"/>
      <c r="G88" s="172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152</v>
      </c>
      <c r="T88" s="157" t="s">
        <v>153</v>
      </c>
      <c r="U88" s="157">
        <v>0</v>
      </c>
      <c r="V88" s="157">
        <f>ROUND(E88*U88,2)</f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234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85" t="s">
        <v>114</v>
      </c>
      <c r="B89" s="186" t="s">
        <v>77</v>
      </c>
      <c r="C89" s="187" t="s">
        <v>78</v>
      </c>
      <c r="D89" s="188"/>
      <c r="E89" s="189"/>
      <c r="F89" s="190"/>
      <c r="G89" s="191">
        <f>SUMIF(AG90:AG97,"&lt;&gt;NOR",G90:G97)</f>
        <v>0</v>
      </c>
      <c r="H89" s="159"/>
      <c r="I89" s="159">
        <f>SUM(I90:I97)</f>
        <v>0</v>
      </c>
      <c r="J89" s="159"/>
      <c r="K89" s="159">
        <f>SUM(K90:K97)</f>
        <v>0</v>
      </c>
      <c r="L89" s="159"/>
      <c r="M89" s="159">
        <f>SUM(M90:M97)</f>
        <v>0</v>
      </c>
      <c r="N89" s="159"/>
      <c r="O89" s="159">
        <f>SUM(O90:O97)</f>
        <v>0.02</v>
      </c>
      <c r="P89" s="159"/>
      <c r="Q89" s="159">
        <f>SUM(Q90:Q97)</f>
        <v>0</v>
      </c>
      <c r="R89" s="159"/>
      <c r="S89" s="159"/>
      <c r="T89" s="159"/>
      <c r="U89" s="159"/>
      <c r="V89" s="159">
        <f>SUM(V90:V97)</f>
        <v>3.7800000000000002</v>
      </c>
      <c r="W89" s="159"/>
      <c r="AG89" t="s">
        <v>115</v>
      </c>
    </row>
    <row r="90" spans="1:60" outlineLevel="1" x14ac:dyDescent="0.2">
      <c r="A90" s="173">
        <v>59</v>
      </c>
      <c r="B90" s="174" t="s">
        <v>235</v>
      </c>
      <c r="C90" s="175" t="s">
        <v>319</v>
      </c>
      <c r="D90" s="164" t="s">
        <v>286</v>
      </c>
      <c r="E90" s="176">
        <v>3.1960000000000002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117</v>
      </c>
      <c r="T90" s="157" t="s">
        <v>117</v>
      </c>
      <c r="U90" s="157">
        <v>0.33100000000000002</v>
      </c>
      <c r="V90" s="157">
        <f>ROUND(E90*U90,2)</f>
        <v>1.06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173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9"/>
      <c r="B91" s="180"/>
      <c r="C91" s="181" t="s">
        <v>236</v>
      </c>
      <c r="D91" s="182"/>
      <c r="E91" s="183">
        <v>3.1960000000000002</v>
      </c>
      <c r="F91" s="184"/>
      <c r="G91" s="184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67">
        <v>60</v>
      </c>
      <c r="B92" s="168" t="s">
        <v>237</v>
      </c>
      <c r="C92" s="169" t="s">
        <v>238</v>
      </c>
      <c r="D92" s="164" t="s">
        <v>286</v>
      </c>
      <c r="E92" s="170">
        <v>3.1960000000000002</v>
      </c>
      <c r="F92" s="171"/>
      <c r="G92" s="172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2.5000000000000001E-3</v>
      </c>
      <c r="O92" s="157">
        <f>ROUND(E92*N92,2)</f>
        <v>0.01</v>
      </c>
      <c r="P92" s="157">
        <v>0</v>
      </c>
      <c r="Q92" s="157">
        <f>ROUND(E92*P92,2)</f>
        <v>0</v>
      </c>
      <c r="R92" s="157"/>
      <c r="S92" s="157" t="s">
        <v>239</v>
      </c>
      <c r="T92" s="157" t="s">
        <v>239</v>
      </c>
      <c r="U92" s="157">
        <v>0.85</v>
      </c>
      <c r="V92" s="157">
        <f>ROUND(E92*U92,2)</f>
        <v>2.72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73">
        <v>61</v>
      </c>
      <c r="B93" s="174" t="s">
        <v>240</v>
      </c>
      <c r="C93" s="175" t="s">
        <v>281</v>
      </c>
      <c r="D93" s="164" t="s">
        <v>286</v>
      </c>
      <c r="E93" s="176">
        <v>3.1960000000000002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4.0000000000000002E-4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</v>
      </c>
      <c r="V93" s="157">
        <f>ROUND(E93*U93,2)</f>
        <v>0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173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9"/>
      <c r="B94" s="180"/>
      <c r="C94" s="181" t="s">
        <v>236</v>
      </c>
      <c r="D94" s="182"/>
      <c r="E94" s="183">
        <v>3.1960000000000002</v>
      </c>
      <c r="F94" s="184"/>
      <c r="G94" s="18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73">
        <v>62</v>
      </c>
      <c r="B95" s="174" t="s">
        <v>241</v>
      </c>
      <c r="C95" s="175" t="s">
        <v>292</v>
      </c>
      <c r="D95" s="164" t="s">
        <v>286</v>
      </c>
      <c r="E95" s="176">
        <v>3.5156000000000001</v>
      </c>
      <c r="F95" s="177"/>
      <c r="G95" s="178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1.5399999999999999E-3</v>
      </c>
      <c r="O95" s="157">
        <f>ROUND(E95*N95,2)</f>
        <v>0.01</v>
      </c>
      <c r="P95" s="157">
        <v>0</v>
      </c>
      <c r="Q95" s="157">
        <f>ROUND(E95*P95,2)</f>
        <v>0</v>
      </c>
      <c r="R95" s="157"/>
      <c r="S95" s="157" t="s">
        <v>152</v>
      </c>
      <c r="T95" s="157" t="s">
        <v>159</v>
      </c>
      <c r="U95" s="157">
        <v>0</v>
      </c>
      <c r="V95" s="157">
        <f>ROUND(E95*U95,2)</f>
        <v>0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/>
      <c r="B96" s="180"/>
      <c r="C96" s="181" t="s">
        <v>242</v>
      </c>
      <c r="D96" s="182"/>
      <c r="E96" s="183">
        <v>3.5156000000000001</v>
      </c>
      <c r="F96" s="184"/>
      <c r="G96" s="184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9">
        <v>63</v>
      </c>
      <c r="B97" s="180" t="s">
        <v>243</v>
      </c>
      <c r="C97" s="192" t="s">
        <v>244</v>
      </c>
      <c r="D97" s="193" t="s">
        <v>0</v>
      </c>
      <c r="E97" s="194"/>
      <c r="F97" s="195"/>
      <c r="G97" s="184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117</v>
      </c>
      <c r="T97" s="157" t="s">
        <v>117</v>
      </c>
      <c r="U97" s="157">
        <v>0</v>
      </c>
      <c r="V97" s="157">
        <f>ROUND(E97*U97,2)</f>
        <v>0</v>
      </c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184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185" t="s">
        <v>114</v>
      </c>
      <c r="B98" s="186" t="s">
        <v>79</v>
      </c>
      <c r="C98" s="187" t="s">
        <v>80</v>
      </c>
      <c r="D98" s="188"/>
      <c r="E98" s="189"/>
      <c r="F98" s="190"/>
      <c r="G98" s="191">
        <f>SUMIF(AG99:AG106,"&lt;&gt;NOR",G99:G106)</f>
        <v>0</v>
      </c>
      <c r="H98" s="159"/>
      <c r="I98" s="159">
        <f>SUM(I99:I106)</f>
        <v>0</v>
      </c>
      <c r="J98" s="159"/>
      <c r="K98" s="159">
        <f>SUM(K99:K106)</f>
        <v>0</v>
      </c>
      <c r="L98" s="159"/>
      <c r="M98" s="159">
        <f>SUM(M99:M106)</f>
        <v>0</v>
      </c>
      <c r="N98" s="159"/>
      <c r="O98" s="159">
        <f>SUM(O99:O106)</f>
        <v>1.85</v>
      </c>
      <c r="P98" s="159"/>
      <c r="Q98" s="159">
        <f>SUM(Q99:Q106)</f>
        <v>0</v>
      </c>
      <c r="R98" s="159"/>
      <c r="S98" s="159"/>
      <c r="T98" s="159"/>
      <c r="U98" s="159"/>
      <c r="V98" s="159">
        <f>SUM(V99:V106)</f>
        <v>39.54</v>
      </c>
      <c r="W98" s="159"/>
      <c r="AG98" t="s">
        <v>115</v>
      </c>
    </row>
    <row r="99" spans="1:60" ht="22.5" outlineLevel="1" x14ac:dyDescent="0.2">
      <c r="A99" s="173">
        <v>64</v>
      </c>
      <c r="B99" s="174" t="s">
        <v>245</v>
      </c>
      <c r="C99" s="175" t="s">
        <v>282</v>
      </c>
      <c r="D99" s="164" t="s">
        <v>286</v>
      </c>
      <c r="E99" s="176">
        <v>24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2.9999999999999997E-4</v>
      </c>
      <c r="O99" s="157">
        <f>ROUND(E99*N99,2)</f>
        <v>0.01</v>
      </c>
      <c r="P99" s="157">
        <v>0</v>
      </c>
      <c r="Q99" s="157">
        <f>ROUND(E99*P99,2)</f>
        <v>0</v>
      </c>
      <c r="R99" s="157"/>
      <c r="S99" s="157" t="s">
        <v>117</v>
      </c>
      <c r="T99" s="157" t="s">
        <v>117</v>
      </c>
      <c r="U99" s="157">
        <v>0</v>
      </c>
      <c r="V99" s="157">
        <f>ROUND(E99*U99,2)</f>
        <v>0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173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9"/>
      <c r="B100" s="180"/>
      <c r="C100" s="181">
        <v>24</v>
      </c>
      <c r="D100" s="182"/>
      <c r="E100" s="183">
        <v>24</v>
      </c>
      <c r="F100" s="184"/>
      <c r="G100" s="184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3">
        <v>65</v>
      </c>
      <c r="B101" s="174" t="s">
        <v>246</v>
      </c>
      <c r="C101" s="175" t="s">
        <v>303</v>
      </c>
      <c r="D101" s="164" t="s">
        <v>286</v>
      </c>
      <c r="E101" s="176">
        <v>28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5.5800000000000002E-2</v>
      </c>
      <c r="O101" s="157">
        <f>ROUND(E101*N101,2)</f>
        <v>1.56</v>
      </c>
      <c r="P101" s="157">
        <v>0</v>
      </c>
      <c r="Q101" s="157">
        <f>ROUND(E101*P101,2)</f>
        <v>0</v>
      </c>
      <c r="R101" s="157"/>
      <c r="S101" s="157" t="s">
        <v>117</v>
      </c>
      <c r="T101" s="157" t="s">
        <v>117</v>
      </c>
      <c r="U101" s="157">
        <v>1.3480000000000001</v>
      </c>
      <c r="V101" s="157">
        <f>ROUND(E101*U101,2)</f>
        <v>37.74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9"/>
      <c r="B102" s="180"/>
      <c r="C102" s="181">
        <v>24</v>
      </c>
      <c r="D102" s="182"/>
      <c r="E102" s="183">
        <v>24</v>
      </c>
      <c r="F102" s="184"/>
      <c r="G102" s="18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67">
        <v>66</v>
      </c>
      <c r="B103" s="168" t="s">
        <v>247</v>
      </c>
      <c r="C103" s="169" t="s">
        <v>317</v>
      </c>
      <c r="D103" s="165" t="s">
        <v>148</v>
      </c>
      <c r="E103" s="170">
        <v>15</v>
      </c>
      <c r="F103" s="171"/>
      <c r="G103" s="172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0.12</v>
      </c>
      <c r="V103" s="157">
        <f>ROUND(E103*U103,2)</f>
        <v>1.8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73">
        <v>67</v>
      </c>
      <c r="B104" s="174" t="s">
        <v>248</v>
      </c>
      <c r="C104" s="175" t="s">
        <v>304</v>
      </c>
      <c r="D104" s="164" t="s">
        <v>286</v>
      </c>
      <c r="E104" s="176">
        <v>28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0.01</v>
      </c>
      <c r="O104" s="157">
        <f>ROUND(E104*N104,2)</f>
        <v>0.28000000000000003</v>
      </c>
      <c r="P104" s="157">
        <v>0</v>
      </c>
      <c r="Q104" s="157">
        <f>ROUND(E104*P104,2)</f>
        <v>0</v>
      </c>
      <c r="R104" s="157" t="s">
        <v>249</v>
      </c>
      <c r="S104" s="157" t="s">
        <v>117</v>
      </c>
      <c r="T104" s="157" t="s">
        <v>153</v>
      </c>
      <c r="U104" s="157">
        <v>0</v>
      </c>
      <c r="V104" s="157">
        <f>ROUND(E104*U104,2)</f>
        <v>0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234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9"/>
      <c r="B105" s="180"/>
      <c r="C105" s="181" t="s">
        <v>300</v>
      </c>
      <c r="D105" s="182"/>
      <c r="E105" s="183">
        <v>28</v>
      </c>
      <c r="F105" s="184"/>
      <c r="G105" s="18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120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9">
        <v>68</v>
      </c>
      <c r="B106" s="180" t="s">
        <v>250</v>
      </c>
      <c r="C106" s="192" t="s">
        <v>251</v>
      </c>
      <c r="D106" s="193" t="s">
        <v>0</v>
      </c>
      <c r="E106" s="194"/>
      <c r="F106" s="195"/>
      <c r="G106" s="184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117</v>
      </c>
      <c r="T106" s="157" t="s">
        <v>117</v>
      </c>
      <c r="U106" s="157">
        <v>0</v>
      </c>
      <c r="V106" s="157">
        <f>ROUND(E106*U106,2)</f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184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85" t="s">
        <v>114</v>
      </c>
      <c r="B107" s="186" t="s">
        <v>81</v>
      </c>
      <c r="C107" s="187" t="s">
        <v>82</v>
      </c>
      <c r="D107" s="188"/>
      <c r="E107" s="189"/>
      <c r="F107" s="190"/>
      <c r="G107" s="191">
        <f>SUMIF(AG108:AG110,"&lt;&gt;NOR",G108:G110)</f>
        <v>0</v>
      </c>
      <c r="H107" s="159"/>
      <c r="I107" s="159">
        <f>SUM(I108:I110)</f>
        <v>0</v>
      </c>
      <c r="J107" s="159"/>
      <c r="K107" s="159">
        <f>SUM(K108:K110)</f>
        <v>0</v>
      </c>
      <c r="L107" s="159"/>
      <c r="M107" s="159">
        <f>SUM(M108:M110)</f>
        <v>0</v>
      </c>
      <c r="N107" s="159"/>
      <c r="O107" s="159">
        <f>SUM(O108:O110)</f>
        <v>0</v>
      </c>
      <c r="P107" s="159"/>
      <c r="Q107" s="159">
        <f>SUM(Q108:Q110)</f>
        <v>0</v>
      </c>
      <c r="R107" s="159"/>
      <c r="S107" s="159"/>
      <c r="T107" s="159"/>
      <c r="U107" s="159"/>
      <c r="V107" s="159">
        <f>SUM(V108:V110)</f>
        <v>0.51</v>
      </c>
      <c r="W107" s="159"/>
      <c r="AG107" t="s">
        <v>115</v>
      </c>
    </row>
    <row r="108" spans="1:60" outlineLevel="1" x14ac:dyDescent="0.2">
      <c r="A108" s="173">
        <v>69</v>
      </c>
      <c r="B108" s="174" t="s">
        <v>252</v>
      </c>
      <c r="C108" s="175" t="s">
        <v>253</v>
      </c>
      <c r="D108" s="164" t="s">
        <v>286</v>
      </c>
      <c r="E108" s="176">
        <v>3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7.6999999999999996E-4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117</v>
      </c>
      <c r="T108" s="157" t="s">
        <v>117</v>
      </c>
      <c r="U108" s="157">
        <v>9.7439999999999999E-2</v>
      </c>
      <c r="V108" s="157">
        <f>ROUND(E108*U108,2)</f>
        <v>0.28999999999999998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9"/>
      <c r="B109" s="180"/>
      <c r="C109" s="181"/>
      <c r="D109" s="182"/>
      <c r="E109" s="183"/>
      <c r="F109" s="184"/>
      <c r="G109" s="184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120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67">
        <v>70</v>
      </c>
      <c r="B110" s="168" t="s">
        <v>254</v>
      </c>
      <c r="C110" s="169" t="s">
        <v>299</v>
      </c>
      <c r="D110" s="164" t="s">
        <v>286</v>
      </c>
      <c r="E110" s="170">
        <v>3</v>
      </c>
      <c r="F110" s="171"/>
      <c r="G110" s="172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4.6000000000000001E-4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117</v>
      </c>
      <c r="T110" s="157" t="s">
        <v>117</v>
      </c>
      <c r="U110" s="157">
        <v>7.3099999999999998E-2</v>
      </c>
      <c r="V110" s="157">
        <f>ROUND(E110*U110,2)</f>
        <v>0.22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85" t="s">
        <v>114</v>
      </c>
      <c r="B111" s="186" t="s">
        <v>83</v>
      </c>
      <c r="C111" s="187" t="s">
        <v>84</v>
      </c>
      <c r="D111" s="188"/>
      <c r="E111" s="189"/>
      <c r="F111" s="190"/>
      <c r="G111" s="191">
        <f>SUMIF(AG112:AG112,"&lt;&gt;NOR",G112:G112)</f>
        <v>0</v>
      </c>
      <c r="H111" s="159"/>
      <c r="I111" s="159">
        <f>SUM(I112:I112)</f>
        <v>0</v>
      </c>
      <c r="J111" s="159"/>
      <c r="K111" s="159">
        <f>SUM(K112:K112)</f>
        <v>0</v>
      </c>
      <c r="L111" s="159"/>
      <c r="M111" s="159">
        <f>SUM(M112:M112)</f>
        <v>0</v>
      </c>
      <c r="N111" s="159"/>
      <c r="O111" s="159">
        <f>SUM(O112:O112)</f>
        <v>0</v>
      </c>
      <c r="P111" s="159"/>
      <c r="Q111" s="159">
        <f>SUM(Q112:Q112)</f>
        <v>0</v>
      </c>
      <c r="R111" s="159"/>
      <c r="S111" s="159"/>
      <c r="T111" s="159"/>
      <c r="U111" s="159"/>
      <c r="V111" s="159">
        <f>SUM(V112:V112)</f>
        <v>0</v>
      </c>
      <c r="W111" s="159"/>
      <c r="AG111" t="s">
        <v>115</v>
      </c>
    </row>
    <row r="112" spans="1:60" ht="22.5" outlineLevel="1" x14ac:dyDescent="0.2">
      <c r="A112" s="167">
        <v>71</v>
      </c>
      <c r="B112" s="168" t="s">
        <v>255</v>
      </c>
      <c r="C112" s="169" t="s">
        <v>293</v>
      </c>
      <c r="D112" s="165" t="s">
        <v>156</v>
      </c>
      <c r="E112" s="170">
        <v>1</v>
      </c>
      <c r="F112" s="171"/>
      <c r="G112" s="172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152</v>
      </c>
      <c r="T112" s="157" t="s">
        <v>153</v>
      </c>
      <c r="U112" s="157">
        <v>0</v>
      </c>
      <c r="V112" s="157">
        <f>ROUND(E112*U112,2)</f>
        <v>0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118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85" t="s">
        <v>114</v>
      </c>
      <c r="B113" s="186" t="s">
        <v>85</v>
      </c>
      <c r="C113" s="187" t="s">
        <v>86</v>
      </c>
      <c r="D113" s="188"/>
      <c r="E113" s="189"/>
      <c r="F113" s="190"/>
      <c r="G113" s="191">
        <f>SUMIF(AG114:AG119,"&lt;&gt;NOR",G114:G119)</f>
        <v>0</v>
      </c>
      <c r="H113" s="159"/>
      <c r="I113" s="159">
        <f>SUM(I114:I119)</f>
        <v>0</v>
      </c>
      <c r="J113" s="159"/>
      <c r="K113" s="159">
        <f>SUM(K114:K119)</f>
        <v>0</v>
      </c>
      <c r="L113" s="159"/>
      <c r="M113" s="159">
        <f>SUM(M114:M119)</f>
        <v>0</v>
      </c>
      <c r="N113" s="159"/>
      <c r="O113" s="159">
        <f>SUM(O114:O119)</f>
        <v>0</v>
      </c>
      <c r="P113" s="159"/>
      <c r="Q113" s="159">
        <f>SUM(Q114:Q119)</f>
        <v>0</v>
      </c>
      <c r="R113" s="159"/>
      <c r="S113" s="159"/>
      <c r="T113" s="159"/>
      <c r="U113" s="159"/>
      <c r="V113" s="159">
        <f>SUM(V114:V119)</f>
        <v>7.68</v>
      </c>
      <c r="W113" s="159"/>
      <c r="AG113" t="s">
        <v>115</v>
      </c>
    </row>
    <row r="114" spans="1:60" outlineLevel="1" x14ac:dyDescent="0.2">
      <c r="A114" s="167">
        <v>72</v>
      </c>
      <c r="B114" s="168" t="s">
        <v>256</v>
      </c>
      <c r="C114" s="169" t="s">
        <v>257</v>
      </c>
      <c r="D114" s="165" t="s">
        <v>164</v>
      </c>
      <c r="E114" s="170">
        <v>1.774</v>
      </c>
      <c r="F114" s="171"/>
      <c r="G114" s="172">
        <f t="shared" ref="G114:G119" si="22">ROUND(E114*F114,2)</f>
        <v>0</v>
      </c>
      <c r="H114" s="158"/>
      <c r="I114" s="157">
        <f t="shared" ref="I114:I119" si="23">ROUND(E114*H114,2)</f>
        <v>0</v>
      </c>
      <c r="J114" s="158"/>
      <c r="K114" s="157">
        <f t="shared" ref="K114:K119" si="24">ROUND(E114*J114,2)</f>
        <v>0</v>
      </c>
      <c r="L114" s="157">
        <v>15</v>
      </c>
      <c r="M114" s="157">
        <f t="shared" ref="M114:M119" si="25">G114*(1+L114/100)</f>
        <v>0</v>
      </c>
      <c r="N114" s="157">
        <v>0</v>
      </c>
      <c r="O114" s="157">
        <f t="shared" ref="O114:O119" si="26">ROUND(E114*N114,2)</f>
        <v>0</v>
      </c>
      <c r="P114" s="157">
        <v>0</v>
      </c>
      <c r="Q114" s="157">
        <f t="shared" ref="Q114:Q119" si="27">ROUND(E114*P114,2)</f>
        <v>0</v>
      </c>
      <c r="R114" s="157"/>
      <c r="S114" s="157" t="s">
        <v>117</v>
      </c>
      <c r="T114" s="157" t="s">
        <v>117</v>
      </c>
      <c r="U114" s="157">
        <v>0.93300000000000005</v>
      </c>
      <c r="V114" s="157">
        <f t="shared" ref="V114:V119" si="28">ROUND(E114*U114,2)</f>
        <v>1.66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73</v>
      </c>
      <c r="B115" s="168" t="s">
        <v>259</v>
      </c>
      <c r="C115" s="169" t="s">
        <v>260</v>
      </c>
      <c r="D115" s="165" t="s">
        <v>164</v>
      </c>
      <c r="E115" s="170">
        <v>5.3220000000000001</v>
      </c>
      <c r="F115" s="171"/>
      <c r="G115" s="172">
        <f t="shared" si="22"/>
        <v>0</v>
      </c>
      <c r="H115" s="158"/>
      <c r="I115" s="157">
        <f t="shared" si="23"/>
        <v>0</v>
      </c>
      <c r="J115" s="158"/>
      <c r="K115" s="157">
        <f t="shared" si="24"/>
        <v>0</v>
      </c>
      <c r="L115" s="157">
        <v>15</v>
      </c>
      <c r="M115" s="157">
        <f t="shared" si="25"/>
        <v>0</v>
      </c>
      <c r="N115" s="157">
        <v>0</v>
      </c>
      <c r="O115" s="157">
        <f t="shared" si="26"/>
        <v>0</v>
      </c>
      <c r="P115" s="157">
        <v>0</v>
      </c>
      <c r="Q115" s="157">
        <f t="shared" si="27"/>
        <v>0</v>
      </c>
      <c r="R115" s="157"/>
      <c r="S115" s="157" t="s">
        <v>117</v>
      </c>
      <c r="T115" s="157" t="s">
        <v>117</v>
      </c>
      <c r="U115" s="157">
        <v>0.65300000000000002</v>
      </c>
      <c r="V115" s="157">
        <f t="shared" si="28"/>
        <v>3.48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74</v>
      </c>
      <c r="B116" s="168" t="s">
        <v>261</v>
      </c>
      <c r="C116" s="169" t="s">
        <v>262</v>
      </c>
      <c r="D116" s="165" t="s">
        <v>164</v>
      </c>
      <c r="E116" s="170">
        <v>1.774</v>
      </c>
      <c r="F116" s="171"/>
      <c r="G116" s="172">
        <f t="shared" si="22"/>
        <v>0</v>
      </c>
      <c r="H116" s="158"/>
      <c r="I116" s="157">
        <f t="shared" si="23"/>
        <v>0</v>
      </c>
      <c r="J116" s="158"/>
      <c r="K116" s="157">
        <f t="shared" si="24"/>
        <v>0</v>
      </c>
      <c r="L116" s="157">
        <v>15</v>
      </c>
      <c r="M116" s="157">
        <f t="shared" si="25"/>
        <v>0</v>
      </c>
      <c r="N116" s="157">
        <v>0</v>
      </c>
      <c r="O116" s="157">
        <f t="shared" si="26"/>
        <v>0</v>
      </c>
      <c r="P116" s="157">
        <v>0</v>
      </c>
      <c r="Q116" s="157">
        <f t="shared" si="27"/>
        <v>0</v>
      </c>
      <c r="R116" s="157"/>
      <c r="S116" s="157" t="s">
        <v>117</v>
      </c>
      <c r="T116" s="157" t="s">
        <v>117</v>
      </c>
      <c r="U116" s="157">
        <v>0.49</v>
      </c>
      <c r="V116" s="157">
        <f t="shared" si="28"/>
        <v>0.87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75</v>
      </c>
      <c r="B117" s="168" t="s">
        <v>263</v>
      </c>
      <c r="C117" s="169" t="s">
        <v>264</v>
      </c>
      <c r="D117" s="165" t="s">
        <v>164</v>
      </c>
      <c r="E117" s="170">
        <v>15.965999999999999</v>
      </c>
      <c r="F117" s="171"/>
      <c r="G117" s="172">
        <f t="shared" si="22"/>
        <v>0</v>
      </c>
      <c r="H117" s="158"/>
      <c r="I117" s="157">
        <f t="shared" si="23"/>
        <v>0</v>
      </c>
      <c r="J117" s="158"/>
      <c r="K117" s="157">
        <f t="shared" si="24"/>
        <v>0</v>
      </c>
      <c r="L117" s="157">
        <v>15</v>
      </c>
      <c r="M117" s="157">
        <f t="shared" si="25"/>
        <v>0</v>
      </c>
      <c r="N117" s="157">
        <v>0</v>
      </c>
      <c r="O117" s="157">
        <f t="shared" si="26"/>
        <v>0</v>
      </c>
      <c r="P117" s="157">
        <v>0</v>
      </c>
      <c r="Q117" s="157">
        <f t="shared" si="27"/>
        <v>0</v>
      </c>
      <c r="R117" s="157"/>
      <c r="S117" s="157" t="s">
        <v>117</v>
      </c>
      <c r="T117" s="157" t="s">
        <v>117</v>
      </c>
      <c r="U117" s="157">
        <v>0</v>
      </c>
      <c r="V117" s="157">
        <f t="shared" si="28"/>
        <v>0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258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76</v>
      </c>
      <c r="B118" s="168" t="s">
        <v>265</v>
      </c>
      <c r="C118" s="169" t="s">
        <v>266</v>
      </c>
      <c r="D118" s="165" t="s">
        <v>164</v>
      </c>
      <c r="E118" s="170">
        <v>1.774</v>
      </c>
      <c r="F118" s="171"/>
      <c r="G118" s="172">
        <f t="shared" si="22"/>
        <v>0</v>
      </c>
      <c r="H118" s="158"/>
      <c r="I118" s="157">
        <f t="shared" si="23"/>
        <v>0</v>
      </c>
      <c r="J118" s="158"/>
      <c r="K118" s="157">
        <f t="shared" si="24"/>
        <v>0</v>
      </c>
      <c r="L118" s="157">
        <v>15</v>
      </c>
      <c r="M118" s="157">
        <f t="shared" si="25"/>
        <v>0</v>
      </c>
      <c r="N118" s="157">
        <v>0</v>
      </c>
      <c r="O118" s="157">
        <f t="shared" si="26"/>
        <v>0</v>
      </c>
      <c r="P118" s="157">
        <v>0</v>
      </c>
      <c r="Q118" s="157">
        <f t="shared" si="27"/>
        <v>0</v>
      </c>
      <c r="R118" s="157"/>
      <c r="S118" s="157" t="s">
        <v>117</v>
      </c>
      <c r="T118" s="157" t="s">
        <v>117</v>
      </c>
      <c r="U118" s="157">
        <v>0.94199999999999995</v>
      </c>
      <c r="V118" s="157">
        <f t="shared" si="28"/>
        <v>1.67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7">
        <v>77</v>
      </c>
      <c r="B119" s="168" t="s">
        <v>267</v>
      </c>
      <c r="C119" s="169" t="s">
        <v>268</v>
      </c>
      <c r="D119" s="165" t="s">
        <v>164</v>
      </c>
      <c r="E119" s="170">
        <v>1.774</v>
      </c>
      <c r="F119" s="171"/>
      <c r="G119" s="172">
        <f t="shared" si="22"/>
        <v>0</v>
      </c>
      <c r="H119" s="158"/>
      <c r="I119" s="157">
        <f t="shared" si="23"/>
        <v>0</v>
      </c>
      <c r="J119" s="158"/>
      <c r="K119" s="157">
        <f t="shared" si="24"/>
        <v>0</v>
      </c>
      <c r="L119" s="157">
        <v>15</v>
      </c>
      <c r="M119" s="157">
        <f t="shared" si="25"/>
        <v>0</v>
      </c>
      <c r="N119" s="157">
        <v>0</v>
      </c>
      <c r="O119" s="157">
        <f t="shared" si="26"/>
        <v>0</v>
      </c>
      <c r="P119" s="157">
        <v>0</v>
      </c>
      <c r="Q119" s="157">
        <f t="shared" si="27"/>
        <v>0</v>
      </c>
      <c r="R119" s="157"/>
      <c r="S119" s="157" t="s">
        <v>117</v>
      </c>
      <c r="T119" s="157" t="s">
        <v>117</v>
      </c>
      <c r="U119" s="157">
        <v>0</v>
      </c>
      <c r="V119" s="157">
        <f t="shared" si="28"/>
        <v>0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x14ac:dyDescent="0.2">
      <c r="A120" s="185" t="s">
        <v>114</v>
      </c>
      <c r="B120" s="186" t="s">
        <v>88</v>
      </c>
      <c r="C120" s="187" t="s">
        <v>29</v>
      </c>
      <c r="D120" s="188"/>
      <c r="E120" s="189"/>
      <c r="F120" s="190"/>
      <c r="G120" s="191">
        <f>SUMIF(AG121:AG123,"&lt;&gt;NOR",G121:G123)</f>
        <v>0</v>
      </c>
      <c r="H120" s="159"/>
      <c r="I120" s="159">
        <f>SUM(I121:I123)</f>
        <v>0</v>
      </c>
      <c r="J120" s="159"/>
      <c r="K120" s="159">
        <f>SUM(K121:K123)</f>
        <v>0</v>
      </c>
      <c r="L120" s="159"/>
      <c r="M120" s="159">
        <f>SUM(M121:M123)</f>
        <v>0</v>
      </c>
      <c r="N120" s="159"/>
      <c r="O120" s="159">
        <f>SUM(O121:O123)</f>
        <v>0</v>
      </c>
      <c r="P120" s="159"/>
      <c r="Q120" s="159">
        <f>SUM(Q121:Q123)</f>
        <v>0</v>
      </c>
      <c r="R120" s="159"/>
      <c r="S120" s="159"/>
      <c r="T120" s="159"/>
      <c r="U120" s="159"/>
      <c r="V120" s="159">
        <f>SUM(V121:V123)</f>
        <v>0</v>
      </c>
      <c r="W120" s="159"/>
      <c r="AG120" t="s">
        <v>115</v>
      </c>
    </row>
    <row r="121" spans="1:60" outlineLevel="1" x14ac:dyDescent="0.2">
      <c r="A121" s="167">
        <v>78</v>
      </c>
      <c r="B121" s="168" t="s">
        <v>269</v>
      </c>
      <c r="C121" s="169" t="s">
        <v>270</v>
      </c>
      <c r="D121" s="165" t="s">
        <v>271</v>
      </c>
      <c r="E121" s="170">
        <v>1</v>
      </c>
      <c r="F121" s="171"/>
      <c r="G121" s="172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117</v>
      </c>
      <c r="T121" s="157" t="s">
        <v>153</v>
      </c>
      <c r="U121" s="157">
        <v>0</v>
      </c>
      <c r="V121" s="157">
        <f>ROUND(E121*U121,2)</f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272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7">
        <v>79</v>
      </c>
      <c r="B122" s="168" t="s">
        <v>273</v>
      </c>
      <c r="C122" s="169" t="s">
        <v>274</v>
      </c>
      <c r="D122" s="165" t="s">
        <v>271</v>
      </c>
      <c r="E122" s="170">
        <v>1</v>
      </c>
      <c r="F122" s="171"/>
      <c r="G122" s="172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152</v>
      </c>
      <c r="T122" s="157" t="s">
        <v>153</v>
      </c>
      <c r="U122" s="157">
        <v>0</v>
      </c>
      <c r="V122" s="157">
        <f>ROUND(E122*U122,2)</f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272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3">
        <v>80</v>
      </c>
      <c r="B123" s="174" t="s">
        <v>275</v>
      </c>
      <c r="C123" s="175" t="s">
        <v>276</v>
      </c>
      <c r="D123" s="166" t="s">
        <v>271</v>
      </c>
      <c r="E123" s="176">
        <v>1</v>
      </c>
      <c r="F123" s="177"/>
      <c r="G123" s="178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15</v>
      </c>
      <c r="M123" s="157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7"/>
      <c r="S123" s="157" t="s">
        <v>152</v>
      </c>
      <c r="T123" s="157" t="s">
        <v>153</v>
      </c>
      <c r="U123" s="157">
        <v>0</v>
      </c>
      <c r="V123" s="157">
        <f>ROUND(E123*U123,2)</f>
        <v>0</v>
      </c>
      <c r="W123" s="157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272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96"/>
      <c r="B124" s="197"/>
      <c r="C124" s="198"/>
      <c r="D124" s="199"/>
      <c r="E124" s="196"/>
      <c r="F124" s="196"/>
      <c r="G124" s="19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3"/>
      <c r="B125" s="154" t="s">
        <v>31</v>
      </c>
      <c r="C125" s="162"/>
      <c r="D125" s="155"/>
      <c r="E125" s="156"/>
      <c r="F125" s="156"/>
      <c r="G125" s="160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277</v>
      </c>
    </row>
    <row r="126" spans="1:60" x14ac:dyDescent="0.2">
      <c r="A126" s="5"/>
      <c r="B126" s="6"/>
      <c r="C126" s="16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9" t="s">
        <v>278</v>
      </c>
      <c r="B128" s="269"/>
      <c r="C128" s="270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50"/>
      <c r="B129" s="251"/>
      <c r="C129" s="252"/>
      <c r="D129" s="251"/>
      <c r="E129" s="251"/>
      <c r="F129" s="251"/>
      <c r="G129" s="25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279</v>
      </c>
    </row>
    <row r="130" spans="1:33" x14ac:dyDescent="0.2">
      <c r="A130" s="254"/>
      <c r="B130" s="255"/>
      <c r="C130" s="256"/>
      <c r="D130" s="255"/>
      <c r="E130" s="255"/>
      <c r="F130" s="255"/>
      <c r="G130" s="25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4"/>
      <c r="B131" s="255"/>
      <c r="C131" s="256"/>
      <c r="D131" s="255"/>
      <c r="E131" s="255"/>
      <c r="F131" s="255"/>
      <c r="G131" s="25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4"/>
      <c r="B132" s="255"/>
      <c r="C132" s="256"/>
      <c r="D132" s="255"/>
      <c r="E132" s="255"/>
      <c r="F132" s="255"/>
      <c r="G132" s="25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8"/>
      <c r="B133" s="259"/>
      <c r="C133" s="260"/>
      <c r="D133" s="259"/>
      <c r="E133" s="259"/>
      <c r="F133" s="259"/>
      <c r="G133" s="26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3"/>
      <c r="D135" s="141"/>
      <c r="AG135" t="s">
        <v>280</v>
      </c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2022-11-09T09:39:22Z</cp:lastPrinted>
  <dcterms:created xsi:type="dcterms:W3CDTF">2009-04-08T07:15:50Z</dcterms:created>
  <dcterms:modified xsi:type="dcterms:W3CDTF">2022-11-11T08:30:48Z</dcterms:modified>
</cp:coreProperties>
</file>