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Tisk\Desktop\"/>
    </mc:Choice>
  </mc:AlternateContent>
  <bookViews>
    <workbookView xWindow="0" yWindow="0" windowWidth="0" windowHeight="0"/>
  </bookViews>
  <sheets>
    <sheet name="Rekapitulace stavby" sheetId="1" r:id="rId1"/>
    <sheet name="SO01 - Stavební část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'SO01 - Stavební část'!$C$136:$K$442</definedName>
    <definedName name="_xlnm.Print_Area" localSheetId="1">'SO01 - Stavební část'!$C$4:$J$76,'SO01 - Stavební část'!$C$82:$J$118,'SO01 - Stavební část'!$C$124:$J$442</definedName>
    <definedName name="_xlnm.Print_Titles" localSheetId="1">'SO01 - Stavební část'!$136:$136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442"/>
  <c r="BH442"/>
  <c r="BG442"/>
  <c r="BF442"/>
  <c r="T442"/>
  <c r="T441"/>
  <c r="R442"/>
  <c r="R441"/>
  <c r="P442"/>
  <c r="P441"/>
  <c r="BI440"/>
  <c r="BH440"/>
  <c r="BG440"/>
  <c r="BF440"/>
  <c r="T440"/>
  <c r="T439"/>
  <c r="R440"/>
  <c r="R439"/>
  <c r="P440"/>
  <c r="P439"/>
  <c r="BI438"/>
  <c r="BH438"/>
  <c r="BG438"/>
  <c r="BF438"/>
  <c r="T438"/>
  <c r="R438"/>
  <c r="P438"/>
  <c r="BI437"/>
  <c r="BH437"/>
  <c r="BG437"/>
  <c r="BF437"/>
  <c r="T437"/>
  <c r="R437"/>
  <c r="P437"/>
  <c r="BI434"/>
  <c r="BH434"/>
  <c r="BG434"/>
  <c r="BF434"/>
  <c r="T434"/>
  <c r="R434"/>
  <c r="P434"/>
  <c r="BI432"/>
  <c r="BH432"/>
  <c r="BG432"/>
  <c r="BF432"/>
  <c r="T432"/>
  <c r="R432"/>
  <c r="P432"/>
  <c r="BI431"/>
  <c r="BH431"/>
  <c r="BG431"/>
  <c r="BF431"/>
  <c r="T431"/>
  <c r="R431"/>
  <c r="P431"/>
  <c r="BI421"/>
  <c r="BH421"/>
  <c r="BG421"/>
  <c r="BF421"/>
  <c r="T421"/>
  <c r="R421"/>
  <c r="P421"/>
  <c r="BI419"/>
  <c r="BH419"/>
  <c r="BG419"/>
  <c r="BF419"/>
  <c r="T419"/>
  <c r="R419"/>
  <c r="P419"/>
  <c r="BI416"/>
  <c r="BH416"/>
  <c r="BG416"/>
  <c r="BF416"/>
  <c r="T416"/>
  <c r="R416"/>
  <c r="P416"/>
  <c r="BI411"/>
  <c r="BH411"/>
  <c r="BG411"/>
  <c r="BF411"/>
  <c r="T411"/>
  <c r="R411"/>
  <c r="P411"/>
  <c r="BI405"/>
  <c r="BH405"/>
  <c r="BG405"/>
  <c r="BF405"/>
  <c r="T405"/>
  <c r="R405"/>
  <c r="P405"/>
  <c r="BI403"/>
  <c r="BH403"/>
  <c r="BG403"/>
  <c r="BF403"/>
  <c r="T403"/>
  <c r="R403"/>
  <c r="P403"/>
  <c r="BI402"/>
  <c r="BH402"/>
  <c r="BG402"/>
  <c r="BF402"/>
  <c r="T402"/>
  <c r="R402"/>
  <c r="P402"/>
  <c r="BI401"/>
  <c r="BH401"/>
  <c r="BG401"/>
  <c r="BF401"/>
  <c r="T401"/>
  <c r="R401"/>
  <c r="P401"/>
  <c r="BI400"/>
  <c r="BH400"/>
  <c r="BG400"/>
  <c r="BF400"/>
  <c r="T400"/>
  <c r="R400"/>
  <c r="P400"/>
  <c r="BI399"/>
  <c r="BH399"/>
  <c r="BG399"/>
  <c r="BF399"/>
  <c r="T399"/>
  <c r="R399"/>
  <c r="P399"/>
  <c r="BI398"/>
  <c r="BH398"/>
  <c r="BG398"/>
  <c r="BF398"/>
  <c r="T398"/>
  <c r="R398"/>
  <c r="P398"/>
  <c r="BI397"/>
  <c r="BH397"/>
  <c r="BG397"/>
  <c r="BF397"/>
  <c r="T397"/>
  <c r="R397"/>
  <c r="P397"/>
  <c r="BI396"/>
  <c r="BH396"/>
  <c r="BG396"/>
  <c r="BF396"/>
  <c r="T396"/>
  <c r="R396"/>
  <c r="P396"/>
  <c r="BI395"/>
  <c r="BH395"/>
  <c r="BG395"/>
  <c r="BF395"/>
  <c r="T395"/>
  <c r="R395"/>
  <c r="P395"/>
  <c r="BI394"/>
  <c r="BH394"/>
  <c r="BG394"/>
  <c r="BF394"/>
  <c r="T394"/>
  <c r="R394"/>
  <c r="P394"/>
  <c r="BI393"/>
  <c r="BH393"/>
  <c r="BG393"/>
  <c r="BF393"/>
  <c r="T393"/>
  <c r="R393"/>
  <c r="P393"/>
  <c r="BI392"/>
  <c r="BH392"/>
  <c r="BG392"/>
  <c r="BF392"/>
  <c r="T392"/>
  <c r="R392"/>
  <c r="P392"/>
  <c r="BI391"/>
  <c r="BH391"/>
  <c r="BG391"/>
  <c r="BF391"/>
  <c r="T391"/>
  <c r="R391"/>
  <c r="P391"/>
  <c r="BI390"/>
  <c r="BH390"/>
  <c r="BG390"/>
  <c r="BF390"/>
  <c r="T390"/>
  <c r="R390"/>
  <c r="P390"/>
  <c r="BI389"/>
  <c r="BH389"/>
  <c r="BG389"/>
  <c r="BF389"/>
  <c r="T389"/>
  <c r="R389"/>
  <c r="P389"/>
  <c r="BI388"/>
  <c r="BH388"/>
  <c r="BG388"/>
  <c r="BF388"/>
  <c r="T388"/>
  <c r="R388"/>
  <c r="P388"/>
  <c r="BI387"/>
  <c r="BH387"/>
  <c r="BG387"/>
  <c r="BF387"/>
  <c r="T387"/>
  <c r="R387"/>
  <c r="P387"/>
  <c r="BI385"/>
  <c r="BH385"/>
  <c r="BG385"/>
  <c r="BF385"/>
  <c r="T385"/>
  <c r="R385"/>
  <c r="P385"/>
  <c r="BI384"/>
  <c r="BH384"/>
  <c r="BG384"/>
  <c r="BF384"/>
  <c r="T384"/>
  <c r="R384"/>
  <c r="P384"/>
  <c r="BI383"/>
  <c r="BH383"/>
  <c r="BG383"/>
  <c r="BF383"/>
  <c r="T383"/>
  <c r="R383"/>
  <c r="P383"/>
  <c r="BI381"/>
  <c r="BH381"/>
  <c r="BG381"/>
  <c r="BF381"/>
  <c r="T381"/>
  <c r="R381"/>
  <c r="P381"/>
  <c r="BI380"/>
  <c r="BH380"/>
  <c r="BG380"/>
  <c r="BF380"/>
  <c r="T380"/>
  <c r="R380"/>
  <c r="P380"/>
  <c r="BI379"/>
  <c r="BH379"/>
  <c r="BG379"/>
  <c r="BF379"/>
  <c r="T379"/>
  <c r="R379"/>
  <c r="P379"/>
  <c r="BI377"/>
  <c r="BH377"/>
  <c r="BG377"/>
  <c r="BF377"/>
  <c r="T377"/>
  <c r="R377"/>
  <c r="P377"/>
  <c r="BI375"/>
  <c r="BH375"/>
  <c r="BG375"/>
  <c r="BF375"/>
  <c r="T375"/>
  <c r="R375"/>
  <c r="P375"/>
  <c r="BI372"/>
  <c r="BH372"/>
  <c r="BG372"/>
  <c r="BF372"/>
  <c r="T372"/>
  <c r="R372"/>
  <c r="P372"/>
  <c r="BI370"/>
  <c r="BH370"/>
  <c r="BG370"/>
  <c r="BF370"/>
  <c r="T370"/>
  <c r="R370"/>
  <c r="P370"/>
  <c r="BI369"/>
  <c r="BH369"/>
  <c r="BG369"/>
  <c r="BF369"/>
  <c r="T369"/>
  <c r="R369"/>
  <c r="P369"/>
  <c r="BI366"/>
  <c r="BH366"/>
  <c r="BG366"/>
  <c r="BF366"/>
  <c r="T366"/>
  <c r="R366"/>
  <c r="P366"/>
  <c r="BI364"/>
  <c r="BH364"/>
  <c r="BG364"/>
  <c r="BF364"/>
  <c r="T364"/>
  <c r="R364"/>
  <c r="P364"/>
  <c r="BI362"/>
  <c r="BH362"/>
  <c r="BG362"/>
  <c r="BF362"/>
  <c r="T362"/>
  <c r="R362"/>
  <c r="P362"/>
  <c r="BI359"/>
  <c r="BH359"/>
  <c r="BG359"/>
  <c r="BF359"/>
  <c r="T359"/>
  <c r="R359"/>
  <c r="P359"/>
  <c r="BI357"/>
  <c r="BH357"/>
  <c r="BG357"/>
  <c r="BF357"/>
  <c r="T357"/>
  <c r="R357"/>
  <c r="P357"/>
  <c r="BI355"/>
  <c r="BH355"/>
  <c r="BG355"/>
  <c r="BF355"/>
  <c r="T355"/>
  <c r="R355"/>
  <c r="P355"/>
  <c r="BI353"/>
  <c r="BH353"/>
  <c r="BG353"/>
  <c r="BF353"/>
  <c r="T353"/>
  <c r="R353"/>
  <c r="P353"/>
  <c r="BI351"/>
  <c r="BH351"/>
  <c r="BG351"/>
  <c r="BF351"/>
  <c r="T351"/>
  <c r="R351"/>
  <c r="P351"/>
  <c r="BI343"/>
  <c r="BH343"/>
  <c r="BG343"/>
  <c r="BF343"/>
  <c r="T343"/>
  <c r="R343"/>
  <c r="P343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6"/>
  <c r="BH336"/>
  <c r="BG336"/>
  <c r="BF336"/>
  <c r="T336"/>
  <c r="R336"/>
  <c r="P336"/>
  <c r="BI334"/>
  <c r="BH334"/>
  <c r="BG334"/>
  <c r="BF334"/>
  <c r="T334"/>
  <c r="R334"/>
  <c r="P334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7"/>
  <c r="BH327"/>
  <c r="BG327"/>
  <c r="BF327"/>
  <c r="T327"/>
  <c r="R327"/>
  <c r="P327"/>
  <c r="BI326"/>
  <c r="BH326"/>
  <c r="BG326"/>
  <c r="BF326"/>
  <c r="T326"/>
  <c r="R326"/>
  <c r="P326"/>
  <c r="BI322"/>
  <c r="BH322"/>
  <c r="BG322"/>
  <c r="BF322"/>
  <c r="T322"/>
  <c r="R322"/>
  <c r="P322"/>
  <c r="BI320"/>
  <c r="BH320"/>
  <c r="BG320"/>
  <c r="BF320"/>
  <c r="T320"/>
  <c r="R320"/>
  <c r="P320"/>
  <c r="BI318"/>
  <c r="BH318"/>
  <c r="BG318"/>
  <c r="BF318"/>
  <c r="T318"/>
  <c r="R318"/>
  <c r="P318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2"/>
  <c r="BH312"/>
  <c r="BG312"/>
  <c r="BF312"/>
  <c r="T312"/>
  <c r="R312"/>
  <c r="P312"/>
  <c r="BI310"/>
  <c r="BH310"/>
  <c r="BG310"/>
  <c r="BF310"/>
  <c r="T310"/>
  <c r="R310"/>
  <c r="P310"/>
  <c r="BI309"/>
  <c r="BH309"/>
  <c r="BG309"/>
  <c r="BF309"/>
  <c r="T309"/>
  <c r="R309"/>
  <c r="P309"/>
  <c r="BI300"/>
  <c r="BH300"/>
  <c r="BG300"/>
  <c r="BF300"/>
  <c r="T300"/>
  <c r="R300"/>
  <c r="P300"/>
  <c r="BI295"/>
  <c r="BH295"/>
  <c r="BG295"/>
  <c r="BF295"/>
  <c r="T295"/>
  <c r="R295"/>
  <c r="P295"/>
  <c r="BI293"/>
  <c r="BH293"/>
  <c r="BG293"/>
  <c r="BF293"/>
  <c r="T293"/>
  <c r="R293"/>
  <c r="P293"/>
  <c r="BI288"/>
  <c r="BH288"/>
  <c r="BG288"/>
  <c r="BF288"/>
  <c r="T288"/>
  <c r="R288"/>
  <c r="P288"/>
  <c r="BI285"/>
  <c r="BH285"/>
  <c r="BG285"/>
  <c r="BF285"/>
  <c r="T285"/>
  <c r="R285"/>
  <c r="P285"/>
  <c r="BI280"/>
  <c r="BH280"/>
  <c r="BG280"/>
  <c r="BF280"/>
  <c r="T280"/>
  <c r="R280"/>
  <c r="P280"/>
  <c r="BI275"/>
  <c r="BH275"/>
  <c r="BG275"/>
  <c r="BF275"/>
  <c r="T275"/>
  <c r="R275"/>
  <c r="P275"/>
  <c r="BI274"/>
  <c r="BH274"/>
  <c r="BG274"/>
  <c r="BF274"/>
  <c r="T274"/>
  <c r="R274"/>
  <c r="P274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59"/>
  <c r="BH259"/>
  <c r="BG259"/>
  <c r="BF259"/>
  <c r="T259"/>
  <c r="R259"/>
  <c r="P259"/>
  <c r="BI239"/>
  <c r="BH239"/>
  <c r="BG239"/>
  <c r="BF239"/>
  <c r="T239"/>
  <c r="R239"/>
  <c r="P239"/>
  <c r="BI230"/>
  <c r="BH230"/>
  <c r="BG230"/>
  <c r="BF230"/>
  <c r="T230"/>
  <c r="R230"/>
  <c r="P230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5"/>
  <c r="BH215"/>
  <c r="BG215"/>
  <c r="BF215"/>
  <c r="T215"/>
  <c r="R215"/>
  <c r="P215"/>
  <c r="BI209"/>
  <c r="BH209"/>
  <c r="BG209"/>
  <c r="BF209"/>
  <c r="T209"/>
  <c r="R209"/>
  <c r="P209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80"/>
  <c r="BH180"/>
  <c r="BG180"/>
  <c r="BF180"/>
  <c r="T180"/>
  <c r="R180"/>
  <c r="P180"/>
  <c r="BI177"/>
  <c r="BH177"/>
  <c r="BG177"/>
  <c r="BF177"/>
  <c r="T177"/>
  <c r="R177"/>
  <c r="P177"/>
  <c r="BI175"/>
  <c r="BH175"/>
  <c r="BG175"/>
  <c r="BF175"/>
  <c r="T175"/>
  <c r="R175"/>
  <c r="P175"/>
  <c r="BI172"/>
  <c r="BH172"/>
  <c r="BG172"/>
  <c r="BF172"/>
  <c r="T172"/>
  <c r="R172"/>
  <c r="P172"/>
  <c r="BI164"/>
  <c r="BH164"/>
  <c r="BG164"/>
  <c r="BF164"/>
  <c r="T164"/>
  <c r="R164"/>
  <c r="P164"/>
  <c r="BI161"/>
  <c r="BH161"/>
  <c r="BG161"/>
  <c r="BF161"/>
  <c r="T161"/>
  <c r="R161"/>
  <c r="P161"/>
  <c r="BI159"/>
  <c r="BH159"/>
  <c r="BG159"/>
  <c r="BF159"/>
  <c r="T159"/>
  <c r="R159"/>
  <c r="P159"/>
  <c r="BI155"/>
  <c r="BH155"/>
  <c r="BG155"/>
  <c r="BF155"/>
  <c r="T155"/>
  <c r="R155"/>
  <c r="P155"/>
  <c r="BI146"/>
  <c r="BH146"/>
  <c r="BG146"/>
  <c r="BF146"/>
  <c r="T146"/>
  <c r="R146"/>
  <c r="P146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F131"/>
  <c r="E129"/>
  <c r="F89"/>
  <c r="E87"/>
  <c r="J24"/>
  <c r="E24"/>
  <c r="J134"/>
  <c r="J23"/>
  <c r="J21"/>
  <c r="E21"/>
  <c r="J133"/>
  <c r="J20"/>
  <c r="J18"/>
  <c r="E18"/>
  <c r="F134"/>
  <c r="J17"/>
  <c r="J15"/>
  <c r="E15"/>
  <c r="F91"/>
  <c r="J14"/>
  <c r="J12"/>
  <c r="J131"/>
  <c r="E7"/>
  <c r="E85"/>
  <c i="1" r="L90"/>
  <c r="AM90"/>
  <c r="AM89"/>
  <c r="L89"/>
  <c r="AM87"/>
  <c r="L87"/>
  <c r="L85"/>
  <c r="L84"/>
  <c i="2" r="J442"/>
  <c r="BK440"/>
  <c r="BK438"/>
  <c r="J437"/>
  <c r="J434"/>
  <c r="J432"/>
  <c r="BK431"/>
  <c r="J419"/>
  <c r="BK416"/>
  <c r="BK405"/>
  <c r="BK402"/>
  <c r="BK400"/>
  <c r="BK398"/>
  <c r="BK396"/>
  <c r="J394"/>
  <c r="J392"/>
  <c r="BK391"/>
  <c r="J389"/>
  <c r="J385"/>
  <c r="BK383"/>
  <c r="BK380"/>
  <c r="BK377"/>
  <c r="BK372"/>
  <c r="BK369"/>
  <c r="J362"/>
  <c r="BK359"/>
  <c r="BK355"/>
  <c r="BK351"/>
  <c r="BK341"/>
  <c r="J339"/>
  <c r="J334"/>
  <c r="BK331"/>
  <c r="BK327"/>
  <c r="J322"/>
  <c r="BK317"/>
  <c r="J313"/>
  <c r="BK310"/>
  <c r="J300"/>
  <c r="BK293"/>
  <c r="BK285"/>
  <c r="BK275"/>
  <c r="BK274"/>
  <c r="J267"/>
  <c r="BK264"/>
  <c r="J259"/>
  <c r="J230"/>
  <c r="J222"/>
  <c r="BK218"/>
  <c r="BK215"/>
  <c r="BK204"/>
  <c r="J195"/>
  <c r="BK193"/>
  <c r="BK180"/>
  <c r="J177"/>
  <c r="BK172"/>
  <c r="J159"/>
  <c r="BK146"/>
  <c r="BK142"/>
  <c i="1" r="AS94"/>
  <c i="2" r="J440"/>
  <c r="BK437"/>
  <c r="BK432"/>
  <c r="BK419"/>
  <c r="BK411"/>
  <c r="J403"/>
  <c r="J402"/>
  <c r="J400"/>
  <c r="J398"/>
  <c r="BK395"/>
  <c r="BK393"/>
  <c r="BK392"/>
  <c r="J390"/>
  <c r="BK389"/>
  <c r="BK387"/>
  <c r="J384"/>
  <c r="J380"/>
  <c r="J377"/>
  <c r="J372"/>
  <c r="J369"/>
  <c r="J366"/>
  <c r="BK362"/>
  <c r="J357"/>
  <c r="J351"/>
  <c r="J341"/>
  <c r="BK339"/>
  <c r="BK334"/>
  <c r="J332"/>
  <c r="J327"/>
  <c r="BK320"/>
  <c r="J318"/>
  <c r="J315"/>
  <c r="BK313"/>
  <c r="J309"/>
  <c r="BK295"/>
  <c r="J288"/>
  <c r="J275"/>
  <c r="J274"/>
  <c r="J268"/>
  <c r="BK265"/>
  <c r="BK263"/>
  <c r="BK239"/>
  <c r="BK222"/>
  <c r="J218"/>
  <c r="J215"/>
  <c r="J206"/>
  <c r="J204"/>
  <c r="BK195"/>
  <c r="BK194"/>
  <c r="BK192"/>
  <c r="BK177"/>
  <c r="J172"/>
  <c r="BK161"/>
  <c r="J155"/>
  <c r="J145"/>
  <c r="J140"/>
  <c r="BK421"/>
  <c r="J411"/>
  <c r="BK403"/>
  <c r="BK401"/>
  <c r="J399"/>
  <c r="J397"/>
  <c r="J395"/>
  <c r="J393"/>
  <c r="BK390"/>
  <c r="BK388"/>
  <c r="J387"/>
  <c r="BK384"/>
  <c r="J381"/>
  <c r="BK379"/>
  <c r="J375"/>
  <c r="J370"/>
  <c r="BK366"/>
  <c r="BK364"/>
  <c r="BK357"/>
  <c r="BK353"/>
  <c r="BK343"/>
  <c r="BK340"/>
  <c r="BK336"/>
  <c r="BK332"/>
  <c r="J330"/>
  <c r="BK326"/>
  <c r="BK318"/>
  <c r="BK315"/>
  <c r="J312"/>
  <c r="J310"/>
  <c r="BK309"/>
  <c r="J295"/>
  <c r="BK288"/>
  <c r="BK280"/>
  <c r="J269"/>
  <c r="BK268"/>
  <c r="J265"/>
  <c r="J263"/>
  <c r="J239"/>
  <c r="J220"/>
  <c r="BK216"/>
  <c r="BK209"/>
  <c r="BK206"/>
  <c r="J197"/>
  <c r="J194"/>
  <c r="J192"/>
  <c r="J175"/>
  <c r="BK164"/>
  <c r="J161"/>
  <c r="BK155"/>
  <c r="BK145"/>
  <c r="BK140"/>
  <c r="BK442"/>
  <c r="J438"/>
  <c r="BK434"/>
  <c r="J431"/>
  <c r="J421"/>
  <c r="J416"/>
  <c r="J405"/>
  <c r="J401"/>
  <c r="BK399"/>
  <c r="BK397"/>
  <c r="J396"/>
  <c r="BK394"/>
  <c r="J391"/>
  <c r="J388"/>
  <c r="BK385"/>
  <c r="J383"/>
  <c r="BK381"/>
  <c r="J379"/>
  <c r="BK375"/>
  <c r="BK370"/>
  <c r="J364"/>
  <c r="J359"/>
  <c r="J355"/>
  <c r="J353"/>
  <c r="J343"/>
  <c r="J340"/>
  <c r="J336"/>
  <c r="J331"/>
  <c r="BK330"/>
  <c r="J326"/>
  <c r="BK322"/>
  <c r="J320"/>
  <c r="J317"/>
  <c r="BK312"/>
  <c r="BK300"/>
  <c r="J293"/>
  <c r="J285"/>
  <c r="J280"/>
  <c r="BK269"/>
  <c r="BK267"/>
  <c r="J264"/>
  <c r="BK259"/>
  <c r="BK230"/>
  <c r="BK220"/>
  <c r="J216"/>
  <c r="J209"/>
  <c r="BK205"/>
  <c r="J205"/>
  <c r="BK197"/>
  <c r="J193"/>
  <c r="J180"/>
  <c r="BK175"/>
  <c r="J164"/>
  <c r="BK159"/>
  <c r="J146"/>
  <c r="J142"/>
  <c l="1" r="P139"/>
  <c r="T139"/>
  <c r="P176"/>
  <c r="T176"/>
  <c r="P203"/>
  <c r="BK208"/>
  <c r="J208"/>
  <c r="J101"/>
  <c r="R208"/>
  <c r="T208"/>
  <c r="P217"/>
  <c r="T217"/>
  <c r="P308"/>
  <c r="T308"/>
  <c r="P325"/>
  <c r="T325"/>
  <c r="P329"/>
  <c r="T329"/>
  <c r="R335"/>
  <c r="T335"/>
  <c r="P342"/>
  <c r="T342"/>
  <c r="P356"/>
  <c r="BK363"/>
  <c r="J363"/>
  <c r="J110"/>
  <c r="R363"/>
  <c r="BK371"/>
  <c r="J371"/>
  <c r="J111"/>
  <c r="R371"/>
  <c r="BK378"/>
  <c r="J378"/>
  <c r="J112"/>
  <c r="R378"/>
  <c r="BK420"/>
  <c r="J420"/>
  <c r="J113"/>
  <c r="R420"/>
  <c r="BK436"/>
  <c r="J436"/>
  <c r="J115"/>
  <c r="R436"/>
  <c r="R435"/>
  <c r="BK139"/>
  <c r="J139"/>
  <c r="J98"/>
  <c r="R139"/>
  <c r="BK176"/>
  <c r="J176"/>
  <c r="J99"/>
  <c r="R176"/>
  <c r="BK203"/>
  <c r="J203"/>
  <c r="J100"/>
  <c r="R203"/>
  <c r="T203"/>
  <c r="P208"/>
  <c r="BK217"/>
  <c r="J217"/>
  <c r="J102"/>
  <c r="R217"/>
  <c r="BK308"/>
  <c r="J308"/>
  <c r="J103"/>
  <c r="R308"/>
  <c r="BK325"/>
  <c r="J325"/>
  <c r="J104"/>
  <c r="R325"/>
  <c r="BK329"/>
  <c r="J329"/>
  <c r="J106"/>
  <c r="R329"/>
  <c r="BK335"/>
  <c r="J335"/>
  <c r="J107"/>
  <c r="P335"/>
  <c r="BK342"/>
  <c r="J342"/>
  <c r="J108"/>
  <c r="R342"/>
  <c r="BK356"/>
  <c r="J356"/>
  <c r="J109"/>
  <c r="R356"/>
  <c r="T356"/>
  <c r="P363"/>
  <c r="T363"/>
  <c r="P371"/>
  <c r="T371"/>
  <c r="P378"/>
  <c r="T378"/>
  <c r="P420"/>
  <c r="T420"/>
  <c r="P436"/>
  <c r="P435"/>
  <c r="T436"/>
  <c r="T435"/>
  <c r="BK439"/>
  <c r="J439"/>
  <c r="J116"/>
  <c r="BK441"/>
  <c r="J441"/>
  <c r="J117"/>
  <c r="J89"/>
  <c r="J91"/>
  <c r="F92"/>
  <c r="E127"/>
  <c r="F133"/>
  <c r="BE140"/>
  <c r="BE155"/>
  <c r="BE161"/>
  <c r="BE175"/>
  <c r="BE177"/>
  <c r="BE193"/>
  <c r="BE194"/>
  <c r="BE197"/>
  <c r="BE206"/>
  <c r="BE215"/>
  <c r="BE216"/>
  <c r="BE218"/>
  <c r="BE220"/>
  <c r="BE239"/>
  <c r="BE259"/>
  <c r="BE265"/>
  <c r="BE268"/>
  <c r="BE275"/>
  <c r="BE285"/>
  <c r="BE293"/>
  <c r="BE295"/>
  <c r="BE309"/>
  <c r="BE310"/>
  <c r="BE312"/>
  <c r="BE317"/>
  <c r="BE318"/>
  <c r="BE322"/>
  <c r="BE327"/>
  <c r="BE331"/>
  <c r="BE332"/>
  <c r="BE334"/>
  <c r="BE336"/>
  <c r="BE341"/>
  <c r="BE343"/>
  <c r="BE355"/>
  <c r="BE357"/>
  <c r="BE362"/>
  <c r="BE369"/>
  <c r="BE370"/>
  <c r="BE372"/>
  <c r="BE377"/>
  <c r="BE379"/>
  <c r="BE387"/>
  <c r="BE388"/>
  <c r="BE390"/>
  <c r="BE391"/>
  <c r="BE393"/>
  <c r="BE394"/>
  <c r="BE396"/>
  <c r="BE398"/>
  <c r="BE399"/>
  <c r="BE401"/>
  <c r="BE405"/>
  <c r="BE411"/>
  <c r="BE419"/>
  <c r="BE421"/>
  <c r="BE432"/>
  <c r="BE437"/>
  <c r="BE442"/>
  <c r="J92"/>
  <c r="BE142"/>
  <c r="BE145"/>
  <c r="BE146"/>
  <c r="BE159"/>
  <c r="BE164"/>
  <c r="BE172"/>
  <c r="BE180"/>
  <c r="BE192"/>
  <c r="BE195"/>
  <c r="BE204"/>
  <c r="BE205"/>
  <c r="BE209"/>
  <c r="BE222"/>
  <c r="BE230"/>
  <c r="BE263"/>
  <c r="BE264"/>
  <c r="BE267"/>
  <c r="BE269"/>
  <c r="BE274"/>
  <c r="BE280"/>
  <c r="BE288"/>
  <c r="BE300"/>
  <c r="BE313"/>
  <c r="BE315"/>
  <c r="BE320"/>
  <c r="BE326"/>
  <c r="BE330"/>
  <c r="BE339"/>
  <c r="BE340"/>
  <c r="BE351"/>
  <c r="BE353"/>
  <c r="BE359"/>
  <c r="BE364"/>
  <c r="BE366"/>
  <c r="BE375"/>
  <c r="BE380"/>
  <c r="BE381"/>
  <c r="BE383"/>
  <c r="BE384"/>
  <c r="BE385"/>
  <c r="BE389"/>
  <c r="BE392"/>
  <c r="BE395"/>
  <c r="BE397"/>
  <c r="BE400"/>
  <c r="BE402"/>
  <c r="BE403"/>
  <c r="BE416"/>
  <c r="BE431"/>
  <c r="BE434"/>
  <c r="BE438"/>
  <c r="BE440"/>
  <c r="J34"/>
  <c i="1" r="AW95"/>
  <c i="2" r="F35"/>
  <c i="1" r="BB95"/>
  <c r="BB94"/>
  <c r="W31"/>
  <c i="2" r="F34"/>
  <c i="1" r="BA95"/>
  <c r="BA94"/>
  <c r="W30"/>
  <c i="2" r="F37"/>
  <c i="1" r="BD95"/>
  <c r="BD94"/>
  <c r="W33"/>
  <c i="2" r="F36"/>
  <c i="1" r="BC95"/>
  <c r="BC94"/>
  <c r="AY94"/>
  <c i="2" l="1" r="R328"/>
  <c r="R138"/>
  <c r="R137"/>
  <c r="T328"/>
  <c r="T138"/>
  <c r="T137"/>
  <c r="P328"/>
  <c r="P138"/>
  <c r="P137"/>
  <c i="1" r="AU95"/>
  <c i="2" r="BK138"/>
  <c r="BK328"/>
  <c r="J328"/>
  <c r="J105"/>
  <c r="BK435"/>
  <c r="J435"/>
  <c r="J114"/>
  <c i="1" r="AU94"/>
  <c r="AX94"/>
  <c r="AW94"/>
  <c r="AK30"/>
  <c i="2" r="J33"/>
  <c i="1" r="AV95"/>
  <c r="AT95"/>
  <c r="W32"/>
  <c i="2" r="F33"/>
  <c i="1" r="AZ95"/>
  <c r="AZ94"/>
  <c r="W29"/>
  <c i="2" l="1" r="BK137"/>
  <c r="J137"/>
  <c r="J96"/>
  <c r="J138"/>
  <c r="J97"/>
  <c i="1" r="AV94"/>
  <c r="AK29"/>
  <c i="2" l="1" r="J30"/>
  <c i="1" r="AG95"/>
  <c r="AG94"/>
  <c r="AK26"/>
  <c r="AT94"/>
  <c r="AN94"/>
  <c i="2" l="1" r="J39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<sst xmlns="http://schemas.openxmlformats.org/spreadsheetml/2006/main">
  <si>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</si>
  <si>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</si>
  <si>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</si>
  <si>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</si>
  <si>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</si>
  <si>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{026e83c4-2296-4419-9369-0bf400cc5385}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</si>
  <si>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</si>
  <si>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</si>
  <si>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</si>
  <si>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</si>
  <si>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</si>
  <si>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</si>
  <si>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</si>
  <si>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</si>
  <si>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P2104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</si>
  <si>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</si>
  <si>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</si>
  <si>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plotu u MŠ Staňkova</t>
  </si>
  <si>
    <t>KSO:</t>
  </si>
  <si>
    <t>CC-CZ:</t>
  </si>
  <si>
    <t>Místo:</t>
  </si>
  <si>
    <t xml:space="preserve"> </t>
  </si>
  <si>
    <t>Datum:</t>
  </si>
  <si>
    <t>29. 7. 2021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</si>
  <si>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</si>
  <si>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</si>
  <si>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</si>
  <si>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</si>
  <si>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</si>
  <si>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</si>
  <si>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</si>
  <si>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</si>
  <si>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</si>
  <si>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</si>
  <si>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</si>
  <si>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</si>
  <si>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</si>
  <si>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</si>
  <si>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</si>
  <si>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</si>
  <si>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</si>
  <si>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</si>
  <si>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</si>
  <si>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</si>
  <si>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</si>
  <si>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</si>
  <si>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</si>
  <si>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</si>
  <si>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</si>
  <si>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</si>
  <si>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</si>
  <si>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</si>
  <si>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</si>
  <si>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</si>
  <si>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</si>
  <si>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</si>
  <si>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</si>
  <si>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</si>
  <si>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</si>
  <si>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</si>
  <si>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</si>
  <si>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</si>
  <si>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</si>
  <si>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</si>
  <si>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</si>
  <si>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</si>
  <si>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</si>
  <si>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</si>
  <si>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</si>
  <si>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</si>
  <si>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</si>
  <si>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</si>
  <si>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</si>
  <si>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</si>
  <si>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</si>
  <si>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</si>
  <si>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</si>
  <si>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</si>
  <si>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</si>
  <si>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Stavební část</t>
  </si>
  <si>
    <t>STA</t>
  </si>
  <si>
    <t>1</t>
  </si>
  <si>
    <t>{2a310820-2a7b-4a87-b183-badd185c37cd}</t>
  </si>
  <si>
    <t>2</t>
  </si>
  <si>
    <t>KRYCÍ LIST SOUPISU PRACÍ</t>
  </si>
  <si>
    <t>Objekt:</t>
  </si>
  <si>
    <t>SO01 -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</si>
  <si>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</si>
  <si>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</si>
  <si>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</si>
  <si>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</si>
  <si>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</si>
  <si>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</si>
  <si>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</si>
  <si>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</si>
  <si>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</si>
  <si>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</si>
  <si>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</si>
  <si>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</si>
  <si>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</si>
  <si>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</si>
  <si>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</si>
  <si>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741 - Elektroinstalace - silnoproud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</si>
  <si>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</si>
  <si>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</si>
  <si>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</si>
  <si>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</si>
  <si>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</si>
  <si>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783 - Dokončovací práce - nátěry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</si>
  <si>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</si>
  <si>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</si>
  <si>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</si>
  <si>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</si>
  <si>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</si>
  <si>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</si>
  <si>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</si>
  <si>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</si>
  <si>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</si>
  <si>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</si>
  <si>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</si>
  <si>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</si>
  <si>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</si>
  <si>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</si>
  <si>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</si>
  <si>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</si>
  <si>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</si>
  <si>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</si>
  <si>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</si>
  <si>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</si>
  <si>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</si>
  <si>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</si>
  <si>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</si>
  <si>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ze zámkových dlaždic komunikací pro pěší ručně</t>
  </si>
  <si>
    <t>m2</t>
  </si>
  <si>
    <t>4</t>
  </si>
  <si>
    <t>-1017490426</t>
  </si>
  <si>
    <t>VV</t>
  </si>
  <si>
    <t>2*1,65</t>
  </si>
  <si>
    <t>119001401</t>
  </si>
  <si>
    <t>Dočasné zajištění potrubí ocelového nebo litinového DN do 200 mm</t>
  </si>
  <si>
    <t>m</t>
  </si>
  <si>
    <t>2001094233</t>
  </si>
  <si>
    <t>plyn, voda:</t>
  </si>
  <si>
    <t>30</t>
  </si>
  <si>
    <t>3</t>
  </si>
  <si>
    <t>119001422</t>
  </si>
  <si>
    <t>Dočasné zajištění kabelů a kabelových tratí z 6 volně ložených kabelů</t>
  </si>
  <si>
    <t>-412125510</t>
  </si>
  <si>
    <t>122211101</t>
  </si>
  <si>
    <t>Odkopávky a prokopávky v hornině třídy těžitelnosti I, skupiny 3 ručně</t>
  </si>
  <si>
    <t>m3</t>
  </si>
  <si>
    <t>1495304905</t>
  </si>
  <si>
    <t>odkrytí základu pro sanační práce:</t>
  </si>
  <si>
    <t>24,03*2*1*0,6</t>
  </si>
  <si>
    <t>pro základ příštřešku:</t>
  </si>
  <si>
    <t>1*1,5*1,75</t>
  </si>
  <si>
    <t>372,89*0,5*0,1</t>
  </si>
  <si>
    <t>jámy pro uzemnění - tyče:</t>
  </si>
  <si>
    <t>27*0,25*0,25*0,5</t>
  </si>
  <si>
    <t>Součet</t>
  </si>
  <si>
    <t>5</t>
  </si>
  <si>
    <t>131111359</t>
  </si>
  <si>
    <t>Příplatek za vrtání v kamenité nebo kořeny prorostlé půdě</t>
  </si>
  <si>
    <t>-668620447</t>
  </si>
  <si>
    <t>212,8</t>
  </si>
  <si>
    <t>1,2*7</t>
  </si>
  <si>
    <t>6</t>
  </si>
  <si>
    <t>131151343</t>
  </si>
  <si>
    <t>Vrtání jamek pro plotové sloupky D přes 200 do 300 mm strojně</t>
  </si>
  <si>
    <t>-191397442</t>
  </si>
  <si>
    <t>266*0,8</t>
  </si>
  <si>
    <t>7</t>
  </si>
  <si>
    <t>131212531</t>
  </si>
  <si>
    <t>Hloubení jamek objem do 0,5 m3 v soudržných horninách třídy těžitelnosti I skupiny 3 ručně</t>
  </si>
  <si>
    <t>-1480353018</t>
  </si>
  <si>
    <t>patky pro brány:</t>
  </si>
  <si>
    <t>0,5*0,5*1,2*7</t>
  </si>
  <si>
    <t>8</t>
  </si>
  <si>
    <t>174111101</t>
  </si>
  <si>
    <t>Zásyp jam, šachet rýh nebo kolem objektů sypaninou se zhutněním ručně</t>
  </si>
  <si>
    <t>1050947303</t>
  </si>
  <si>
    <t>zasypání děr vzniklých po vybourání betonových základových zídek zeminou:</t>
  </si>
  <si>
    <t>372,89*0,2*0,3</t>
  </si>
  <si>
    <t>zasypání opravené zídky a zdi u kont.stání:</t>
  </si>
  <si>
    <t>31,461</t>
  </si>
  <si>
    <t>zasypání jam pro uzemňovací tyče:</t>
  </si>
  <si>
    <t>9</t>
  </si>
  <si>
    <t>181912111</t>
  </si>
  <si>
    <t>Úprava pláně v hornině třídy těžitelnosti I skupiny 3 bez zhutnění ručně</t>
  </si>
  <si>
    <t>1908963490</t>
  </si>
  <si>
    <t>délka plotu v š. 3m:</t>
  </si>
  <si>
    <t>395,78*3</t>
  </si>
  <si>
    <t>10</t>
  </si>
  <si>
    <t>M</t>
  </si>
  <si>
    <t>10364101</t>
  </si>
  <si>
    <t xml:space="preserve">zemina pro terénní úpravy -  ornice</t>
  </si>
  <si>
    <t>t</t>
  </si>
  <si>
    <t>-82816981</t>
  </si>
  <si>
    <t>Zakládání</t>
  </si>
  <si>
    <t>11</t>
  </si>
  <si>
    <t>274313611</t>
  </si>
  <si>
    <t>Základové pásy z betonu tř. C 16/20</t>
  </si>
  <si>
    <t>-44640110</t>
  </si>
  <si>
    <t>podkladní beton zdi:</t>
  </si>
  <si>
    <t>1,75*0,5*0,05</t>
  </si>
  <si>
    <t>12</t>
  </si>
  <si>
    <t>274351121</t>
  </si>
  <si>
    <t>Zřízení bednění základových pasů rovného</t>
  </si>
  <si>
    <t>1822671923</t>
  </si>
  <si>
    <t>nadbetonávka zídky:</t>
  </si>
  <si>
    <t>det.A:</t>
  </si>
  <si>
    <t>0,56*0,31*2</t>
  </si>
  <si>
    <t>0,25*0,31</t>
  </si>
  <si>
    <t>det.B:</t>
  </si>
  <si>
    <t>0,27*1,85*2</t>
  </si>
  <si>
    <t>0,27*0,25</t>
  </si>
  <si>
    <t>det.C:</t>
  </si>
  <si>
    <t>0,5*1,9*2</t>
  </si>
  <si>
    <t>0,5*0,25</t>
  </si>
  <si>
    <t>13</t>
  </si>
  <si>
    <t>274351122</t>
  </si>
  <si>
    <t>Odstranění bednění základových pasů rovného</t>
  </si>
  <si>
    <t>-2000363771</t>
  </si>
  <si>
    <t>14</t>
  </si>
  <si>
    <t>275118111</t>
  </si>
  <si>
    <t>Uložení kotevního tělesa - patky s kotevním drátem</t>
  </si>
  <si>
    <t>kus</t>
  </si>
  <si>
    <t>-1704107098</t>
  </si>
  <si>
    <t>54825000</t>
  </si>
  <si>
    <t>kotevní patka tvaru U široká 100x100x4,0 16x250mm</t>
  </si>
  <si>
    <t>332659593</t>
  </si>
  <si>
    <t>16</t>
  </si>
  <si>
    <t>279113144</t>
  </si>
  <si>
    <t>Základová zeď tl přes 250 do 300 mm z tvárnic ztraceného bednění včetně výplně z betonu tř. C 20/25</t>
  </si>
  <si>
    <t>1299569670</t>
  </si>
  <si>
    <t>2,5*1,75</t>
  </si>
  <si>
    <t>17</t>
  </si>
  <si>
    <t>279361221</t>
  </si>
  <si>
    <t xml:space="preserve">Výztuž základových zdí nosných betonářskou ocelí </t>
  </si>
  <si>
    <t>-412141600</t>
  </si>
  <si>
    <t>pr.12:</t>
  </si>
  <si>
    <t>1,75*2*9</t>
  </si>
  <si>
    <t>2,5*5*1,75</t>
  </si>
  <si>
    <t>Mezisoučet</t>
  </si>
  <si>
    <t>53,375*0,89/1000*1,2</t>
  </si>
  <si>
    <t>Komunikace pozemní</t>
  </si>
  <si>
    <t>18</t>
  </si>
  <si>
    <t>564241112</t>
  </si>
  <si>
    <t>Podklad nebo podsyp ze štěrkopísku ŠP tl 130 mm</t>
  </si>
  <si>
    <t>1108981074</t>
  </si>
  <si>
    <t>19</t>
  </si>
  <si>
    <t>596211110</t>
  </si>
  <si>
    <t>Kladení zámkové dlažby komunikací pro pěší tl 60 mm skupiny A pl do 50 m2</t>
  </si>
  <si>
    <t>-722061403</t>
  </si>
  <si>
    <t>20</t>
  </si>
  <si>
    <t>59245015</t>
  </si>
  <si>
    <t>dlažba zámková tvaru I 200x165x60mm přírodní</t>
  </si>
  <si>
    <t>274913564</t>
  </si>
  <si>
    <t>3,3*1,03 'Přepočtené koeficientem množství</t>
  </si>
  <si>
    <t>Úpravy povrchů, podlahy a osazování výplní</t>
  </si>
  <si>
    <t>622331121</t>
  </si>
  <si>
    <t>Cementová omítka hladká jednovrstvá vnějších stěn nanášená ručně</t>
  </si>
  <si>
    <t>665205066</t>
  </si>
  <si>
    <t>zeď:</t>
  </si>
  <si>
    <t>7,175</t>
  </si>
  <si>
    <t>opravovaná podezdívka:</t>
  </si>
  <si>
    <t>35,414</t>
  </si>
  <si>
    <t>22</t>
  </si>
  <si>
    <t>OP</t>
  </si>
  <si>
    <t>Začištění okraje asfaltové plochy u zdi přístřešku, odřezání asfaltu a dobetonování spáry nebo doplnění alfaltovou směsí vč. dodání materiálu</t>
  </si>
  <si>
    <t>bm</t>
  </si>
  <si>
    <t>-1142822631</t>
  </si>
  <si>
    <t>23</t>
  </si>
  <si>
    <t>Z</t>
  </si>
  <si>
    <t>Výkop a zhotovení betonového základu 0,2 x 0,1 x 0,8 m a zarážky s vyvrtáním otvoru u dvojkřídlé brány dle poznámky ve specifikaci</t>
  </si>
  <si>
    <t>kpl</t>
  </si>
  <si>
    <t>933757340</t>
  </si>
  <si>
    <t>Ostatní konstrukce a práce, bourání</t>
  </si>
  <si>
    <t>24</t>
  </si>
  <si>
    <t>916231112</t>
  </si>
  <si>
    <t>Osazení chodníkového obrubníku betonového ležatého bez boční opěry do lože z betonu prostého</t>
  </si>
  <si>
    <t>-1496177453</t>
  </si>
  <si>
    <t>1,75+2,5</t>
  </si>
  <si>
    <t>25</t>
  </si>
  <si>
    <t>59217017</t>
  </si>
  <si>
    <t>obrubník betonový chodníkový 1000x100x250mm</t>
  </si>
  <si>
    <t>-1207026124</t>
  </si>
  <si>
    <t>5*1,02 'Přepočtené koeficientem množství</t>
  </si>
  <si>
    <t>26</t>
  </si>
  <si>
    <t>962052210</t>
  </si>
  <si>
    <t>Bourání zdiva nadzákladového ze ŽB do 1 m3</t>
  </si>
  <si>
    <t>1917726920</t>
  </si>
  <si>
    <t>vyzděné části plotu:</t>
  </si>
  <si>
    <t>0,255*1,95*1,4</t>
  </si>
  <si>
    <t>0,26*2,18*1,54</t>
  </si>
  <si>
    <t>základy zídek:</t>
  </si>
  <si>
    <t>1,95*0,3*0,8</t>
  </si>
  <si>
    <t>2,18*0,3*0,8</t>
  </si>
  <si>
    <t>27</t>
  </si>
  <si>
    <t>966003818</t>
  </si>
  <si>
    <t>Rozebrání oplocení s příčníky a ocelovými sloupky z prken a latí</t>
  </si>
  <si>
    <t>-669508071</t>
  </si>
  <si>
    <t xml:space="preserve">Demontáž stávajícího dřevěného oplocení s vodorovnými nosnými prvky a svislými dřevěnými prvky. </t>
  </si>
  <si>
    <t>1-11-1:</t>
  </si>
  <si>
    <t>372,89</t>
  </si>
  <si>
    <t>1´-2´:</t>
  </si>
  <si>
    <t>16,52</t>
  </si>
  <si>
    <t>3´-4´:</t>
  </si>
  <si>
    <t>6,37</t>
  </si>
  <si>
    <t>28</t>
  </si>
  <si>
    <t>966051111</t>
  </si>
  <si>
    <t>Bourání betonových soklů oplocení osazovaných v řadě</t>
  </si>
  <si>
    <t>45714310</t>
  </si>
  <si>
    <t>předpoklad výšky betonu 0,3m + část nad terén:</t>
  </si>
  <si>
    <t>3-4:</t>
  </si>
  <si>
    <t>17,46*0,5*0,2</t>
  </si>
  <si>
    <t>5-6:</t>
  </si>
  <si>
    <t>15,51*0,5*0,2</t>
  </si>
  <si>
    <t>6-7:</t>
  </si>
  <si>
    <t>89,56/3*0,4*0,2</t>
  </si>
  <si>
    <t>89,56/3*0,6*0,2</t>
  </si>
  <si>
    <t>89,56/3*0,9*0,2</t>
  </si>
  <si>
    <t>7-8:</t>
  </si>
  <si>
    <t>59,93/2*0,7*0,2</t>
  </si>
  <si>
    <t>59,93/2*1*0,2</t>
  </si>
  <si>
    <t>8-9:</t>
  </si>
  <si>
    <t>80/2*0,8*0,2</t>
  </si>
  <si>
    <t>80/2*0,6*0,2</t>
  </si>
  <si>
    <t>9-10-11-1:</t>
  </si>
  <si>
    <t>78,82/2*1*0,2</t>
  </si>
  <si>
    <t>78,82/2*0,6*0,2</t>
  </si>
  <si>
    <t>29</t>
  </si>
  <si>
    <t>966071711</t>
  </si>
  <si>
    <t>Bourání sloupků a vzpěr plotových ocelových do 2,5 m zabetonovaných</t>
  </si>
  <si>
    <t>1623105810</t>
  </si>
  <si>
    <t>cca á 3,5m: 395,780/3,5</t>
  </si>
  <si>
    <t>zaokr.</t>
  </si>
  <si>
    <t>114</t>
  </si>
  <si>
    <t>966073811</t>
  </si>
  <si>
    <t>Rozebrání vrat a vrátek k oplocení pl přes 4 do 6 m2</t>
  </si>
  <si>
    <t>1042910372</t>
  </si>
  <si>
    <t>31</t>
  </si>
  <si>
    <t>966073813</t>
  </si>
  <si>
    <t>Rozebrání vrat a vrátek k oplocení pl přes 10 do 20 m2</t>
  </si>
  <si>
    <t>-1048164627</t>
  </si>
  <si>
    <t>32</t>
  </si>
  <si>
    <t>981011111</t>
  </si>
  <si>
    <t>Demolice budov dřevěných lehkých jednostranně obitých postupným rozebíráním</t>
  </si>
  <si>
    <t>1613520474</t>
  </si>
  <si>
    <t>2,8*1,75*2,6</t>
  </si>
  <si>
    <t>33</t>
  </si>
  <si>
    <t>985112113</t>
  </si>
  <si>
    <t>Odsekání degradovaného betonu stěn tl přes 30 do 50 mm</t>
  </si>
  <si>
    <t>1736055871</t>
  </si>
  <si>
    <t>34</t>
  </si>
  <si>
    <t>985112193</t>
  </si>
  <si>
    <t>Příplatek k odsekání degradovaného betonu za plochu do 10 m2 jednotlivě</t>
  </si>
  <si>
    <t>1317563577</t>
  </si>
  <si>
    <t>35</t>
  </si>
  <si>
    <t>985121121</t>
  </si>
  <si>
    <t>Tryskání degradovaného betonu stěn a rubu kleneb vodou pod tlakem do 300 barů</t>
  </si>
  <si>
    <t>-1362402952</t>
  </si>
  <si>
    <t>opravovaný beton:</t>
  </si>
  <si>
    <t>2,06*(2*0,5+0,2)</t>
  </si>
  <si>
    <t>18,53*(2*0,9+0,2)</t>
  </si>
  <si>
    <t>36</t>
  </si>
  <si>
    <t>985121912</t>
  </si>
  <si>
    <t>Příplatek k tryskání degradovaného betonu za plochu do 10 m2 jednotlivě</t>
  </si>
  <si>
    <t>24804739</t>
  </si>
  <si>
    <t>37</t>
  </si>
  <si>
    <t>985311111</t>
  </si>
  <si>
    <t>Reprofilace stěn cementovou sanační maltou tl do 10 mm</t>
  </si>
  <si>
    <t>-357936938</t>
  </si>
  <si>
    <t>2,06*(2*0,5)</t>
  </si>
  <si>
    <t>18,53*(2*0,9)</t>
  </si>
  <si>
    <t>38</t>
  </si>
  <si>
    <t>985311115</t>
  </si>
  <si>
    <t>Reprofilace stěn cementovou sanační maltou tl přes 40 do 50 mm</t>
  </si>
  <si>
    <t>1685659574</t>
  </si>
  <si>
    <t>2,06*0,2</t>
  </si>
  <si>
    <t>18,53*0,2</t>
  </si>
  <si>
    <t>39</t>
  </si>
  <si>
    <t>985311120</t>
  </si>
  <si>
    <t>Reprofilace stěn cementovou sanační maltou tl přes 90 do 100 mm</t>
  </si>
  <si>
    <t>1848071632</t>
  </si>
  <si>
    <t>reprofilace ostatních poškozených místo opravované betonové zídky:</t>
  </si>
  <si>
    <t>40</t>
  </si>
  <si>
    <t>985311912</t>
  </si>
  <si>
    <t>Příplatek při reprofilaci sanační maltou za plochu do 10 m2 jednotlivě</t>
  </si>
  <si>
    <t>-475397854</t>
  </si>
  <si>
    <t>41</t>
  </si>
  <si>
    <t>985323111</t>
  </si>
  <si>
    <t>Spojovací můstek reprofilovaného betonu na cementové bázi tl 1 mm</t>
  </si>
  <si>
    <t>28584414</t>
  </si>
  <si>
    <t>35,414+4,118+3</t>
  </si>
  <si>
    <t>42</t>
  </si>
  <si>
    <t>985441112</t>
  </si>
  <si>
    <t>Přídavná šroubovitá nerezová výztuž 1 táhlo D 6 mm v drážce v cihelném zdivu hl do 70 mm</t>
  </si>
  <si>
    <t>244141983</t>
  </si>
  <si>
    <t>0,3*6*3</t>
  </si>
  <si>
    <t>zesílení ostatních lomových míst v opravované betonové zídce - předpoklad:</t>
  </si>
  <si>
    <t>43</t>
  </si>
  <si>
    <t>985676111</t>
  </si>
  <si>
    <t>Výztuž ztužujících věnců z oceli 10 216</t>
  </si>
  <si>
    <t>-117837662</t>
  </si>
  <si>
    <t>pr.6:</t>
  </si>
  <si>
    <t>24*2*0,23/1000</t>
  </si>
  <si>
    <t>(2+0,6+1,9)*2*0,23/1000</t>
  </si>
  <si>
    <t>třmínky:</t>
  </si>
  <si>
    <t>1,2*11*0,23/1000</t>
  </si>
  <si>
    <t>0,016*1,5</t>
  </si>
  <si>
    <t>997</t>
  </si>
  <si>
    <t>Přesun sutě</t>
  </si>
  <si>
    <t>44</t>
  </si>
  <si>
    <t>997013111</t>
  </si>
  <si>
    <t>Vnitrostaveništní doprava suti a vybouraných hmot pro budovy v do 6 m s použitím mechanizace</t>
  </si>
  <si>
    <t>-1122492501</t>
  </si>
  <si>
    <t>45</t>
  </si>
  <si>
    <t>997013219</t>
  </si>
  <si>
    <t>Příplatek k vnitrostaveništní dopravě suti a vybouraných hmot za zvětšenou dopravu suti ZKD 10 m</t>
  </si>
  <si>
    <t>874018814</t>
  </si>
  <si>
    <t>184,776*12 'Přepočtené koeficientem množství</t>
  </si>
  <si>
    <t>46</t>
  </si>
  <si>
    <t>997013501</t>
  </si>
  <si>
    <t>Odvoz suti a vybouraných hmot na skládku nebo meziskládku do 1 km se složením</t>
  </si>
  <si>
    <t>1030483807</t>
  </si>
  <si>
    <t>47</t>
  </si>
  <si>
    <t>997013509</t>
  </si>
  <si>
    <t>Příplatek k odvozu suti a vybouraných hmot na skládku ZKD 1 km přes 1 km</t>
  </si>
  <si>
    <t>-336864593</t>
  </si>
  <si>
    <t>184,776*9 'Přepočtené koeficientem množství</t>
  </si>
  <si>
    <t>48</t>
  </si>
  <si>
    <t>997013601</t>
  </si>
  <si>
    <t>Poplatek za uložení na skládce (skládkovné) stavebního odpadu betonového kód odpadu 17 01 01</t>
  </si>
  <si>
    <t>1293894289</t>
  </si>
  <si>
    <t>0,858+126,464+4,349+2,57</t>
  </si>
  <si>
    <t>49</t>
  </si>
  <si>
    <t>997013602</t>
  </si>
  <si>
    <t>Poplatek za uložení na skládce (skládkovné) stavebního odpadu železobetonového kód odpadu 17 01 01</t>
  </si>
  <si>
    <t>-600049265</t>
  </si>
  <si>
    <t>50</t>
  </si>
  <si>
    <t>997013811</t>
  </si>
  <si>
    <t>Poplatek za uložení na skládce (skládkovné) stavebního odpadu dřevěného kód odpadu 17 02 01</t>
  </si>
  <si>
    <t>-1797216934</t>
  </si>
  <si>
    <t>7,6+0,497</t>
  </si>
  <si>
    <t>51</t>
  </si>
  <si>
    <t>997013875</t>
  </si>
  <si>
    <t>Poplatek za uložení stavebního odpadu na recyklační skládce (skládkovné) asfaltového bez obsahu dehtu zatříděného do Katalogu odpadů pod kódem 17 03 02</t>
  </si>
  <si>
    <t>296327221</t>
  </si>
  <si>
    <t>0,039+0,067</t>
  </si>
  <si>
    <t>52</t>
  </si>
  <si>
    <t>VŽŠ</t>
  </si>
  <si>
    <t>Výkup železného šrotu</t>
  </si>
  <si>
    <t>kg</t>
  </si>
  <si>
    <t>-544396341</t>
  </si>
  <si>
    <t>(16,147+0,42+0,8+0,013)*-1*1000</t>
  </si>
  <si>
    <t>998</t>
  </si>
  <si>
    <t>Přesun hmot</t>
  </si>
  <si>
    <t>53</t>
  </si>
  <si>
    <t>998011001</t>
  </si>
  <si>
    <t>Přesun hmot pro budovy zděné v do 6 m</t>
  </si>
  <si>
    <t>2117363786</t>
  </si>
  <si>
    <t>54</t>
  </si>
  <si>
    <t>998011014</t>
  </si>
  <si>
    <t>Příplatek k přesunu hmot pro budovy zděné za zvětšený přesun do 500 m</t>
  </si>
  <si>
    <t>1272002784</t>
  </si>
  <si>
    <t>PSV</t>
  </si>
  <si>
    <t>Práce a dodávky PSV</t>
  </si>
  <si>
    <t>712</t>
  </si>
  <si>
    <t>Povlakové krytiny</t>
  </si>
  <si>
    <t>55</t>
  </si>
  <si>
    <t>712440831</t>
  </si>
  <si>
    <t>Odstranění povlakové krytiny střech přes 10° do 30° z pásů NAIP přitavených v plné ploše jednovrstvé</t>
  </si>
  <si>
    <t>1892378139</t>
  </si>
  <si>
    <t>56</t>
  </si>
  <si>
    <t>712441559</t>
  </si>
  <si>
    <t>Provedení povlakové krytiny střech přes 10° do 30° pásy přitavením NAIP v plné ploše</t>
  </si>
  <si>
    <t>-1781822870</t>
  </si>
  <si>
    <t>57</t>
  </si>
  <si>
    <t>62866281</t>
  </si>
  <si>
    <t>pás asfaltový samolepicí modifikovaný SBS tl 3,0mm s vložkou ze skleněné tkaniny se spalitelnou fólií nebo jemnozrnným minerálním posypem nebo textilií na horním povrchu</t>
  </si>
  <si>
    <t>1804330212</t>
  </si>
  <si>
    <t>7,000*1,3</t>
  </si>
  <si>
    <t>58</t>
  </si>
  <si>
    <t>998712101</t>
  </si>
  <si>
    <t>Přesun hmot tonážní pro krytiny povlakové v objektech v do 6 m</t>
  </si>
  <si>
    <t>-769066252</t>
  </si>
  <si>
    <t>741</t>
  </si>
  <si>
    <t>Elektroinstalace - silnoproud</t>
  </si>
  <si>
    <t>59</t>
  </si>
  <si>
    <t>741440031</t>
  </si>
  <si>
    <t>Montáž tyč zemnicí dl do 2 m</t>
  </si>
  <si>
    <t>18253770</t>
  </si>
  <si>
    <t>montáž uzemnění, předpoklad tyč zemnící á 15m po obvodu plotu:</t>
  </si>
  <si>
    <t>392/15</t>
  </si>
  <si>
    <t>60</t>
  </si>
  <si>
    <t>35442128</t>
  </si>
  <si>
    <t>tyč zemnící 2 m FeZn se svorkou</t>
  </si>
  <si>
    <t>-1055718893</t>
  </si>
  <si>
    <t>61</t>
  </si>
  <si>
    <t>SM</t>
  </si>
  <si>
    <t>Spojovací materiál pro uzemnění, svorky, dráty</t>
  </si>
  <si>
    <t>458370931</t>
  </si>
  <si>
    <t>62</t>
  </si>
  <si>
    <t>741810001</t>
  </si>
  <si>
    <t>Celková prohlídka elektrického rozvodu a zařízení do 100 000,- Kč - revize uzemnění plotu</t>
  </si>
  <si>
    <t>-89415095</t>
  </si>
  <si>
    <t>762</t>
  </si>
  <si>
    <t>Konstrukce tesařské</t>
  </si>
  <si>
    <t>63</t>
  </si>
  <si>
    <t>762112110</t>
  </si>
  <si>
    <t>Montáž tesařských stěn na hladko z hraněného řeziva průřezové pl do 120 cm2</t>
  </si>
  <si>
    <t>1915905417</t>
  </si>
  <si>
    <t>7*2</t>
  </si>
  <si>
    <t>1,8*3</t>
  </si>
  <si>
    <t>2,5*3</t>
  </si>
  <si>
    <t>1,9*3</t>
  </si>
  <si>
    <t>2*6</t>
  </si>
  <si>
    <t>0,8*8</t>
  </si>
  <si>
    <t>64</t>
  </si>
  <si>
    <t>60512125</t>
  </si>
  <si>
    <t>hranol stavební řezivo průřezu do 120cm2 do dl 6m hoblované</t>
  </si>
  <si>
    <t>-1951101765</t>
  </si>
  <si>
    <t>51*0,1*0,1*1,2</t>
  </si>
  <si>
    <t>65</t>
  </si>
  <si>
    <t>762341016</t>
  </si>
  <si>
    <t>Bednění střech rovných sklon do 60° z desek tl 20 mm na sraz šroubovaných na krokve</t>
  </si>
  <si>
    <t>-1023042916</t>
  </si>
  <si>
    <t>1,75*2*2</t>
  </si>
  <si>
    <t>66</t>
  </si>
  <si>
    <t>998762101</t>
  </si>
  <si>
    <t>Přesun hmot tonážní pro kce tesařské v objektech v do 6 m</t>
  </si>
  <si>
    <t>-224453786</t>
  </si>
  <si>
    <t>764</t>
  </si>
  <si>
    <t>Konstrukce klempířské</t>
  </si>
  <si>
    <t>67</t>
  </si>
  <si>
    <t>764212632</t>
  </si>
  <si>
    <t>Oplechování štítu závětrnou lištou z Pz s povrchovou úpravou rš 200 mm</t>
  </si>
  <si>
    <t>1734760539</t>
  </si>
  <si>
    <t>4*2</t>
  </si>
  <si>
    <t>68</t>
  </si>
  <si>
    <t>764212663</t>
  </si>
  <si>
    <t>Oplechování rovné okapové hrany z Pz s povrchovou úpravou rš 250 mm</t>
  </si>
  <si>
    <t>-1574288763</t>
  </si>
  <si>
    <t>podkladní plech - okapnička</t>
  </si>
  <si>
    <t>1,75*2</t>
  </si>
  <si>
    <t>69</t>
  </si>
  <si>
    <t>998764101</t>
  </si>
  <si>
    <t>Přesun hmot tonážní pro konstrukce klempířské v objektech v do 6 m</t>
  </si>
  <si>
    <t>1755829483</t>
  </si>
  <si>
    <t>765</t>
  </si>
  <si>
    <t>Krytina skládaná</t>
  </si>
  <si>
    <t>70</t>
  </si>
  <si>
    <t>765151002</t>
  </si>
  <si>
    <t>Montáž krytiny bitumenové ze šindelů na bednění sklonu přes 20° do 30°</t>
  </si>
  <si>
    <t>-649831930</t>
  </si>
  <si>
    <t>1,75*5</t>
  </si>
  <si>
    <t>71</t>
  </si>
  <si>
    <t>62866500</t>
  </si>
  <si>
    <t>šindel asfaltový na skelné vložce tvar obdélník barevný</t>
  </si>
  <si>
    <t>1976861240</t>
  </si>
  <si>
    <t>7,85*1,3</t>
  </si>
  <si>
    <t>10,205*1,03 'Přepočtené koeficientem množství</t>
  </si>
  <si>
    <t>72</t>
  </si>
  <si>
    <t>765151801</t>
  </si>
  <si>
    <t>Demontáž krytiny bitumenové ze šindelů do suti</t>
  </si>
  <si>
    <t>-890146681</t>
  </si>
  <si>
    <t>73</t>
  </si>
  <si>
    <t>998765101</t>
  </si>
  <si>
    <t>Přesun hmot tonážní pro krytiny skládané v objektech v do 6 m</t>
  </si>
  <si>
    <t>-167240815</t>
  </si>
  <si>
    <t>766</t>
  </si>
  <si>
    <t>Konstrukce truhlářské</t>
  </si>
  <si>
    <t>74</t>
  </si>
  <si>
    <t>766121210</t>
  </si>
  <si>
    <t>Montáž stěn plných s výplní v do 2,75 m</t>
  </si>
  <si>
    <t>-24183678</t>
  </si>
  <si>
    <t>Montáž příštřešku pro odpadní nádoby:</t>
  </si>
  <si>
    <t>(1,75+2*2,5)*2,59</t>
  </si>
  <si>
    <t>75</t>
  </si>
  <si>
    <t>61191175</t>
  </si>
  <si>
    <t>řezivo obkladové smrk dle pozn. na výkrese</t>
  </si>
  <si>
    <t>-575250742</t>
  </si>
  <si>
    <t>17,483*1,2</t>
  </si>
  <si>
    <t>76</t>
  </si>
  <si>
    <t>998766101</t>
  </si>
  <si>
    <t>Přesun hmot tonážní pro kce truhlářské v objektech v do 6 m</t>
  </si>
  <si>
    <t>-1744483253</t>
  </si>
  <si>
    <t>767</t>
  </si>
  <si>
    <t>Konstrukce zámečnické</t>
  </si>
  <si>
    <t>77</t>
  </si>
  <si>
    <t>348171143</t>
  </si>
  <si>
    <t>Montáž panelového svařovaného oplocení v přes 1,0 do 1,5 m</t>
  </si>
  <si>
    <t>-1698342415</t>
  </si>
  <si>
    <t>78</t>
  </si>
  <si>
    <t>348171146</t>
  </si>
  <si>
    <t>Montáž panelového svařovaného oplocení v přes 1,5 do 2,0 m</t>
  </si>
  <si>
    <t>1403188286</t>
  </si>
  <si>
    <t>79</t>
  </si>
  <si>
    <t>338121123</t>
  </si>
  <si>
    <t>Osazování sloupků a vzpěr ŽB plotových zabetonováním patky o obj do 0,15 m3</t>
  </si>
  <si>
    <t>1387486505</t>
  </si>
  <si>
    <t>198+52+10+2+4</t>
  </si>
  <si>
    <t>80</t>
  </si>
  <si>
    <t>338121127</t>
  </si>
  <si>
    <t>Osazování sloupků a vzpěr ŽB plotových zabetonováním patky o obj přes 0,20 do 0,30 m3</t>
  </si>
  <si>
    <t>-770965729</t>
  </si>
  <si>
    <t>81</t>
  </si>
  <si>
    <t>348121221</t>
  </si>
  <si>
    <t>Osazení podhrabových desek dl přes 2 do 3 m na ocelové plotové sloupky</t>
  </si>
  <si>
    <t>-1974689685</t>
  </si>
  <si>
    <t>82</t>
  </si>
  <si>
    <t>PSB.56230200</t>
  </si>
  <si>
    <t>Podhrabová deska PD 1-300 B, 2500x50x250mm</t>
  </si>
  <si>
    <t>1014948140</t>
  </si>
  <si>
    <t>P</t>
  </si>
  <si>
    <t>Poznámka k položce:_x000d_
přírodní, hladký</t>
  </si>
  <si>
    <t>83</t>
  </si>
  <si>
    <t>348101220</t>
  </si>
  <si>
    <t>Osazení vrat nebo vrátek k oplocení na ocelové sloupky pl přes 2 do 4 m2</t>
  </si>
  <si>
    <t>-1689476693</t>
  </si>
  <si>
    <t>84</t>
  </si>
  <si>
    <t>348101230</t>
  </si>
  <si>
    <t>Osazení vrat nebo vrátek k oplocení na ocelové sloupky pl přes 4 do 6 m2</t>
  </si>
  <si>
    <t>595496350</t>
  </si>
  <si>
    <t>85</t>
  </si>
  <si>
    <t>Sloupek oplocení 60x40 d. 2200mm ZN+RAL 6005 vč. ucpávek</t>
  </si>
  <si>
    <t>387619939</t>
  </si>
  <si>
    <t>86</t>
  </si>
  <si>
    <t>SO02</t>
  </si>
  <si>
    <t>Sloupek oplocení 60x40 d. 2400mm ZN+RAL 6005 vč. ucpávek</t>
  </si>
  <si>
    <t>-60604886</t>
  </si>
  <si>
    <t>87</t>
  </si>
  <si>
    <t>SO03</t>
  </si>
  <si>
    <t>Sloupek oplocení 60y40 s patkou 100x100 d. 1460mm ZN+RAL 6005, kotven do beton. zídky, vč. kotvícího materiálu, šroubů a podložek vč. ucpávek</t>
  </si>
  <si>
    <t>-1247917691</t>
  </si>
  <si>
    <t>88</t>
  </si>
  <si>
    <t>SO04</t>
  </si>
  <si>
    <t>Sloupek oplocení 60x40 d. 1800mm ZN + RAL 6005 vč. ucpávek</t>
  </si>
  <si>
    <t>-1235622740</t>
  </si>
  <si>
    <t>89</t>
  </si>
  <si>
    <t>SO05</t>
  </si>
  <si>
    <t>Sloupek oplocení 60x40 d. 2000mm ZN+RAL 6005 vč. ucpávek</t>
  </si>
  <si>
    <t>444890799</t>
  </si>
  <si>
    <t>90</t>
  </si>
  <si>
    <t>PKK</t>
  </si>
  <si>
    <t>Příchytka kovová koncová 100x100mm, RAL 6005</t>
  </si>
  <si>
    <t>162945280</t>
  </si>
  <si>
    <t>91</t>
  </si>
  <si>
    <t>PKP</t>
  </si>
  <si>
    <t>Příchytka kovová průběžná 60x40mm, RAL 6005</t>
  </si>
  <si>
    <t>-1460330725</t>
  </si>
  <si>
    <t>92</t>
  </si>
  <si>
    <t>PKR</t>
  </si>
  <si>
    <t>Příchytka kovová rohová 60x40mm, RAL 6005</t>
  </si>
  <si>
    <t>1103293257</t>
  </si>
  <si>
    <t>93</t>
  </si>
  <si>
    <t>PKU</t>
  </si>
  <si>
    <t>Příchytka kovová upevňovací ke zdi, RAL 6005</t>
  </si>
  <si>
    <t>1615529545</t>
  </si>
  <si>
    <t>94</t>
  </si>
  <si>
    <t>DPD</t>
  </si>
  <si>
    <t>Držák podhrabové desky koncový kovový</t>
  </si>
  <si>
    <t>1519713025</t>
  </si>
  <si>
    <t>95</t>
  </si>
  <si>
    <t>2/Z</t>
  </si>
  <si>
    <t>Dvoukřídlá brána 1500x3500 - spec. viz. výpis zám. výrobků</t>
  </si>
  <si>
    <t>778878413</t>
  </si>
  <si>
    <t>96</t>
  </si>
  <si>
    <t>3/Z</t>
  </si>
  <si>
    <t>Jednokřídlá brána 1500x1960 - spec. viz. výpis zám. výrobků</t>
  </si>
  <si>
    <t>-581804034</t>
  </si>
  <si>
    <t>97</t>
  </si>
  <si>
    <t>4/Z</t>
  </si>
  <si>
    <t>Sestava jednokřídlá brána a branka 1500x3500 - spec. viz. výpis zám. výrobků</t>
  </si>
  <si>
    <t>-667130012</t>
  </si>
  <si>
    <t>98</t>
  </si>
  <si>
    <t>5/Z</t>
  </si>
  <si>
    <t>Sestava jednokřídlá brána a branka 1100x3000 - spec. viz. výpis zám. výrobků</t>
  </si>
  <si>
    <t>543523986</t>
  </si>
  <si>
    <t>99</t>
  </si>
  <si>
    <t>KS</t>
  </si>
  <si>
    <t>Příplatek za kotvení sloupků do boků schodišťových stupňů nebo podesty - záv. tyčí do chemické kotvy, podložka, krycí matky, průvrt sloupku vč. dodávky kotvícího materiálu a chemické kotvy</t>
  </si>
  <si>
    <t>1549183142</t>
  </si>
  <si>
    <t>2*5</t>
  </si>
  <si>
    <t>100</t>
  </si>
  <si>
    <t>PO1430</t>
  </si>
  <si>
    <t>Panel oplocení 1430/150-2500</t>
  </si>
  <si>
    <t>-2002576177</t>
  </si>
  <si>
    <t>panely oplocení v.1430/150 - 2500mm</t>
  </si>
  <si>
    <t>celková délka plotu vč. bran: 372,89+6,37=379,26m</t>
  </si>
  <si>
    <t>rezerva na prostřih polí +15%</t>
  </si>
  <si>
    <t>379,26*1,15</t>
  </si>
  <si>
    <t>101</t>
  </si>
  <si>
    <t>PO1030</t>
  </si>
  <si>
    <t>Panel oplocení 1030/250-2500</t>
  </si>
  <si>
    <t>1290033419</t>
  </si>
  <si>
    <t>délka plotu 16,52</t>
  </si>
  <si>
    <t>rezerva na prostřih polí 16,52*1,15</t>
  </si>
  <si>
    <t>16,52*1,15</t>
  </si>
  <si>
    <t>102</t>
  </si>
  <si>
    <t>767995102xx</t>
  </si>
  <si>
    <t>Výroba a montáž atypických kovových doplňků staveb - úprava plotového dílce</t>
  </si>
  <si>
    <t>-2033502794</t>
  </si>
  <si>
    <t>Příplatek za úpravu délky zařezáním nebo zastřižením, ošetření zařezaných ploch proti korozi:</t>
  </si>
  <si>
    <t>372,89+6,37+16,52</t>
  </si>
  <si>
    <t>103</t>
  </si>
  <si>
    <t>998767101</t>
  </si>
  <si>
    <t>Přesun hmot tonážní pro zámečnické konstrukce v objektech v do 6 m</t>
  </si>
  <si>
    <t>-879829824</t>
  </si>
  <si>
    <t>783</t>
  </si>
  <si>
    <t>Dokončovací práce - nátěry</t>
  </si>
  <si>
    <t>104</t>
  </si>
  <si>
    <t>783164101</t>
  </si>
  <si>
    <t>Základní jednonásobný olejový nátěr truhlářských konstrukcí</t>
  </si>
  <si>
    <t>1547173485</t>
  </si>
  <si>
    <t>(2,8+1,75)*2</t>
  </si>
  <si>
    <t>0,1*4*7</t>
  </si>
  <si>
    <t>(0,12*0,06)*2*4*3</t>
  </si>
  <si>
    <t>0,1*4*2*2</t>
  </si>
  <si>
    <t>0,1*4*0,8*8</t>
  </si>
  <si>
    <t>8*2</t>
  </si>
  <si>
    <t>40,233*1,5</t>
  </si>
  <si>
    <t>105</t>
  </si>
  <si>
    <t>783167101</t>
  </si>
  <si>
    <t>Krycí jednonásobný olejový nátěr truhlářských konstrukcí</t>
  </si>
  <si>
    <t>182729911</t>
  </si>
  <si>
    <t>106</t>
  </si>
  <si>
    <t>783823133</t>
  </si>
  <si>
    <t>Penetrační silikátový nátěr hladkých, tenkovrstvých zrnitých nebo štukových omítek</t>
  </si>
  <si>
    <t>1449372650</t>
  </si>
  <si>
    <t>42,589</t>
  </si>
  <si>
    <t>107</t>
  </si>
  <si>
    <t>783827103</t>
  </si>
  <si>
    <t>Krycí jednonásobný silikátový nátěr hladkých betonových povrchů</t>
  </si>
  <si>
    <t>2042633825</t>
  </si>
  <si>
    <t>VRN</t>
  </si>
  <si>
    <t>Vedlejší rozpočtové náklady</t>
  </si>
  <si>
    <t>VRN1</t>
  </si>
  <si>
    <t>Průzkumné, geodetické a projektové práce</t>
  </si>
  <si>
    <t>108</t>
  </si>
  <si>
    <t>012303000</t>
  </si>
  <si>
    <t>Geodetické práce po výstavbě</t>
  </si>
  <si>
    <t>1024</t>
  </si>
  <si>
    <t>1065136719</t>
  </si>
  <si>
    <t>109</t>
  </si>
  <si>
    <t>013254000</t>
  </si>
  <si>
    <t>Dokumentace skutečného provedení stavby</t>
  </si>
  <si>
    <t>378836838</t>
  </si>
  <si>
    <t>VRN3</t>
  </si>
  <si>
    <t>Zařízení staveniště</t>
  </si>
  <si>
    <t>110</t>
  </si>
  <si>
    <t>030001000</t>
  </si>
  <si>
    <t>-957790109</t>
  </si>
  <si>
    <t>VRN7</t>
  </si>
  <si>
    <t>Provozní vlivy</t>
  </si>
  <si>
    <t>111</t>
  </si>
  <si>
    <t>075603000</t>
  </si>
  <si>
    <t>Ochranná pásma - zajištění vytýčení sítí</t>
  </si>
  <si>
    <t>1560946804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</si>
</sst>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21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26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27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28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28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26</v>
      </c>
      <c r="AL14" s="23"/>
      <c r="AM14" s="23"/>
      <c r="AN14" s="35" t="s">
        <v>28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29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26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30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31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26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30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32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33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34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35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36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37</v>
      </c>
      <c r="E29" s="48"/>
      <c r="F29" s="33" t="s">
        <v>38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39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40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41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42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43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44</v>
      </c>
      <c r="U35" s="55"/>
      <c r="V35" s="55"/>
      <c r="W35" s="55"/>
      <c r="X35" s="57" t="s">
        <v>45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46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47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48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49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48</v>
      </c>
      <c r="AI60" s="43"/>
      <c r="AJ60" s="43"/>
      <c r="AK60" s="43"/>
      <c r="AL60" s="43"/>
      <c r="AM60" s="65" t="s">
        <v>49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50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51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48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49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48</v>
      </c>
      <c r="AI75" s="43"/>
      <c r="AJ75" s="43"/>
      <c r="AK75" s="43"/>
      <c r="AL75" s="43"/>
      <c r="AM75" s="65" t="s">
        <v>49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52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P2104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Oprava plotu u MŠ Staňkova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 xml:space="preserve"> 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29. 7. 2021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 xml:space="preserve"> 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29</v>
      </c>
      <c r="AJ89" s="41"/>
      <c r="AK89" s="41"/>
      <c r="AL89" s="41"/>
      <c r="AM89" s="81" t="str">
        <f>IF(E17="","",E17)</f>
        <v xml:space="preserve"> </v>
      </c>
      <c r="AN89" s="72"/>
      <c r="AO89" s="72"/>
      <c r="AP89" s="72"/>
      <c r="AQ89" s="41"/>
      <c r="AR89" s="45"/>
      <c r="AS89" s="82" t="s">
        <v>53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27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31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54</v>
      </c>
      <c r="D92" s="95"/>
      <c r="E92" s="95"/>
      <c r="F92" s="95"/>
      <c r="G92" s="95"/>
      <c r="H92" s="96"/>
      <c r="I92" s="97" t="s">
        <v>55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56</v>
      </c>
      <c r="AH92" s="95"/>
      <c r="AI92" s="95"/>
      <c r="AJ92" s="95"/>
      <c r="AK92" s="95"/>
      <c r="AL92" s="95"/>
      <c r="AM92" s="95"/>
      <c r="AN92" s="97" t="s">
        <v>57</v>
      </c>
      <c r="AO92" s="95"/>
      <c r="AP92" s="99"/>
      <c r="AQ92" s="100" t="s">
        <v>58</v>
      </c>
      <c r="AR92" s="45"/>
      <c r="AS92" s="101" t="s">
        <v>59</v>
      </c>
      <c r="AT92" s="102" t="s">
        <v>60</v>
      </c>
      <c r="AU92" s="102" t="s">
        <v>61</v>
      </c>
      <c r="AV92" s="102" t="s">
        <v>62</v>
      </c>
      <c r="AW92" s="102" t="s">
        <v>63</v>
      </c>
      <c r="AX92" s="102" t="s">
        <v>64</v>
      </c>
      <c r="AY92" s="102" t="s">
        <v>65</v>
      </c>
      <c r="AZ92" s="102" t="s">
        <v>66</v>
      </c>
      <c r="BA92" s="102" t="s">
        <v>67</v>
      </c>
      <c r="BB92" s="102" t="s">
        <v>68</v>
      </c>
      <c r="BC92" s="102" t="s">
        <v>69</v>
      </c>
      <c r="BD92" s="103" t="s">
        <v>70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71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ROUND(AS95,2)</f>
        <v>0</v>
      </c>
      <c r="AT94" s="115">
        <f>ROUND(SUM(AV94:AW94),2)</f>
        <v>0</v>
      </c>
      <c r="AU94" s="116">
        <f>ROUND(AU95,5)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ROUND(AZ95,2)</f>
        <v>0</v>
      </c>
      <c r="BA94" s="115">
        <f>ROUND(BA95,2)</f>
        <v>0</v>
      </c>
      <c r="BB94" s="115">
        <f>ROUND(BB95,2)</f>
        <v>0</v>
      </c>
      <c r="BC94" s="115">
        <f>ROUND(BC95,2)</f>
        <v>0</v>
      </c>
      <c r="BD94" s="117">
        <f>ROUND(BD95,2)</f>
        <v>0</v>
      </c>
      <c r="BE94" s="6"/>
      <c r="BS94" s="118" t="s">
        <v>72</v>
      </c>
      <c r="BT94" s="118" t="s">
        <v>73</v>
      </c>
      <c r="BU94" s="119" t="s">
        <v>74</v>
      </c>
      <c r="BV94" s="118" t="s">
        <v>75</v>
      </c>
      <c r="BW94" s="118" t="s">
        <v>5</v>
      </c>
      <c r="BX94" s="118" t="s">
        <v>76</v>
      </c>
      <c r="CL94" s="118" t="s">
        <v>1</v>
      </c>
    </row>
    <row r="95" s="7" customFormat="1" ht="16.5" customHeight="1">
      <c r="A95" s="120" t="s">
        <v>77</v>
      </c>
      <c r="B95" s="121"/>
      <c r="C95" s="122"/>
      <c r="D95" s="123" t="s">
        <v>78</v>
      </c>
      <c r="E95" s="123"/>
      <c r="F95" s="123"/>
      <c r="G95" s="123"/>
      <c r="H95" s="123"/>
      <c r="I95" s="124"/>
      <c r="J95" s="123" t="s">
        <v>79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'SO01 - Stavební část'!J30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80</v>
      </c>
      <c r="AR95" s="127"/>
      <c r="AS95" s="128">
        <v>0</v>
      </c>
      <c r="AT95" s="129">
        <f>ROUND(SUM(AV95:AW95),2)</f>
        <v>0</v>
      </c>
      <c r="AU95" s="130">
        <f>'SO01 - Stavební část'!P137</f>
        <v>0</v>
      </c>
      <c r="AV95" s="129">
        <f>'SO01 - Stavební část'!J33</f>
        <v>0</v>
      </c>
      <c r="AW95" s="129">
        <f>'SO01 - Stavební část'!J34</f>
        <v>0</v>
      </c>
      <c r="AX95" s="129">
        <f>'SO01 - Stavební část'!J35</f>
        <v>0</v>
      </c>
      <c r="AY95" s="129">
        <f>'SO01 - Stavební část'!J36</f>
        <v>0</v>
      </c>
      <c r="AZ95" s="129">
        <f>'SO01 - Stavební část'!F33</f>
        <v>0</v>
      </c>
      <c r="BA95" s="129">
        <f>'SO01 - Stavební část'!F34</f>
        <v>0</v>
      </c>
      <c r="BB95" s="129">
        <f>'SO01 - Stavební část'!F35</f>
        <v>0</v>
      </c>
      <c r="BC95" s="129">
        <f>'SO01 - Stavební část'!F36</f>
        <v>0</v>
      </c>
      <c r="BD95" s="131">
        <f>'SO01 - Stavební část'!F37</f>
        <v>0</v>
      </c>
      <c r="BE95" s="7"/>
      <c r="BT95" s="132" t="s">
        <v>81</v>
      </c>
      <c r="BV95" s="132" t="s">
        <v>75</v>
      </c>
      <c r="BW95" s="132" t="s">
        <v>82</v>
      </c>
      <c r="BX95" s="132" t="s">
        <v>5</v>
      </c>
      <c r="CL95" s="132" t="s">
        <v>1</v>
      </c>
      <c r="CM95" s="132" t="s">
        <v>83</v>
      </c>
    </row>
    <row r="96" s="2" customFormat="1" ht="30" customHeight="1">
      <c r="A96" s="39"/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F96" s="41"/>
      <c r="AG96" s="41"/>
      <c r="AH96" s="41"/>
      <c r="AI96" s="41"/>
      <c r="AJ96" s="41"/>
      <c r="AK96" s="41"/>
      <c r="AL96" s="41"/>
      <c r="AM96" s="41"/>
      <c r="AN96" s="41"/>
      <c r="AO96" s="41"/>
      <c r="AP96" s="41"/>
      <c r="AQ96" s="41"/>
      <c r="AR96" s="45"/>
      <c r="AS96" s="39"/>
      <c r="AT96" s="39"/>
      <c r="AU96" s="39"/>
      <c r="AV96" s="39"/>
      <c r="AW96" s="39"/>
      <c r="AX96" s="39"/>
      <c r="AY96" s="39"/>
      <c r="AZ96" s="39"/>
      <c r="BA96" s="39"/>
      <c r="BB96" s="39"/>
      <c r="BC96" s="39"/>
      <c r="BD96" s="39"/>
      <c r="BE96" s="39"/>
    </row>
    <row r="97" s="2" customFormat="1" ht="6.96" customHeight="1">
      <c r="A97" s="39"/>
      <c r="B97" s="67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68"/>
      <c r="S97" s="68"/>
      <c r="T97" s="68"/>
      <c r="U97" s="68"/>
      <c r="V97" s="68"/>
      <c r="W97" s="68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  <c r="AN97" s="68"/>
      <c r="AO97" s="68"/>
      <c r="AP97" s="68"/>
      <c r="AQ97" s="68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</sheetData>
  <sheetProtection sheet="1" formatColumns="0" formatRows="0" objects="1" scenarios="1" spinCount="100000" saltValue="0Bm5GgNqJ60jUx8rjak7baGIZKWLOG3UiLRGFJMf5nJfAir8w7t318e5zqqb9+eHafxw5hHwQs932vR3NRZA6w==" hashValue="SPfDGQjPRTkgaTs6QPyZOanImbPwBDgO9JLHhxjAgQ3ccqulzrtOg3jXknl4yZuF7zT6o7oiIBGOhEt3wETTLg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SO01 - Stavební část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82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21"/>
      <c r="AT3" s="18" t="s">
        <v>83</v>
      </c>
    </row>
    <row r="4" s="1" customFormat="1" ht="24.96" customHeight="1">
      <c r="B4" s="21"/>
      <c r="D4" s="135" t="s">
        <v>84</v>
      </c>
      <c r="L4" s="21"/>
      <c r="M4" s="136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7" t="s">
        <v>16</v>
      </c>
      <c r="L6" s="21"/>
    </row>
    <row r="7" s="1" customFormat="1" ht="16.5" customHeight="1">
      <c r="B7" s="21"/>
      <c r="E7" s="138" t="str">
        <f>'Rekapitulace stavby'!K6</f>
        <v>Oprava plotu u MŠ Staňkova</v>
      </c>
      <c r="F7" s="137"/>
      <c r="G7" s="137"/>
      <c r="H7" s="137"/>
      <c r="L7" s="21"/>
    </row>
    <row r="8" s="2" customFormat="1" ht="12" customHeight="1">
      <c r="A8" s="39"/>
      <c r="B8" s="45"/>
      <c r="C8" s="39"/>
      <c r="D8" s="137" t="s">
        <v>85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9" t="s">
        <v>86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7" t="s">
        <v>18</v>
      </c>
      <c r="E11" s="39"/>
      <c r="F11" s="140" t="s">
        <v>1</v>
      </c>
      <c r="G11" s="39"/>
      <c r="H11" s="39"/>
      <c r="I11" s="137" t="s">
        <v>19</v>
      </c>
      <c r="J11" s="140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7" t="s">
        <v>20</v>
      </c>
      <c r="E12" s="39"/>
      <c r="F12" s="140" t="s">
        <v>21</v>
      </c>
      <c r="G12" s="39"/>
      <c r="H12" s="39"/>
      <c r="I12" s="137" t="s">
        <v>22</v>
      </c>
      <c r="J12" s="141" t="str">
        <f>'Rekapitulace stavby'!AN8</f>
        <v>29. 7. 2021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7" t="s">
        <v>24</v>
      </c>
      <c r="E14" s="39"/>
      <c r="F14" s="39"/>
      <c r="G14" s="39"/>
      <c r="H14" s="39"/>
      <c r="I14" s="137" t="s">
        <v>25</v>
      </c>
      <c r="J14" s="140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0" t="str">
        <f>IF('Rekapitulace stavby'!E11="","",'Rekapitulace stavby'!E11)</f>
        <v xml:space="preserve"> </v>
      </c>
      <c r="F15" s="39"/>
      <c r="G15" s="39"/>
      <c r="H15" s="39"/>
      <c r="I15" s="137" t="s">
        <v>26</v>
      </c>
      <c r="J15" s="140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7" t="s">
        <v>27</v>
      </c>
      <c r="E17" s="39"/>
      <c r="F17" s="39"/>
      <c r="G17" s="39"/>
      <c r="H17" s="39"/>
      <c r="I17" s="137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0"/>
      <c r="G18" s="140"/>
      <c r="H18" s="140"/>
      <c r="I18" s="137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7" t="s">
        <v>29</v>
      </c>
      <c r="E20" s="39"/>
      <c r="F20" s="39"/>
      <c r="G20" s="39"/>
      <c r="H20" s="39"/>
      <c r="I20" s="137" t="s">
        <v>25</v>
      </c>
      <c r="J20" s="140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0" t="str">
        <f>IF('Rekapitulace stavby'!E17="","",'Rekapitulace stavby'!E17)</f>
        <v xml:space="preserve"> </v>
      </c>
      <c r="F21" s="39"/>
      <c r="G21" s="39"/>
      <c r="H21" s="39"/>
      <c r="I21" s="137" t="s">
        <v>26</v>
      </c>
      <c r="J21" s="140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7" t="s">
        <v>31</v>
      </c>
      <c r="E23" s="39"/>
      <c r="F23" s="39"/>
      <c r="G23" s="39"/>
      <c r="H23" s="39"/>
      <c r="I23" s="137" t="s">
        <v>25</v>
      </c>
      <c r="J23" s="140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0" t="str">
        <f>IF('Rekapitulace stavby'!E20="","",'Rekapitulace stavby'!E20)</f>
        <v xml:space="preserve"> </v>
      </c>
      <c r="F24" s="39"/>
      <c r="G24" s="39"/>
      <c r="H24" s="39"/>
      <c r="I24" s="137" t="s">
        <v>26</v>
      </c>
      <c r="J24" s="140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7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6"/>
      <c r="E29" s="146"/>
      <c r="F29" s="146"/>
      <c r="G29" s="146"/>
      <c r="H29" s="146"/>
      <c r="I29" s="146"/>
      <c r="J29" s="146"/>
      <c r="K29" s="146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7" t="s">
        <v>33</v>
      </c>
      <c r="E30" s="39"/>
      <c r="F30" s="39"/>
      <c r="G30" s="39"/>
      <c r="H30" s="39"/>
      <c r="I30" s="39"/>
      <c r="J30" s="148">
        <f>ROUND(J137,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6"/>
      <c r="E31" s="146"/>
      <c r="F31" s="146"/>
      <c r="G31" s="146"/>
      <c r="H31" s="146"/>
      <c r="I31" s="146"/>
      <c r="J31" s="146"/>
      <c r="K31" s="146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9" t="s">
        <v>35</v>
      </c>
      <c r="G32" s="39"/>
      <c r="H32" s="39"/>
      <c r="I32" s="149" t="s">
        <v>34</v>
      </c>
      <c r="J32" s="149" t="s">
        <v>36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0" t="s">
        <v>37</v>
      </c>
      <c r="E33" s="137" t="s">
        <v>38</v>
      </c>
      <c r="F33" s="151">
        <f>ROUND((SUM(BE137:BE442)),  2)</f>
        <v>0</v>
      </c>
      <c r="G33" s="39"/>
      <c r="H33" s="39"/>
      <c r="I33" s="152">
        <v>0.20999999999999999</v>
      </c>
      <c r="J33" s="151">
        <f>ROUND(((SUM(BE137:BE442))*I33),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7" t="s">
        <v>39</v>
      </c>
      <c r="F34" s="151">
        <f>ROUND((SUM(BF137:BF442)),  2)</f>
        <v>0</v>
      </c>
      <c r="G34" s="39"/>
      <c r="H34" s="39"/>
      <c r="I34" s="152">
        <v>0.14999999999999999</v>
      </c>
      <c r="J34" s="151">
        <f>ROUND(((SUM(BF137:BF442))*I34),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7" t="s">
        <v>40</v>
      </c>
      <c r="F35" s="151">
        <f>ROUND((SUM(BG137:BG442)),  2)</f>
        <v>0</v>
      </c>
      <c r="G35" s="39"/>
      <c r="H35" s="39"/>
      <c r="I35" s="152">
        <v>0.20999999999999999</v>
      </c>
      <c r="J35" s="151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7" t="s">
        <v>41</v>
      </c>
      <c r="F36" s="151">
        <f>ROUND((SUM(BH137:BH442)),  2)</f>
        <v>0</v>
      </c>
      <c r="G36" s="39"/>
      <c r="H36" s="39"/>
      <c r="I36" s="152">
        <v>0.14999999999999999</v>
      </c>
      <c r="J36" s="151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7" t="s">
        <v>42</v>
      </c>
      <c r="F37" s="151">
        <f>ROUND((SUM(BI137:BI442)),  2)</f>
        <v>0</v>
      </c>
      <c r="G37" s="39"/>
      <c r="H37" s="39"/>
      <c r="I37" s="152">
        <v>0</v>
      </c>
      <c r="J37" s="151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87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1" t="str">
        <f>E7</f>
        <v>Oprava plotu u MŠ Staňkova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85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SO01 - Stavební část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29. 7. 2021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2" t="s">
        <v>88</v>
      </c>
      <c r="D94" s="173"/>
      <c r="E94" s="173"/>
      <c r="F94" s="173"/>
      <c r="G94" s="173"/>
      <c r="H94" s="173"/>
      <c r="I94" s="173"/>
      <c r="J94" s="174" t="s">
        <v>89</v>
      </c>
      <c r="K94" s="173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5" t="s">
        <v>90</v>
      </c>
      <c r="D96" s="41"/>
      <c r="E96" s="41"/>
      <c r="F96" s="41"/>
      <c r="G96" s="41"/>
      <c r="H96" s="41"/>
      <c r="I96" s="41"/>
      <c r="J96" s="111">
        <f>J137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91</v>
      </c>
    </row>
    <row r="97" s="9" customFormat="1" ht="24.96" customHeight="1">
      <c r="A97" s="9"/>
      <c r="B97" s="176"/>
      <c r="C97" s="177"/>
      <c r="D97" s="178" t="s">
        <v>92</v>
      </c>
      <c r="E97" s="179"/>
      <c r="F97" s="179"/>
      <c r="G97" s="179"/>
      <c r="H97" s="179"/>
      <c r="I97" s="179"/>
      <c r="J97" s="180">
        <f>J138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93</v>
      </c>
      <c r="E98" s="185"/>
      <c r="F98" s="185"/>
      <c r="G98" s="185"/>
      <c r="H98" s="185"/>
      <c r="I98" s="185"/>
      <c r="J98" s="186">
        <f>J139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94</v>
      </c>
      <c r="E99" s="185"/>
      <c r="F99" s="185"/>
      <c r="G99" s="185"/>
      <c r="H99" s="185"/>
      <c r="I99" s="185"/>
      <c r="J99" s="186">
        <f>J176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95</v>
      </c>
      <c r="E100" s="185"/>
      <c r="F100" s="185"/>
      <c r="G100" s="185"/>
      <c r="H100" s="185"/>
      <c r="I100" s="185"/>
      <c r="J100" s="186">
        <f>J203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96</v>
      </c>
      <c r="E101" s="185"/>
      <c r="F101" s="185"/>
      <c r="G101" s="185"/>
      <c r="H101" s="185"/>
      <c r="I101" s="185"/>
      <c r="J101" s="186">
        <f>J208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97</v>
      </c>
      <c r="E102" s="185"/>
      <c r="F102" s="185"/>
      <c r="G102" s="185"/>
      <c r="H102" s="185"/>
      <c r="I102" s="185"/>
      <c r="J102" s="186">
        <f>J217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83"/>
      <c r="D103" s="184" t="s">
        <v>98</v>
      </c>
      <c r="E103" s="185"/>
      <c r="F103" s="185"/>
      <c r="G103" s="185"/>
      <c r="H103" s="185"/>
      <c r="I103" s="185"/>
      <c r="J103" s="186">
        <f>J308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2"/>
      <c r="C104" s="183"/>
      <c r="D104" s="184" t="s">
        <v>99</v>
      </c>
      <c r="E104" s="185"/>
      <c r="F104" s="185"/>
      <c r="G104" s="185"/>
      <c r="H104" s="185"/>
      <c r="I104" s="185"/>
      <c r="J104" s="186">
        <f>J325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6"/>
      <c r="C105" s="177"/>
      <c r="D105" s="178" t="s">
        <v>100</v>
      </c>
      <c r="E105" s="179"/>
      <c r="F105" s="179"/>
      <c r="G105" s="179"/>
      <c r="H105" s="179"/>
      <c r="I105" s="179"/>
      <c r="J105" s="180">
        <f>J328</f>
        <v>0</v>
      </c>
      <c r="K105" s="177"/>
      <c r="L105" s="181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2"/>
      <c r="C106" s="183"/>
      <c r="D106" s="184" t="s">
        <v>101</v>
      </c>
      <c r="E106" s="185"/>
      <c r="F106" s="185"/>
      <c r="G106" s="185"/>
      <c r="H106" s="185"/>
      <c r="I106" s="185"/>
      <c r="J106" s="186">
        <f>J329</f>
        <v>0</v>
      </c>
      <c r="K106" s="183"/>
      <c r="L106" s="18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2"/>
      <c r="C107" s="183"/>
      <c r="D107" s="184" t="s">
        <v>102</v>
      </c>
      <c r="E107" s="185"/>
      <c r="F107" s="185"/>
      <c r="G107" s="185"/>
      <c r="H107" s="185"/>
      <c r="I107" s="185"/>
      <c r="J107" s="186">
        <f>J335</f>
        <v>0</v>
      </c>
      <c r="K107" s="183"/>
      <c r="L107" s="18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2"/>
      <c r="C108" s="183"/>
      <c r="D108" s="184" t="s">
        <v>103</v>
      </c>
      <c r="E108" s="185"/>
      <c r="F108" s="185"/>
      <c r="G108" s="185"/>
      <c r="H108" s="185"/>
      <c r="I108" s="185"/>
      <c r="J108" s="186">
        <f>J342</f>
        <v>0</v>
      </c>
      <c r="K108" s="183"/>
      <c r="L108" s="18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2"/>
      <c r="C109" s="183"/>
      <c r="D109" s="184" t="s">
        <v>104</v>
      </c>
      <c r="E109" s="185"/>
      <c r="F109" s="185"/>
      <c r="G109" s="185"/>
      <c r="H109" s="185"/>
      <c r="I109" s="185"/>
      <c r="J109" s="186">
        <f>J356</f>
        <v>0</v>
      </c>
      <c r="K109" s="183"/>
      <c r="L109" s="18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2"/>
      <c r="C110" s="183"/>
      <c r="D110" s="184" t="s">
        <v>105</v>
      </c>
      <c r="E110" s="185"/>
      <c r="F110" s="185"/>
      <c r="G110" s="185"/>
      <c r="H110" s="185"/>
      <c r="I110" s="185"/>
      <c r="J110" s="186">
        <f>J363</f>
        <v>0</v>
      </c>
      <c r="K110" s="183"/>
      <c r="L110" s="18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2"/>
      <c r="C111" s="183"/>
      <c r="D111" s="184" t="s">
        <v>106</v>
      </c>
      <c r="E111" s="185"/>
      <c r="F111" s="185"/>
      <c r="G111" s="185"/>
      <c r="H111" s="185"/>
      <c r="I111" s="185"/>
      <c r="J111" s="186">
        <f>J371</f>
        <v>0</v>
      </c>
      <c r="K111" s="183"/>
      <c r="L111" s="18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2"/>
      <c r="C112" s="183"/>
      <c r="D112" s="184" t="s">
        <v>107</v>
      </c>
      <c r="E112" s="185"/>
      <c r="F112" s="185"/>
      <c r="G112" s="185"/>
      <c r="H112" s="185"/>
      <c r="I112" s="185"/>
      <c r="J112" s="186">
        <f>J378</f>
        <v>0</v>
      </c>
      <c r="K112" s="183"/>
      <c r="L112" s="18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2"/>
      <c r="C113" s="183"/>
      <c r="D113" s="184" t="s">
        <v>108</v>
      </c>
      <c r="E113" s="185"/>
      <c r="F113" s="185"/>
      <c r="G113" s="185"/>
      <c r="H113" s="185"/>
      <c r="I113" s="185"/>
      <c r="J113" s="186">
        <f>J420</f>
        <v>0</v>
      </c>
      <c r="K113" s="183"/>
      <c r="L113" s="187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9" customFormat="1" ht="24.96" customHeight="1">
      <c r="A114" s="9"/>
      <c r="B114" s="176"/>
      <c r="C114" s="177"/>
      <c r="D114" s="178" t="s">
        <v>109</v>
      </c>
      <c r="E114" s="179"/>
      <c r="F114" s="179"/>
      <c r="G114" s="179"/>
      <c r="H114" s="179"/>
      <c r="I114" s="179"/>
      <c r="J114" s="180">
        <f>J435</f>
        <v>0</v>
      </c>
      <c r="K114" s="177"/>
      <c r="L114" s="181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5" s="10" customFormat="1" ht="19.92" customHeight="1">
      <c r="A115" s="10"/>
      <c r="B115" s="182"/>
      <c r="C115" s="183"/>
      <c r="D115" s="184" t="s">
        <v>110</v>
      </c>
      <c r="E115" s="185"/>
      <c r="F115" s="185"/>
      <c r="G115" s="185"/>
      <c r="H115" s="185"/>
      <c r="I115" s="185"/>
      <c r="J115" s="186">
        <f>J436</f>
        <v>0</v>
      </c>
      <c r="K115" s="183"/>
      <c r="L115" s="187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2"/>
      <c r="C116" s="183"/>
      <c r="D116" s="184" t="s">
        <v>111</v>
      </c>
      <c r="E116" s="185"/>
      <c r="F116" s="185"/>
      <c r="G116" s="185"/>
      <c r="H116" s="185"/>
      <c r="I116" s="185"/>
      <c r="J116" s="186">
        <f>J439</f>
        <v>0</v>
      </c>
      <c r="K116" s="183"/>
      <c r="L116" s="187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2"/>
      <c r="C117" s="183"/>
      <c r="D117" s="184" t="s">
        <v>112</v>
      </c>
      <c r="E117" s="185"/>
      <c r="F117" s="185"/>
      <c r="G117" s="185"/>
      <c r="H117" s="185"/>
      <c r="I117" s="185"/>
      <c r="J117" s="186">
        <f>J441</f>
        <v>0</v>
      </c>
      <c r="K117" s="183"/>
      <c r="L117" s="187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2" customFormat="1" ht="21.84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67"/>
      <c r="C119" s="68"/>
      <c r="D119" s="68"/>
      <c r="E119" s="68"/>
      <c r="F119" s="68"/>
      <c r="G119" s="68"/>
      <c r="H119" s="68"/>
      <c r="I119" s="68"/>
      <c r="J119" s="68"/>
      <c r="K119" s="68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3" s="2" customFormat="1" ht="6.96" customHeight="1">
      <c r="A123" s="39"/>
      <c r="B123" s="69"/>
      <c r="C123" s="70"/>
      <c r="D123" s="70"/>
      <c r="E123" s="70"/>
      <c r="F123" s="70"/>
      <c r="G123" s="70"/>
      <c r="H123" s="70"/>
      <c r="I123" s="70"/>
      <c r="J123" s="70"/>
      <c r="K123" s="70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24.96" customHeight="1">
      <c r="A124" s="39"/>
      <c r="B124" s="40"/>
      <c r="C124" s="24" t="s">
        <v>113</v>
      </c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2" customHeight="1">
      <c r="A126" s="39"/>
      <c r="B126" s="40"/>
      <c r="C126" s="33" t="s">
        <v>16</v>
      </c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6.5" customHeight="1">
      <c r="A127" s="39"/>
      <c r="B127" s="40"/>
      <c r="C127" s="41"/>
      <c r="D127" s="41"/>
      <c r="E127" s="171" t="str">
        <f>E7</f>
        <v>Oprava plotu u MŠ Staňkova</v>
      </c>
      <c r="F127" s="33"/>
      <c r="G127" s="33"/>
      <c r="H127" s="33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2" customHeight="1">
      <c r="A128" s="39"/>
      <c r="B128" s="40"/>
      <c r="C128" s="33" t="s">
        <v>85</v>
      </c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6.5" customHeight="1">
      <c r="A129" s="39"/>
      <c r="B129" s="40"/>
      <c r="C129" s="41"/>
      <c r="D129" s="41"/>
      <c r="E129" s="77" t="str">
        <f>E9</f>
        <v>SO01 - Stavební část</v>
      </c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6.96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2" customHeight="1">
      <c r="A131" s="39"/>
      <c r="B131" s="40"/>
      <c r="C131" s="33" t="s">
        <v>20</v>
      </c>
      <c r="D131" s="41"/>
      <c r="E131" s="41"/>
      <c r="F131" s="28" t="str">
        <f>F12</f>
        <v xml:space="preserve"> </v>
      </c>
      <c r="G131" s="41"/>
      <c r="H131" s="41"/>
      <c r="I131" s="33" t="s">
        <v>22</v>
      </c>
      <c r="J131" s="80" t="str">
        <f>IF(J12="","",J12)</f>
        <v>29. 7. 2021</v>
      </c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6.96" customHeight="1">
      <c r="A132" s="39"/>
      <c r="B132" s="40"/>
      <c r="C132" s="41"/>
      <c r="D132" s="41"/>
      <c r="E132" s="41"/>
      <c r="F132" s="41"/>
      <c r="G132" s="41"/>
      <c r="H132" s="41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5.15" customHeight="1">
      <c r="A133" s="39"/>
      <c r="B133" s="40"/>
      <c r="C133" s="33" t="s">
        <v>24</v>
      </c>
      <c r="D133" s="41"/>
      <c r="E133" s="41"/>
      <c r="F133" s="28" t="str">
        <f>E15</f>
        <v xml:space="preserve"> </v>
      </c>
      <c r="G133" s="41"/>
      <c r="H133" s="41"/>
      <c r="I133" s="33" t="s">
        <v>29</v>
      </c>
      <c r="J133" s="37" t="str">
        <f>E21</f>
        <v xml:space="preserve"> </v>
      </c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5.15" customHeight="1">
      <c r="A134" s="39"/>
      <c r="B134" s="40"/>
      <c r="C134" s="33" t="s">
        <v>27</v>
      </c>
      <c r="D134" s="41"/>
      <c r="E134" s="41"/>
      <c r="F134" s="28" t="str">
        <f>IF(E18="","",E18)</f>
        <v>Vyplň údaj</v>
      </c>
      <c r="G134" s="41"/>
      <c r="H134" s="41"/>
      <c r="I134" s="33" t="s">
        <v>31</v>
      </c>
      <c r="J134" s="37" t="str">
        <f>E24</f>
        <v xml:space="preserve"> </v>
      </c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0.32" customHeight="1">
      <c r="A135" s="39"/>
      <c r="B135" s="40"/>
      <c r="C135" s="41"/>
      <c r="D135" s="41"/>
      <c r="E135" s="41"/>
      <c r="F135" s="41"/>
      <c r="G135" s="41"/>
      <c r="H135" s="41"/>
      <c r="I135" s="41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11" customFormat="1" ht="29.28" customHeight="1">
      <c r="A136" s="188"/>
      <c r="B136" s="189"/>
      <c r="C136" s="190" t="s">
        <v>114</v>
      </c>
      <c r="D136" s="191" t="s">
        <v>58</v>
      </c>
      <c r="E136" s="191" t="s">
        <v>54</v>
      </c>
      <c r="F136" s="191" t="s">
        <v>55</v>
      </c>
      <c r="G136" s="191" t="s">
        <v>115</v>
      </c>
      <c r="H136" s="191" t="s">
        <v>116</v>
      </c>
      <c r="I136" s="191" t="s">
        <v>117</v>
      </c>
      <c r="J136" s="192" t="s">
        <v>89</v>
      </c>
      <c r="K136" s="193" t="s">
        <v>118</v>
      </c>
      <c r="L136" s="194"/>
      <c r="M136" s="101" t="s">
        <v>1</v>
      </c>
      <c r="N136" s="102" t="s">
        <v>37</v>
      </c>
      <c r="O136" s="102" t="s">
        <v>119</v>
      </c>
      <c r="P136" s="102" t="s">
        <v>120</v>
      </c>
      <c r="Q136" s="102" t="s">
        <v>121</v>
      </c>
      <c r="R136" s="102" t="s">
        <v>122</v>
      </c>
      <c r="S136" s="102" t="s">
        <v>123</v>
      </c>
      <c r="T136" s="103" t="s">
        <v>124</v>
      </c>
      <c r="U136" s="188"/>
      <c r="V136" s="188"/>
      <c r="W136" s="188"/>
      <c r="X136" s="188"/>
      <c r="Y136" s="188"/>
      <c r="Z136" s="188"/>
      <c r="AA136" s="188"/>
      <c r="AB136" s="188"/>
      <c r="AC136" s="188"/>
      <c r="AD136" s="188"/>
      <c r="AE136" s="188"/>
    </row>
    <row r="137" s="2" customFormat="1" ht="22.8" customHeight="1">
      <c r="A137" s="39"/>
      <c r="B137" s="40"/>
      <c r="C137" s="108" t="s">
        <v>125</v>
      </c>
      <c r="D137" s="41"/>
      <c r="E137" s="41"/>
      <c r="F137" s="41"/>
      <c r="G137" s="41"/>
      <c r="H137" s="41"/>
      <c r="I137" s="41"/>
      <c r="J137" s="195">
        <f>BK137</f>
        <v>0</v>
      </c>
      <c r="K137" s="41"/>
      <c r="L137" s="45"/>
      <c r="M137" s="104"/>
      <c r="N137" s="196"/>
      <c r="O137" s="105"/>
      <c r="P137" s="197">
        <f>P138+P328+P435</f>
        <v>0</v>
      </c>
      <c r="Q137" s="105"/>
      <c r="R137" s="197">
        <f>R138+R328+R435</f>
        <v>154.38756311</v>
      </c>
      <c r="S137" s="105"/>
      <c r="T137" s="198">
        <f>T138+T328+T435</f>
        <v>184.77616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72</v>
      </c>
      <c r="AU137" s="18" t="s">
        <v>91</v>
      </c>
      <c r="BK137" s="199">
        <f>BK138+BK328+BK435</f>
        <v>0</v>
      </c>
    </row>
    <row r="138" s="12" customFormat="1" ht="25.92" customHeight="1">
      <c r="A138" s="12"/>
      <c r="B138" s="200"/>
      <c r="C138" s="201"/>
      <c r="D138" s="202" t="s">
        <v>72</v>
      </c>
      <c r="E138" s="203" t="s">
        <v>126</v>
      </c>
      <c r="F138" s="203" t="s">
        <v>127</v>
      </c>
      <c r="G138" s="201"/>
      <c r="H138" s="201"/>
      <c r="I138" s="204"/>
      <c r="J138" s="205">
        <f>BK138</f>
        <v>0</v>
      </c>
      <c r="K138" s="201"/>
      <c r="L138" s="206"/>
      <c r="M138" s="207"/>
      <c r="N138" s="208"/>
      <c r="O138" s="208"/>
      <c r="P138" s="209">
        <f>P139+P176+P203+P208+P217+P308+P325</f>
        <v>0</v>
      </c>
      <c r="Q138" s="208"/>
      <c r="R138" s="209">
        <f>R139+R176+R203+R208+R217+R308+R325</f>
        <v>35.611901890000006</v>
      </c>
      <c r="S138" s="208"/>
      <c r="T138" s="210">
        <f>T139+T176+T203+T208+T217+T308+T325</f>
        <v>184.67116000000002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1" t="s">
        <v>81</v>
      </c>
      <c r="AT138" s="212" t="s">
        <v>72</v>
      </c>
      <c r="AU138" s="212" t="s">
        <v>73</v>
      </c>
      <c r="AY138" s="211" t="s">
        <v>128</v>
      </c>
      <c r="BK138" s="213">
        <f>BK139+BK176+BK203+BK208+BK217+BK308+BK325</f>
        <v>0</v>
      </c>
    </row>
    <row r="139" s="12" customFormat="1" ht="22.8" customHeight="1">
      <c r="A139" s="12"/>
      <c r="B139" s="200"/>
      <c r="C139" s="201"/>
      <c r="D139" s="202" t="s">
        <v>72</v>
      </c>
      <c r="E139" s="214" t="s">
        <v>81</v>
      </c>
      <c r="F139" s="214" t="s">
        <v>129</v>
      </c>
      <c r="G139" s="201"/>
      <c r="H139" s="201"/>
      <c r="I139" s="204"/>
      <c r="J139" s="215">
        <f>BK139</f>
        <v>0</v>
      </c>
      <c r="K139" s="201"/>
      <c r="L139" s="206"/>
      <c r="M139" s="207"/>
      <c r="N139" s="208"/>
      <c r="O139" s="208"/>
      <c r="P139" s="209">
        <f>SUM(P140:P175)</f>
        <v>0</v>
      </c>
      <c r="Q139" s="208"/>
      <c r="R139" s="209">
        <f>SUM(R140:R175)</f>
        <v>27.6816</v>
      </c>
      <c r="S139" s="208"/>
      <c r="T139" s="210">
        <f>SUM(T140:T175)</f>
        <v>0.85799999999999998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1" t="s">
        <v>81</v>
      </c>
      <c r="AT139" s="212" t="s">
        <v>72</v>
      </c>
      <c r="AU139" s="212" t="s">
        <v>81</v>
      </c>
      <c r="AY139" s="211" t="s">
        <v>128</v>
      </c>
      <c r="BK139" s="213">
        <f>SUM(BK140:BK175)</f>
        <v>0</v>
      </c>
    </row>
    <row r="140" s="2" customFormat="1" ht="24.15" customHeight="1">
      <c r="A140" s="39"/>
      <c r="B140" s="40"/>
      <c r="C140" s="216" t="s">
        <v>81</v>
      </c>
      <c r="D140" s="216" t="s">
        <v>130</v>
      </c>
      <c r="E140" s="217" t="s">
        <v>131</v>
      </c>
      <c r="F140" s="218" t="s">
        <v>132</v>
      </c>
      <c r="G140" s="219" t="s">
        <v>133</v>
      </c>
      <c r="H140" s="220">
        <v>3.2999999999999998</v>
      </c>
      <c r="I140" s="221"/>
      <c r="J140" s="222">
        <f>ROUND(I140*H140,2)</f>
        <v>0</v>
      </c>
      <c r="K140" s="223"/>
      <c r="L140" s="45"/>
      <c r="M140" s="224" t="s">
        <v>1</v>
      </c>
      <c r="N140" s="225" t="s">
        <v>38</v>
      </c>
      <c r="O140" s="92"/>
      <c r="P140" s="226">
        <f>O140*H140</f>
        <v>0</v>
      </c>
      <c r="Q140" s="226">
        <v>0</v>
      </c>
      <c r="R140" s="226">
        <f>Q140*H140</f>
        <v>0</v>
      </c>
      <c r="S140" s="226">
        <v>0.26000000000000001</v>
      </c>
      <c r="T140" s="227">
        <f>S140*H140</f>
        <v>0.85799999999999998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8" t="s">
        <v>134</v>
      </c>
      <c r="AT140" s="228" t="s">
        <v>130</v>
      </c>
      <c r="AU140" s="228" t="s">
        <v>83</v>
      </c>
      <c r="AY140" s="18" t="s">
        <v>128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8" t="s">
        <v>81</v>
      </c>
      <c r="BK140" s="229">
        <f>ROUND(I140*H140,2)</f>
        <v>0</v>
      </c>
      <c r="BL140" s="18" t="s">
        <v>134</v>
      </c>
      <c r="BM140" s="228" t="s">
        <v>135</v>
      </c>
    </row>
    <row r="141" s="13" customFormat="1">
      <c r="A141" s="13"/>
      <c r="B141" s="230"/>
      <c r="C141" s="231"/>
      <c r="D141" s="232" t="s">
        <v>136</v>
      </c>
      <c r="E141" s="233" t="s">
        <v>1</v>
      </c>
      <c r="F141" s="234" t="s">
        <v>137</v>
      </c>
      <c r="G141" s="231"/>
      <c r="H141" s="235">
        <v>3.2999999999999998</v>
      </c>
      <c r="I141" s="236"/>
      <c r="J141" s="231"/>
      <c r="K141" s="231"/>
      <c r="L141" s="237"/>
      <c r="M141" s="238"/>
      <c r="N141" s="239"/>
      <c r="O141" s="239"/>
      <c r="P141" s="239"/>
      <c r="Q141" s="239"/>
      <c r="R141" s="239"/>
      <c r="S141" s="239"/>
      <c r="T141" s="24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1" t="s">
        <v>136</v>
      </c>
      <c r="AU141" s="241" t="s">
        <v>83</v>
      </c>
      <c r="AV141" s="13" t="s">
        <v>83</v>
      </c>
      <c r="AW141" s="13" t="s">
        <v>30</v>
      </c>
      <c r="AX141" s="13" t="s">
        <v>81</v>
      </c>
      <c r="AY141" s="241" t="s">
        <v>128</v>
      </c>
    </row>
    <row r="142" s="2" customFormat="1" ht="24.15" customHeight="1">
      <c r="A142" s="39"/>
      <c r="B142" s="40"/>
      <c r="C142" s="216" t="s">
        <v>83</v>
      </c>
      <c r="D142" s="216" t="s">
        <v>130</v>
      </c>
      <c r="E142" s="217" t="s">
        <v>138</v>
      </c>
      <c r="F142" s="218" t="s">
        <v>139</v>
      </c>
      <c r="G142" s="219" t="s">
        <v>140</v>
      </c>
      <c r="H142" s="220">
        <v>30</v>
      </c>
      <c r="I142" s="221"/>
      <c r="J142" s="222">
        <f>ROUND(I142*H142,2)</f>
        <v>0</v>
      </c>
      <c r="K142" s="223"/>
      <c r="L142" s="45"/>
      <c r="M142" s="224" t="s">
        <v>1</v>
      </c>
      <c r="N142" s="225" t="s">
        <v>38</v>
      </c>
      <c r="O142" s="92"/>
      <c r="P142" s="226">
        <f>O142*H142</f>
        <v>0</v>
      </c>
      <c r="Q142" s="226">
        <v>0.0086800000000000002</v>
      </c>
      <c r="R142" s="226">
        <f>Q142*H142</f>
        <v>0.26040000000000002</v>
      </c>
      <c r="S142" s="226">
        <v>0</v>
      </c>
      <c r="T142" s="227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8" t="s">
        <v>134</v>
      </c>
      <c r="AT142" s="228" t="s">
        <v>130</v>
      </c>
      <c r="AU142" s="228" t="s">
        <v>83</v>
      </c>
      <c r="AY142" s="18" t="s">
        <v>128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8" t="s">
        <v>81</v>
      </c>
      <c r="BK142" s="229">
        <f>ROUND(I142*H142,2)</f>
        <v>0</v>
      </c>
      <c r="BL142" s="18" t="s">
        <v>134</v>
      </c>
      <c r="BM142" s="228" t="s">
        <v>141</v>
      </c>
    </row>
    <row r="143" s="14" customFormat="1">
      <c r="A143" s="14"/>
      <c r="B143" s="242"/>
      <c r="C143" s="243"/>
      <c r="D143" s="232" t="s">
        <v>136</v>
      </c>
      <c r="E143" s="244" t="s">
        <v>1</v>
      </c>
      <c r="F143" s="245" t="s">
        <v>142</v>
      </c>
      <c r="G143" s="243"/>
      <c r="H143" s="244" t="s">
        <v>1</v>
      </c>
      <c r="I143" s="246"/>
      <c r="J143" s="243"/>
      <c r="K143" s="243"/>
      <c r="L143" s="247"/>
      <c r="M143" s="248"/>
      <c r="N143" s="249"/>
      <c r="O143" s="249"/>
      <c r="P143" s="249"/>
      <c r="Q143" s="249"/>
      <c r="R143" s="249"/>
      <c r="S143" s="249"/>
      <c r="T143" s="250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1" t="s">
        <v>136</v>
      </c>
      <c r="AU143" s="251" t="s">
        <v>83</v>
      </c>
      <c r="AV143" s="14" t="s">
        <v>81</v>
      </c>
      <c r="AW143" s="14" t="s">
        <v>30</v>
      </c>
      <c r="AX143" s="14" t="s">
        <v>73</v>
      </c>
      <c r="AY143" s="251" t="s">
        <v>128</v>
      </c>
    </row>
    <row r="144" s="13" customFormat="1">
      <c r="A144" s="13"/>
      <c r="B144" s="230"/>
      <c r="C144" s="231"/>
      <c r="D144" s="232" t="s">
        <v>136</v>
      </c>
      <c r="E144" s="233" t="s">
        <v>1</v>
      </c>
      <c r="F144" s="234" t="s">
        <v>143</v>
      </c>
      <c r="G144" s="231"/>
      <c r="H144" s="235">
        <v>30</v>
      </c>
      <c r="I144" s="236"/>
      <c r="J144" s="231"/>
      <c r="K144" s="231"/>
      <c r="L144" s="237"/>
      <c r="M144" s="238"/>
      <c r="N144" s="239"/>
      <c r="O144" s="239"/>
      <c r="P144" s="239"/>
      <c r="Q144" s="239"/>
      <c r="R144" s="239"/>
      <c r="S144" s="239"/>
      <c r="T144" s="24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1" t="s">
        <v>136</v>
      </c>
      <c r="AU144" s="241" t="s">
        <v>83</v>
      </c>
      <c r="AV144" s="13" t="s">
        <v>83</v>
      </c>
      <c r="AW144" s="13" t="s">
        <v>30</v>
      </c>
      <c r="AX144" s="13" t="s">
        <v>81</v>
      </c>
      <c r="AY144" s="241" t="s">
        <v>128</v>
      </c>
    </row>
    <row r="145" s="2" customFormat="1" ht="24.15" customHeight="1">
      <c r="A145" s="39"/>
      <c r="B145" s="40"/>
      <c r="C145" s="216" t="s">
        <v>144</v>
      </c>
      <c r="D145" s="216" t="s">
        <v>130</v>
      </c>
      <c r="E145" s="217" t="s">
        <v>145</v>
      </c>
      <c r="F145" s="218" t="s">
        <v>146</v>
      </c>
      <c r="G145" s="219" t="s">
        <v>140</v>
      </c>
      <c r="H145" s="220">
        <v>40</v>
      </c>
      <c r="I145" s="221"/>
      <c r="J145" s="222">
        <f>ROUND(I145*H145,2)</f>
        <v>0</v>
      </c>
      <c r="K145" s="223"/>
      <c r="L145" s="45"/>
      <c r="M145" s="224" t="s">
        <v>1</v>
      </c>
      <c r="N145" s="225" t="s">
        <v>38</v>
      </c>
      <c r="O145" s="92"/>
      <c r="P145" s="226">
        <f>O145*H145</f>
        <v>0</v>
      </c>
      <c r="Q145" s="226">
        <v>0.06053</v>
      </c>
      <c r="R145" s="226">
        <f>Q145*H145</f>
        <v>2.4211999999999998</v>
      </c>
      <c r="S145" s="226">
        <v>0</v>
      </c>
      <c r="T145" s="227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8" t="s">
        <v>134</v>
      </c>
      <c r="AT145" s="228" t="s">
        <v>130</v>
      </c>
      <c r="AU145" s="228" t="s">
        <v>83</v>
      </c>
      <c r="AY145" s="18" t="s">
        <v>128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8" t="s">
        <v>81</v>
      </c>
      <c r="BK145" s="229">
        <f>ROUND(I145*H145,2)</f>
        <v>0</v>
      </c>
      <c r="BL145" s="18" t="s">
        <v>134</v>
      </c>
      <c r="BM145" s="228" t="s">
        <v>147</v>
      </c>
    </row>
    <row r="146" s="2" customFormat="1" ht="24.15" customHeight="1">
      <c r="A146" s="39"/>
      <c r="B146" s="40"/>
      <c r="C146" s="216" t="s">
        <v>134</v>
      </c>
      <c r="D146" s="216" t="s">
        <v>130</v>
      </c>
      <c r="E146" s="217" t="s">
        <v>148</v>
      </c>
      <c r="F146" s="218" t="s">
        <v>149</v>
      </c>
      <c r="G146" s="219" t="s">
        <v>150</v>
      </c>
      <c r="H146" s="220">
        <v>50.950000000000003</v>
      </c>
      <c r="I146" s="221"/>
      <c r="J146" s="222">
        <f>ROUND(I146*H146,2)</f>
        <v>0</v>
      </c>
      <c r="K146" s="223"/>
      <c r="L146" s="45"/>
      <c r="M146" s="224" t="s">
        <v>1</v>
      </c>
      <c r="N146" s="225" t="s">
        <v>38</v>
      </c>
      <c r="O146" s="92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8" t="s">
        <v>134</v>
      </c>
      <c r="AT146" s="228" t="s">
        <v>130</v>
      </c>
      <c r="AU146" s="228" t="s">
        <v>83</v>
      </c>
      <c r="AY146" s="18" t="s">
        <v>128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8" t="s">
        <v>81</v>
      </c>
      <c r="BK146" s="229">
        <f>ROUND(I146*H146,2)</f>
        <v>0</v>
      </c>
      <c r="BL146" s="18" t="s">
        <v>134</v>
      </c>
      <c r="BM146" s="228" t="s">
        <v>151</v>
      </c>
    </row>
    <row r="147" s="14" customFormat="1">
      <c r="A147" s="14"/>
      <c r="B147" s="242"/>
      <c r="C147" s="243"/>
      <c r="D147" s="232" t="s">
        <v>136</v>
      </c>
      <c r="E147" s="244" t="s">
        <v>1</v>
      </c>
      <c r="F147" s="245" t="s">
        <v>152</v>
      </c>
      <c r="G147" s="243"/>
      <c r="H147" s="244" t="s">
        <v>1</v>
      </c>
      <c r="I147" s="246"/>
      <c r="J147" s="243"/>
      <c r="K147" s="243"/>
      <c r="L147" s="247"/>
      <c r="M147" s="248"/>
      <c r="N147" s="249"/>
      <c r="O147" s="249"/>
      <c r="P147" s="249"/>
      <c r="Q147" s="249"/>
      <c r="R147" s="249"/>
      <c r="S147" s="249"/>
      <c r="T147" s="250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1" t="s">
        <v>136</v>
      </c>
      <c r="AU147" s="251" t="s">
        <v>83</v>
      </c>
      <c r="AV147" s="14" t="s">
        <v>81</v>
      </c>
      <c r="AW147" s="14" t="s">
        <v>30</v>
      </c>
      <c r="AX147" s="14" t="s">
        <v>73</v>
      </c>
      <c r="AY147" s="251" t="s">
        <v>128</v>
      </c>
    </row>
    <row r="148" s="13" customFormat="1">
      <c r="A148" s="13"/>
      <c r="B148" s="230"/>
      <c r="C148" s="231"/>
      <c r="D148" s="232" t="s">
        <v>136</v>
      </c>
      <c r="E148" s="233" t="s">
        <v>1</v>
      </c>
      <c r="F148" s="234" t="s">
        <v>153</v>
      </c>
      <c r="G148" s="231"/>
      <c r="H148" s="235">
        <v>28.835999999999999</v>
      </c>
      <c r="I148" s="236"/>
      <c r="J148" s="231"/>
      <c r="K148" s="231"/>
      <c r="L148" s="237"/>
      <c r="M148" s="238"/>
      <c r="N148" s="239"/>
      <c r="O148" s="239"/>
      <c r="P148" s="239"/>
      <c r="Q148" s="239"/>
      <c r="R148" s="239"/>
      <c r="S148" s="239"/>
      <c r="T148" s="24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1" t="s">
        <v>136</v>
      </c>
      <c r="AU148" s="241" t="s">
        <v>83</v>
      </c>
      <c r="AV148" s="13" t="s">
        <v>83</v>
      </c>
      <c r="AW148" s="13" t="s">
        <v>30</v>
      </c>
      <c r="AX148" s="13" t="s">
        <v>73</v>
      </c>
      <c r="AY148" s="241" t="s">
        <v>128</v>
      </c>
    </row>
    <row r="149" s="14" customFormat="1">
      <c r="A149" s="14"/>
      <c r="B149" s="242"/>
      <c r="C149" s="243"/>
      <c r="D149" s="232" t="s">
        <v>136</v>
      </c>
      <c r="E149" s="244" t="s">
        <v>1</v>
      </c>
      <c r="F149" s="245" t="s">
        <v>154</v>
      </c>
      <c r="G149" s="243"/>
      <c r="H149" s="244" t="s">
        <v>1</v>
      </c>
      <c r="I149" s="246"/>
      <c r="J149" s="243"/>
      <c r="K149" s="243"/>
      <c r="L149" s="247"/>
      <c r="M149" s="248"/>
      <c r="N149" s="249"/>
      <c r="O149" s="249"/>
      <c r="P149" s="249"/>
      <c r="Q149" s="249"/>
      <c r="R149" s="249"/>
      <c r="S149" s="249"/>
      <c r="T149" s="250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1" t="s">
        <v>136</v>
      </c>
      <c r="AU149" s="251" t="s">
        <v>83</v>
      </c>
      <c r="AV149" s="14" t="s">
        <v>81</v>
      </c>
      <c r="AW149" s="14" t="s">
        <v>30</v>
      </c>
      <c r="AX149" s="14" t="s">
        <v>73</v>
      </c>
      <c r="AY149" s="251" t="s">
        <v>128</v>
      </c>
    </row>
    <row r="150" s="13" customFormat="1">
      <c r="A150" s="13"/>
      <c r="B150" s="230"/>
      <c r="C150" s="231"/>
      <c r="D150" s="232" t="s">
        <v>136</v>
      </c>
      <c r="E150" s="233" t="s">
        <v>1</v>
      </c>
      <c r="F150" s="234" t="s">
        <v>155</v>
      </c>
      <c r="G150" s="231"/>
      <c r="H150" s="235">
        <v>2.625</v>
      </c>
      <c r="I150" s="236"/>
      <c r="J150" s="231"/>
      <c r="K150" s="231"/>
      <c r="L150" s="237"/>
      <c r="M150" s="238"/>
      <c r="N150" s="239"/>
      <c r="O150" s="239"/>
      <c r="P150" s="239"/>
      <c r="Q150" s="239"/>
      <c r="R150" s="239"/>
      <c r="S150" s="239"/>
      <c r="T150" s="24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1" t="s">
        <v>136</v>
      </c>
      <c r="AU150" s="241" t="s">
        <v>83</v>
      </c>
      <c r="AV150" s="13" t="s">
        <v>83</v>
      </c>
      <c r="AW150" s="13" t="s">
        <v>30</v>
      </c>
      <c r="AX150" s="13" t="s">
        <v>73</v>
      </c>
      <c r="AY150" s="241" t="s">
        <v>128</v>
      </c>
    </row>
    <row r="151" s="13" customFormat="1">
      <c r="A151" s="13"/>
      <c r="B151" s="230"/>
      <c r="C151" s="231"/>
      <c r="D151" s="232" t="s">
        <v>136</v>
      </c>
      <c r="E151" s="233" t="s">
        <v>1</v>
      </c>
      <c r="F151" s="234" t="s">
        <v>156</v>
      </c>
      <c r="G151" s="231"/>
      <c r="H151" s="235">
        <v>18.645</v>
      </c>
      <c r="I151" s="236"/>
      <c r="J151" s="231"/>
      <c r="K151" s="231"/>
      <c r="L151" s="237"/>
      <c r="M151" s="238"/>
      <c r="N151" s="239"/>
      <c r="O151" s="239"/>
      <c r="P151" s="239"/>
      <c r="Q151" s="239"/>
      <c r="R151" s="239"/>
      <c r="S151" s="239"/>
      <c r="T151" s="24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1" t="s">
        <v>136</v>
      </c>
      <c r="AU151" s="241" t="s">
        <v>83</v>
      </c>
      <c r="AV151" s="13" t="s">
        <v>83</v>
      </c>
      <c r="AW151" s="13" t="s">
        <v>30</v>
      </c>
      <c r="AX151" s="13" t="s">
        <v>73</v>
      </c>
      <c r="AY151" s="241" t="s">
        <v>128</v>
      </c>
    </row>
    <row r="152" s="14" customFormat="1">
      <c r="A152" s="14"/>
      <c r="B152" s="242"/>
      <c r="C152" s="243"/>
      <c r="D152" s="232" t="s">
        <v>136</v>
      </c>
      <c r="E152" s="244" t="s">
        <v>1</v>
      </c>
      <c r="F152" s="245" t="s">
        <v>157</v>
      </c>
      <c r="G152" s="243"/>
      <c r="H152" s="244" t="s">
        <v>1</v>
      </c>
      <c r="I152" s="246"/>
      <c r="J152" s="243"/>
      <c r="K152" s="243"/>
      <c r="L152" s="247"/>
      <c r="M152" s="248"/>
      <c r="N152" s="249"/>
      <c r="O152" s="249"/>
      <c r="P152" s="249"/>
      <c r="Q152" s="249"/>
      <c r="R152" s="249"/>
      <c r="S152" s="249"/>
      <c r="T152" s="250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1" t="s">
        <v>136</v>
      </c>
      <c r="AU152" s="251" t="s">
        <v>83</v>
      </c>
      <c r="AV152" s="14" t="s">
        <v>81</v>
      </c>
      <c r="AW152" s="14" t="s">
        <v>30</v>
      </c>
      <c r="AX152" s="14" t="s">
        <v>73</v>
      </c>
      <c r="AY152" s="251" t="s">
        <v>128</v>
      </c>
    </row>
    <row r="153" s="13" customFormat="1">
      <c r="A153" s="13"/>
      <c r="B153" s="230"/>
      <c r="C153" s="231"/>
      <c r="D153" s="232" t="s">
        <v>136</v>
      </c>
      <c r="E153" s="233" t="s">
        <v>1</v>
      </c>
      <c r="F153" s="234" t="s">
        <v>158</v>
      </c>
      <c r="G153" s="231"/>
      <c r="H153" s="235">
        <v>0.84399999999999997</v>
      </c>
      <c r="I153" s="236"/>
      <c r="J153" s="231"/>
      <c r="K153" s="231"/>
      <c r="L153" s="237"/>
      <c r="M153" s="238"/>
      <c r="N153" s="239"/>
      <c r="O153" s="239"/>
      <c r="P153" s="239"/>
      <c r="Q153" s="239"/>
      <c r="R153" s="239"/>
      <c r="S153" s="239"/>
      <c r="T153" s="24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1" t="s">
        <v>136</v>
      </c>
      <c r="AU153" s="241" t="s">
        <v>83</v>
      </c>
      <c r="AV153" s="13" t="s">
        <v>83</v>
      </c>
      <c r="AW153" s="13" t="s">
        <v>30</v>
      </c>
      <c r="AX153" s="13" t="s">
        <v>73</v>
      </c>
      <c r="AY153" s="241" t="s">
        <v>128</v>
      </c>
    </row>
    <row r="154" s="15" customFormat="1">
      <c r="A154" s="15"/>
      <c r="B154" s="252"/>
      <c r="C154" s="253"/>
      <c r="D154" s="232" t="s">
        <v>136</v>
      </c>
      <c r="E154" s="254" t="s">
        <v>1</v>
      </c>
      <c r="F154" s="255" t="s">
        <v>159</v>
      </c>
      <c r="G154" s="253"/>
      <c r="H154" s="256">
        <v>50.949999999999996</v>
      </c>
      <c r="I154" s="257"/>
      <c r="J154" s="253"/>
      <c r="K154" s="253"/>
      <c r="L154" s="258"/>
      <c r="M154" s="259"/>
      <c r="N154" s="260"/>
      <c r="O154" s="260"/>
      <c r="P154" s="260"/>
      <c r="Q154" s="260"/>
      <c r="R154" s="260"/>
      <c r="S154" s="260"/>
      <c r="T154" s="261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2" t="s">
        <v>136</v>
      </c>
      <c r="AU154" s="262" t="s">
        <v>83</v>
      </c>
      <c r="AV154" s="15" t="s">
        <v>134</v>
      </c>
      <c r="AW154" s="15" t="s">
        <v>30</v>
      </c>
      <c r="AX154" s="15" t="s">
        <v>81</v>
      </c>
      <c r="AY154" s="262" t="s">
        <v>128</v>
      </c>
    </row>
    <row r="155" s="2" customFormat="1" ht="24.15" customHeight="1">
      <c r="A155" s="39"/>
      <c r="B155" s="40"/>
      <c r="C155" s="216" t="s">
        <v>160</v>
      </c>
      <c r="D155" s="216" t="s">
        <v>130</v>
      </c>
      <c r="E155" s="217" t="s">
        <v>161</v>
      </c>
      <c r="F155" s="218" t="s">
        <v>162</v>
      </c>
      <c r="G155" s="219" t="s">
        <v>140</v>
      </c>
      <c r="H155" s="220">
        <v>221.19999999999999</v>
      </c>
      <c r="I155" s="221"/>
      <c r="J155" s="222">
        <f>ROUND(I155*H155,2)</f>
        <v>0</v>
      </c>
      <c r="K155" s="223"/>
      <c r="L155" s="45"/>
      <c r="M155" s="224" t="s">
        <v>1</v>
      </c>
      <c r="N155" s="225" t="s">
        <v>38</v>
      </c>
      <c r="O155" s="92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8" t="s">
        <v>134</v>
      </c>
      <c r="AT155" s="228" t="s">
        <v>130</v>
      </c>
      <c r="AU155" s="228" t="s">
        <v>83</v>
      </c>
      <c r="AY155" s="18" t="s">
        <v>128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8" t="s">
        <v>81</v>
      </c>
      <c r="BK155" s="229">
        <f>ROUND(I155*H155,2)</f>
        <v>0</v>
      </c>
      <c r="BL155" s="18" t="s">
        <v>134</v>
      </c>
      <c r="BM155" s="228" t="s">
        <v>163</v>
      </c>
    </row>
    <row r="156" s="13" customFormat="1">
      <c r="A156" s="13"/>
      <c r="B156" s="230"/>
      <c r="C156" s="231"/>
      <c r="D156" s="232" t="s">
        <v>136</v>
      </c>
      <c r="E156" s="233" t="s">
        <v>1</v>
      </c>
      <c r="F156" s="234" t="s">
        <v>164</v>
      </c>
      <c r="G156" s="231"/>
      <c r="H156" s="235">
        <v>212.80000000000001</v>
      </c>
      <c r="I156" s="236"/>
      <c r="J156" s="231"/>
      <c r="K156" s="231"/>
      <c r="L156" s="237"/>
      <c r="M156" s="238"/>
      <c r="N156" s="239"/>
      <c r="O156" s="239"/>
      <c r="P156" s="239"/>
      <c r="Q156" s="239"/>
      <c r="R156" s="239"/>
      <c r="S156" s="239"/>
      <c r="T156" s="24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1" t="s">
        <v>136</v>
      </c>
      <c r="AU156" s="241" t="s">
        <v>83</v>
      </c>
      <c r="AV156" s="13" t="s">
        <v>83</v>
      </c>
      <c r="AW156" s="13" t="s">
        <v>30</v>
      </c>
      <c r="AX156" s="13" t="s">
        <v>73</v>
      </c>
      <c r="AY156" s="241" t="s">
        <v>128</v>
      </c>
    </row>
    <row r="157" s="13" customFormat="1">
      <c r="A157" s="13"/>
      <c r="B157" s="230"/>
      <c r="C157" s="231"/>
      <c r="D157" s="232" t="s">
        <v>136</v>
      </c>
      <c r="E157" s="233" t="s">
        <v>1</v>
      </c>
      <c r="F157" s="234" t="s">
        <v>165</v>
      </c>
      <c r="G157" s="231"/>
      <c r="H157" s="235">
        <v>8.4000000000000004</v>
      </c>
      <c r="I157" s="236"/>
      <c r="J157" s="231"/>
      <c r="K157" s="231"/>
      <c r="L157" s="237"/>
      <c r="M157" s="238"/>
      <c r="N157" s="239"/>
      <c r="O157" s="239"/>
      <c r="P157" s="239"/>
      <c r="Q157" s="239"/>
      <c r="R157" s="239"/>
      <c r="S157" s="239"/>
      <c r="T157" s="24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1" t="s">
        <v>136</v>
      </c>
      <c r="AU157" s="241" t="s">
        <v>83</v>
      </c>
      <c r="AV157" s="13" t="s">
        <v>83</v>
      </c>
      <c r="AW157" s="13" t="s">
        <v>30</v>
      </c>
      <c r="AX157" s="13" t="s">
        <v>73</v>
      </c>
      <c r="AY157" s="241" t="s">
        <v>128</v>
      </c>
    </row>
    <row r="158" s="15" customFormat="1">
      <c r="A158" s="15"/>
      <c r="B158" s="252"/>
      <c r="C158" s="253"/>
      <c r="D158" s="232" t="s">
        <v>136</v>
      </c>
      <c r="E158" s="254" t="s">
        <v>1</v>
      </c>
      <c r="F158" s="255" t="s">
        <v>159</v>
      </c>
      <c r="G158" s="253"/>
      <c r="H158" s="256">
        <v>221.20000000000002</v>
      </c>
      <c r="I158" s="257"/>
      <c r="J158" s="253"/>
      <c r="K158" s="253"/>
      <c r="L158" s="258"/>
      <c r="M158" s="259"/>
      <c r="N158" s="260"/>
      <c r="O158" s="260"/>
      <c r="P158" s="260"/>
      <c r="Q158" s="260"/>
      <c r="R158" s="260"/>
      <c r="S158" s="260"/>
      <c r="T158" s="261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2" t="s">
        <v>136</v>
      </c>
      <c r="AU158" s="262" t="s">
        <v>83</v>
      </c>
      <c r="AV158" s="15" t="s">
        <v>134</v>
      </c>
      <c r="AW158" s="15" t="s">
        <v>30</v>
      </c>
      <c r="AX158" s="15" t="s">
        <v>81</v>
      </c>
      <c r="AY158" s="262" t="s">
        <v>128</v>
      </c>
    </row>
    <row r="159" s="2" customFormat="1" ht="24.15" customHeight="1">
      <c r="A159" s="39"/>
      <c r="B159" s="40"/>
      <c r="C159" s="216" t="s">
        <v>166</v>
      </c>
      <c r="D159" s="216" t="s">
        <v>130</v>
      </c>
      <c r="E159" s="217" t="s">
        <v>167</v>
      </c>
      <c r="F159" s="218" t="s">
        <v>168</v>
      </c>
      <c r="G159" s="219" t="s">
        <v>140</v>
      </c>
      <c r="H159" s="220">
        <v>212.80000000000001</v>
      </c>
      <c r="I159" s="221"/>
      <c r="J159" s="222">
        <f>ROUND(I159*H159,2)</f>
        <v>0</v>
      </c>
      <c r="K159" s="223"/>
      <c r="L159" s="45"/>
      <c r="M159" s="224" t="s">
        <v>1</v>
      </c>
      <c r="N159" s="225" t="s">
        <v>38</v>
      </c>
      <c r="O159" s="92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8" t="s">
        <v>134</v>
      </c>
      <c r="AT159" s="228" t="s">
        <v>130</v>
      </c>
      <c r="AU159" s="228" t="s">
        <v>83</v>
      </c>
      <c r="AY159" s="18" t="s">
        <v>128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8" t="s">
        <v>81</v>
      </c>
      <c r="BK159" s="229">
        <f>ROUND(I159*H159,2)</f>
        <v>0</v>
      </c>
      <c r="BL159" s="18" t="s">
        <v>134</v>
      </c>
      <c r="BM159" s="228" t="s">
        <v>169</v>
      </c>
    </row>
    <row r="160" s="13" customFormat="1">
      <c r="A160" s="13"/>
      <c r="B160" s="230"/>
      <c r="C160" s="231"/>
      <c r="D160" s="232" t="s">
        <v>136</v>
      </c>
      <c r="E160" s="233" t="s">
        <v>1</v>
      </c>
      <c r="F160" s="234" t="s">
        <v>170</v>
      </c>
      <c r="G160" s="231"/>
      <c r="H160" s="235">
        <v>212.80000000000001</v>
      </c>
      <c r="I160" s="236"/>
      <c r="J160" s="231"/>
      <c r="K160" s="231"/>
      <c r="L160" s="237"/>
      <c r="M160" s="238"/>
      <c r="N160" s="239"/>
      <c r="O160" s="239"/>
      <c r="P160" s="239"/>
      <c r="Q160" s="239"/>
      <c r="R160" s="239"/>
      <c r="S160" s="239"/>
      <c r="T160" s="24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1" t="s">
        <v>136</v>
      </c>
      <c r="AU160" s="241" t="s">
        <v>83</v>
      </c>
      <c r="AV160" s="13" t="s">
        <v>83</v>
      </c>
      <c r="AW160" s="13" t="s">
        <v>30</v>
      </c>
      <c r="AX160" s="13" t="s">
        <v>81</v>
      </c>
      <c r="AY160" s="241" t="s">
        <v>128</v>
      </c>
    </row>
    <row r="161" s="2" customFormat="1" ht="24.15" customHeight="1">
      <c r="A161" s="39"/>
      <c r="B161" s="40"/>
      <c r="C161" s="216" t="s">
        <v>171</v>
      </c>
      <c r="D161" s="216" t="s">
        <v>130</v>
      </c>
      <c r="E161" s="217" t="s">
        <v>172</v>
      </c>
      <c r="F161" s="218" t="s">
        <v>173</v>
      </c>
      <c r="G161" s="219" t="s">
        <v>150</v>
      </c>
      <c r="H161" s="220">
        <v>2.1000000000000001</v>
      </c>
      <c r="I161" s="221"/>
      <c r="J161" s="222">
        <f>ROUND(I161*H161,2)</f>
        <v>0</v>
      </c>
      <c r="K161" s="223"/>
      <c r="L161" s="45"/>
      <c r="M161" s="224" t="s">
        <v>1</v>
      </c>
      <c r="N161" s="225" t="s">
        <v>38</v>
      </c>
      <c r="O161" s="92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8" t="s">
        <v>134</v>
      </c>
      <c r="AT161" s="228" t="s">
        <v>130</v>
      </c>
      <c r="AU161" s="228" t="s">
        <v>83</v>
      </c>
      <c r="AY161" s="18" t="s">
        <v>128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8" t="s">
        <v>81</v>
      </c>
      <c r="BK161" s="229">
        <f>ROUND(I161*H161,2)</f>
        <v>0</v>
      </c>
      <c r="BL161" s="18" t="s">
        <v>134</v>
      </c>
      <c r="BM161" s="228" t="s">
        <v>174</v>
      </c>
    </row>
    <row r="162" s="14" customFormat="1">
      <c r="A162" s="14"/>
      <c r="B162" s="242"/>
      <c r="C162" s="243"/>
      <c r="D162" s="232" t="s">
        <v>136</v>
      </c>
      <c r="E162" s="244" t="s">
        <v>1</v>
      </c>
      <c r="F162" s="245" t="s">
        <v>175</v>
      </c>
      <c r="G162" s="243"/>
      <c r="H162" s="244" t="s">
        <v>1</v>
      </c>
      <c r="I162" s="246"/>
      <c r="J162" s="243"/>
      <c r="K162" s="243"/>
      <c r="L162" s="247"/>
      <c r="M162" s="248"/>
      <c r="N162" s="249"/>
      <c r="O162" s="249"/>
      <c r="P162" s="249"/>
      <c r="Q162" s="249"/>
      <c r="R162" s="249"/>
      <c r="S162" s="249"/>
      <c r="T162" s="250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1" t="s">
        <v>136</v>
      </c>
      <c r="AU162" s="251" t="s">
        <v>83</v>
      </c>
      <c r="AV162" s="14" t="s">
        <v>81</v>
      </c>
      <c r="AW162" s="14" t="s">
        <v>30</v>
      </c>
      <c r="AX162" s="14" t="s">
        <v>73</v>
      </c>
      <c r="AY162" s="251" t="s">
        <v>128</v>
      </c>
    </row>
    <row r="163" s="13" customFormat="1">
      <c r="A163" s="13"/>
      <c r="B163" s="230"/>
      <c r="C163" s="231"/>
      <c r="D163" s="232" t="s">
        <v>136</v>
      </c>
      <c r="E163" s="233" t="s">
        <v>1</v>
      </c>
      <c r="F163" s="234" t="s">
        <v>176</v>
      </c>
      <c r="G163" s="231"/>
      <c r="H163" s="235">
        <v>2.1000000000000001</v>
      </c>
      <c r="I163" s="236"/>
      <c r="J163" s="231"/>
      <c r="K163" s="231"/>
      <c r="L163" s="237"/>
      <c r="M163" s="238"/>
      <c r="N163" s="239"/>
      <c r="O163" s="239"/>
      <c r="P163" s="239"/>
      <c r="Q163" s="239"/>
      <c r="R163" s="239"/>
      <c r="S163" s="239"/>
      <c r="T163" s="24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1" t="s">
        <v>136</v>
      </c>
      <c r="AU163" s="241" t="s">
        <v>83</v>
      </c>
      <c r="AV163" s="13" t="s">
        <v>83</v>
      </c>
      <c r="AW163" s="13" t="s">
        <v>30</v>
      </c>
      <c r="AX163" s="13" t="s">
        <v>81</v>
      </c>
      <c r="AY163" s="241" t="s">
        <v>128</v>
      </c>
    </row>
    <row r="164" s="2" customFormat="1" ht="24.15" customHeight="1">
      <c r="A164" s="39"/>
      <c r="B164" s="40"/>
      <c r="C164" s="216" t="s">
        <v>177</v>
      </c>
      <c r="D164" s="216" t="s">
        <v>130</v>
      </c>
      <c r="E164" s="217" t="s">
        <v>178</v>
      </c>
      <c r="F164" s="218" t="s">
        <v>179</v>
      </c>
      <c r="G164" s="219" t="s">
        <v>150</v>
      </c>
      <c r="H164" s="220">
        <v>54.677999999999997</v>
      </c>
      <c r="I164" s="221"/>
      <c r="J164" s="222">
        <f>ROUND(I164*H164,2)</f>
        <v>0</v>
      </c>
      <c r="K164" s="223"/>
      <c r="L164" s="45"/>
      <c r="M164" s="224" t="s">
        <v>1</v>
      </c>
      <c r="N164" s="225" t="s">
        <v>38</v>
      </c>
      <c r="O164" s="92"/>
      <c r="P164" s="226">
        <f>O164*H164</f>
        <v>0</v>
      </c>
      <c r="Q164" s="226">
        <v>0</v>
      </c>
      <c r="R164" s="226">
        <f>Q164*H164</f>
        <v>0</v>
      </c>
      <c r="S164" s="226">
        <v>0</v>
      </c>
      <c r="T164" s="227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8" t="s">
        <v>134</v>
      </c>
      <c r="AT164" s="228" t="s">
        <v>130</v>
      </c>
      <c r="AU164" s="228" t="s">
        <v>83</v>
      </c>
      <c r="AY164" s="18" t="s">
        <v>128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8" t="s">
        <v>81</v>
      </c>
      <c r="BK164" s="229">
        <f>ROUND(I164*H164,2)</f>
        <v>0</v>
      </c>
      <c r="BL164" s="18" t="s">
        <v>134</v>
      </c>
      <c r="BM164" s="228" t="s">
        <v>180</v>
      </c>
    </row>
    <row r="165" s="14" customFormat="1">
      <c r="A165" s="14"/>
      <c r="B165" s="242"/>
      <c r="C165" s="243"/>
      <c r="D165" s="232" t="s">
        <v>136</v>
      </c>
      <c r="E165" s="244" t="s">
        <v>1</v>
      </c>
      <c r="F165" s="245" t="s">
        <v>181</v>
      </c>
      <c r="G165" s="243"/>
      <c r="H165" s="244" t="s">
        <v>1</v>
      </c>
      <c r="I165" s="246"/>
      <c r="J165" s="243"/>
      <c r="K165" s="243"/>
      <c r="L165" s="247"/>
      <c r="M165" s="248"/>
      <c r="N165" s="249"/>
      <c r="O165" s="249"/>
      <c r="P165" s="249"/>
      <c r="Q165" s="249"/>
      <c r="R165" s="249"/>
      <c r="S165" s="249"/>
      <c r="T165" s="250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1" t="s">
        <v>136</v>
      </c>
      <c r="AU165" s="251" t="s">
        <v>83</v>
      </c>
      <c r="AV165" s="14" t="s">
        <v>81</v>
      </c>
      <c r="AW165" s="14" t="s">
        <v>30</v>
      </c>
      <c r="AX165" s="14" t="s">
        <v>73</v>
      </c>
      <c r="AY165" s="251" t="s">
        <v>128</v>
      </c>
    </row>
    <row r="166" s="13" customFormat="1">
      <c r="A166" s="13"/>
      <c r="B166" s="230"/>
      <c r="C166" s="231"/>
      <c r="D166" s="232" t="s">
        <v>136</v>
      </c>
      <c r="E166" s="233" t="s">
        <v>1</v>
      </c>
      <c r="F166" s="234" t="s">
        <v>182</v>
      </c>
      <c r="G166" s="231"/>
      <c r="H166" s="235">
        <v>22.373000000000001</v>
      </c>
      <c r="I166" s="236"/>
      <c r="J166" s="231"/>
      <c r="K166" s="231"/>
      <c r="L166" s="237"/>
      <c r="M166" s="238"/>
      <c r="N166" s="239"/>
      <c r="O166" s="239"/>
      <c r="P166" s="239"/>
      <c r="Q166" s="239"/>
      <c r="R166" s="239"/>
      <c r="S166" s="239"/>
      <c r="T166" s="24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1" t="s">
        <v>136</v>
      </c>
      <c r="AU166" s="241" t="s">
        <v>83</v>
      </c>
      <c r="AV166" s="13" t="s">
        <v>83</v>
      </c>
      <c r="AW166" s="13" t="s">
        <v>30</v>
      </c>
      <c r="AX166" s="13" t="s">
        <v>73</v>
      </c>
      <c r="AY166" s="241" t="s">
        <v>128</v>
      </c>
    </row>
    <row r="167" s="14" customFormat="1">
      <c r="A167" s="14"/>
      <c r="B167" s="242"/>
      <c r="C167" s="243"/>
      <c r="D167" s="232" t="s">
        <v>136</v>
      </c>
      <c r="E167" s="244" t="s">
        <v>1</v>
      </c>
      <c r="F167" s="245" t="s">
        <v>183</v>
      </c>
      <c r="G167" s="243"/>
      <c r="H167" s="244" t="s">
        <v>1</v>
      </c>
      <c r="I167" s="246"/>
      <c r="J167" s="243"/>
      <c r="K167" s="243"/>
      <c r="L167" s="247"/>
      <c r="M167" s="248"/>
      <c r="N167" s="249"/>
      <c r="O167" s="249"/>
      <c r="P167" s="249"/>
      <c r="Q167" s="249"/>
      <c r="R167" s="249"/>
      <c r="S167" s="249"/>
      <c r="T167" s="250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1" t="s">
        <v>136</v>
      </c>
      <c r="AU167" s="251" t="s">
        <v>83</v>
      </c>
      <c r="AV167" s="14" t="s">
        <v>81</v>
      </c>
      <c r="AW167" s="14" t="s">
        <v>30</v>
      </c>
      <c r="AX167" s="14" t="s">
        <v>73</v>
      </c>
      <c r="AY167" s="251" t="s">
        <v>128</v>
      </c>
    </row>
    <row r="168" s="13" customFormat="1">
      <c r="A168" s="13"/>
      <c r="B168" s="230"/>
      <c r="C168" s="231"/>
      <c r="D168" s="232" t="s">
        <v>136</v>
      </c>
      <c r="E168" s="233" t="s">
        <v>1</v>
      </c>
      <c r="F168" s="234" t="s">
        <v>184</v>
      </c>
      <c r="G168" s="231"/>
      <c r="H168" s="235">
        <v>31.460999999999999</v>
      </c>
      <c r="I168" s="236"/>
      <c r="J168" s="231"/>
      <c r="K168" s="231"/>
      <c r="L168" s="237"/>
      <c r="M168" s="238"/>
      <c r="N168" s="239"/>
      <c r="O168" s="239"/>
      <c r="P168" s="239"/>
      <c r="Q168" s="239"/>
      <c r="R168" s="239"/>
      <c r="S168" s="239"/>
      <c r="T168" s="24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1" t="s">
        <v>136</v>
      </c>
      <c r="AU168" s="241" t="s">
        <v>83</v>
      </c>
      <c r="AV168" s="13" t="s">
        <v>83</v>
      </c>
      <c r="AW168" s="13" t="s">
        <v>30</v>
      </c>
      <c r="AX168" s="13" t="s">
        <v>73</v>
      </c>
      <c r="AY168" s="241" t="s">
        <v>128</v>
      </c>
    </row>
    <row r="169" s="14" customFormat="1">
      <c r="A169" s="14"/>
      <c r="B169" s="242"/>
      <c r="C169" s="243"/>
      <c r="D169" s="232" t="s">
        <v>136</v>
      </c>
      <c r="E169" s="244" t="s">
        <v>1</v>
      </c>
      <c r="F169" s="245" t="s">
        <v>185</v>
      </c>
      <c r="G169" s="243"/>
      <c r="H169" s="244" t="s">
        <v>1</v>
      </c>
      <c r="I169" s="246"/>
      <c r="J169" s="243"/>
      <c r="K169" s="243"/>
      <c r="L169" s="247"/>
      <c r="M169" s="248"/>
      <c r="N169" s="249"/>
      <c r="O169" s="249"/>
      <c r="P169" s="249"/>
      <c r="Q169" s="249"/>
      <c r="R169" s="249"/>
      <c r="S169" s="249"/>
      <c r="T169" s="250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1" t="s">
        <v>136</v>
      </c>
      <c r="AU169" s="251" t="s">
        <v>83</v>
      </c>
      <c r="AV169" s="14" t="s">
        <v>81</v>
      </c>
      <c r="AW169" s="14" t="s">
        <v>30</v>
      </c>
      <c r="AX169" s="14" t="s">
        <v>73</v>
      </c>
      <c r="AY169" s="251" t="s">
        <v>128</v>
      </c>
    </row>
    <row r="170" s="13" customFormat="1">
      <c r="A170" s="13"/>
      <c r="B170" s="230"/>
      <c r="C170" s="231"/>
      <c r="D170" s="232" t="s">
        <v>136</v>
      </c>
      <c r="E170" s="233" t="s">
        <v>1</v>
      </c>
      <c r="F170" s="234" t="s">
        <v>158</v>
      </c>
      <c r="G170" s="231"/>
      <c r="H170" s="235">
        <v>0.84399999999999997</v>
      </c>
      <c r="I170" s="236"/>
      <c r="J170" s="231"/>
      <c r="K170" s="231"/>
      <c r="L170" s="237"/>
      <c r="M170" s="238"/>
      <c r="N170" s="239"/>
      <c r="O170" s="239"/>
      <c r="P170" s="239"/>
      <c r="Q170" s="239"/>
      <c r="R170" s="239"/>
      <c r="S170" s="239"/>
      <c r="T170" s="24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1" t="s">
        <v>136</v>
      </c>
      <c r="AU170" s="241" t="s">
        <v>83</v>
      </c>
      <c r="AV170" s="13" t="s">
        <v>83</v>
      </c>
      <c r="AW170" s="13" t="s">
        <v>30</v>
      </c>
      <c r="AX170" s="13" t="s">
        <v>73</v>
      </c>
      <c r="AY170" s="241" t="s">
        <v>128</v>
      </c>
    </row>
    <row r="171" s="15" customFormat="1">
      <c r="A171" s="15"/>
      <c r="B171" s="252"/>
      <c r="C171" s="253"/>
      <c r="D171" s="232" t="s">
        <v>136</v>
      </c>
      <c r="E171" s="254" t="s">
        <v>1</v>
      </c>
      <c r="F171" s="255" t="s">
        <v>159</v>
      </c>
      <c r="G171" s="253"/>
      <c r="H171" s="256">
        <v>54.678000000000004</v>
      </c>
      <c r="I171" s="257"/>
      <c r="J171" s="253"/>
      <c r="K171" s="253"/>
      <c r="L171" s="258"/>
      <c r="M171" s="259"/>
      <c r="N171" s="260"/>
      <c r="O171" s="260"/>
      <c r="P171" s="260"/>
      <c r="Q171" s="260"/>
      <c r="R171" s="260"/>
      <c r="S171" s="260"/>
      <c r="T171" s="261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62" t="s">
        <v>136</v>
      </c>
      <c r="AU171" s="262" t="s">
        <v>83</v>
      </c>
      <c r="AV171" s="15" t="s">
        <v>134</v>
      </c>
      <c r="AW171" s="15" t="s">
        <v>30</v>
      </c>
      <c r="AX171" s="15" t="s">
        <v>81</v>
      </c>
      <c r="AY171" s="262" t="s">
        <v>128</v>
      </c>
    </row>
    <row r="172" s="2" customFormat="1" ht="24.15" customHeight="1">
      <c r="A172" s="39"/>
      <c r="B172" s="40"/>
      <c r="C172" s="216" t="s">
        <v>186</v>
      </c>
      <c r="D172" s="216" t="s">
        <v>130</v>
      </c>
      <c r="E172" s="217" t="s">
        <v>187</v>
      </c>
      <c r="F172" s="218" t="s">
        <v>188</v>
      </c>
      <c r="G172" s="219" t="s">
        <v>133</v>
      </c>
      <c r="H172" s="220">
        <v>1187.3399999999999</v>
      </c>
      <c r="I172" s="221"/>
      <c r="J172" s="222">
        <f>ROUND(I172*H172,2)</f>
        <v>0</v>
      </c>
      <c r="K172" s="223"/>
      <c r="L172" s="45"/>
      <c r="M172" s="224" t="s">
        <v>1</v>
      </c>
      <c r="N172" s="225" t="s">
        <v>38</v>
      </c>
      <c r="O172" s="92"/>
      <c r="P172" s="226">
        <f>O172*H172</f>
        <v>0</v>
      </c>
      <c r="Q172" s="226">
        <v>0</v>
      </c>
      <c r="R172" s="226">
        <f>Q172*H172</f>
        <v>0</v>
      </c>
      <c r="S172" s="226">
        <v>0</v>
      </c>
      <c r="T172" s="227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8" t="s">
        <v>134</v>
      </c>
      <c r="AT172" s="228" t="s">
        <v>130</v>
      </c>
      <c r="AU172" s="228" t="s">
        <v>83</v>
      </c>
      <c r="AY172" s="18" t="s">
        <v>128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8" t="s">
        <v>81</v>
      </c>
      <c r="BK172" s="229">
        <f>ROUND(I172*H172,2)</f>
        <v>0</v>
      </c>
      <c r="BL172" s="18" t="s">
        <v>134</v>
      </c>
      <c r="BM172" s="228" t="s">
        <v>189</v>
      </c>
    </row>
    <row r="173" s="14" customFormat="1">
      <c r="A173" s="14"/>
      <c r="B173" s="242"/>
      <c r="C173" s="243"/>
      <c r="D173" s="232" t="s">
        <v>136</v>
      </c>
      <c r="E173" s="244" t="s">
        <v>1</v>
      </c>
      <c r="F173" s="245" t="s">
        <v>190</v>
      </c>
      <c r="G173" s="243"/>
      <c r="H173" s="244" t="s">
        <v>1</v>
      </c>
      <c r="I173" s="246"/>
      <c r="J173" s="243"/>
      <c r="K173" s="243"/>
      <c r="L173" s="247"/>
      <c r="M173" s="248"/>
      <c r="N173" s="249"/>
      <c r="O173" s="249"/>
      <c r="P173" s="249"/>
      <c r="Q173" s="249"/>
      <c r="R173" s="249"/>
      <c r="S173" s="249"/>
      <c r="T173" s="250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1" t="s">
        <v>136</v>
      </c>
      <c r="AU173" s="251" t="s">
        <v>83</v>
      </c>
      <c r="AV173" s="14" t="s">
        <v>81</v>
      </c>
      <c r="AW173" s="14" t="s">
        <v>30</v>
      </c>
      <c r="AX173" s="14" t="s">
        <v>73</v>
      </c>
      <c r="AY173" s="251" t="s">
        <v>128</v>
      </c>
    </row>
    <row r="174" s="13" customFormat="1">
      <c r="A174" s="13"/>
      <c r="B174" s="230"/>
      <c r="C174" s="231"/>
      <c r="D174" s="232" t="s">
        <v>136</v>
      </c>
      <c r="E174" s="233" t="s">
        <v>1</v>
      </c>
      <c r="F174" s="234" t="s">
        <v>191</v>
      </c>
      <c r="G174" s="231"/>
      <c r="H174" s="235">
        <v>1187.3399999999999</v>
      </c>
      <c r="I174" s="236"/>
      <c r="J174" s="231"/>
      <c r="K174" s="231"/>
      <c r="L174" s="237"/>
      <c r="M174" s="238"/>
      <c r="N174" s="239"/>
      <c r="O174" s="239"/>
      <c r="P174" s="239"/>
      <c r="Q174" s="239"/>
      <c r="R174" s="239"/>
      <c r="S174" s="239"/>
      <c r="T174" s="24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1" t="s">
        <v>136</v>
      </c>
      <c r="AU174" s="241" t="s">
        <v>83</v>
      </c>
      <c r="AV174" s="13" t="s">
        <v>83</v>
      </c>
      <c r="AW174" s="13" t="s">
        <v>30</v>
      </c>
      <c r="AX174" s="13" t="s">
        <v>81</v>
      </c>
      <c r="AY174" s="241" t="s">
        <v>128</v>
      </c>
    </row>
    <row r="175" s="2" customFormat="1" ht="16.5" customHeight="1">
      <c r="A175" s="39"/>
      <c r="B175" s="40"/>
      <c r="C175" s="263" t="s">
        <v>192</v>
      </c>
      <c r="D175" s="263" t="s">
        <v>193</v>
      </c>
      <c r="E175" s="264" t="s">
        <v>194</v>
      </c>
      <c r="F175" s="265" t="s">
        <v>195</v>
      </c>
      <c r="G175" s="266" t="s">
        <v>196</v>
      </c>
      <c r="H175" s="267">
        <v>25</v>
      </c>
      <c r="I175" s="268"/>
      <c r="J175" s="269">
        <f>ROUND(I175*H175,2)</f>
        <v>0</v>
      </c>
      <c r="K175" s="270"/>
      <c r="L175" s="271"/>
      <c r="M175" s="272" t="s">
        <v>1</v>
      </c>
      <c r="N175" s="273" t="s">
        <v>38</v>
      </c>
      <c r="O175" s="92"/>
      <c r="P175" s="226">
        <f>O175*H175</f>
        <v>0</v>
      </c>
      <c r="Q175" s="226">
        <v>1</v>
      </c>
      <c r="R175" s="226">
        <f>Q175*H175</f>
        <v>25</v>
      </c>
      <c r="S175" s="226">
        <v>0</v>
      </c>
      <c r="T175" s="227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28" t="s">
        <v>177</v>
      </c>
      <c r="AT175" s="228" t="s">
        <v>193</v>
      </c>
      <c r="AU175" s="228" t="s">
        <v>83</v>
      </c>
      <c r="AY175" s="18" t="s">
        <v>128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8" t="s">
        <v>81</v>
      </c>
      <c r="BK175" s="229">
        <f>ROUND(I175*H175,2)</f>
        <v>0</v>
      </c>
      <c r="BL175" s="18" t="s">
        <v>134</v>
      </c>
      <c r="BM175" s="228" t="s">
        <v>197</v>
      </c>
    </row>
    <row r="176" s="12" customFormat="1" ht="22.8" customHeight="1">
      <c r="A176" s="12"/>
      <c r="B176" s="200"/>
      <c r="C176" s="201"/>
      <c r="D176" s="202" t="s">
        <v>72</v>
      </c>
      <c r="E176" s="214" t="s">
        <v>83</v>
      </c>
      <c r="F176" s="214" t="s">
        <v>198</v>
      </c>
      <c r="G176" s="201"/>
      <c r="H176" s="201"/>
      <c r="I176" s="204"/>
      <c r="J176" s="215">
        <f>BK176</f>
        <v>0</v>
      </c>
      <c r="K176" s="201"/>
      <c r="L176" s="206"/>
      <c r="M176" s="207"/>
      <c r="N176" s="208"/>
      <c r="O176" s="208"/>
      <c r="P176" s="209">
        <f>SUM(P177:P202)</f>
        <v>0</v>
      </c>
      <c r="Q176" s="208"/>
      <c r="R176" s="209">
        <f>SUM(R177:R202)</f>
        <v>3.3283059900000005</v>
      </c>
      <c r="S176" s="208"/>
      <c r="T176" s="210">
        <f>SUM(T177:T202)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1" t="s">
        <v>81</v>
      </c>
      <c r="AT176" s="212" t="s">
        <v>72</v>
      </c>
      <c r="AU176" s="212" t="s">
        <v>81</v>
      </c>
      <c r="AY176" s="211" t="s">
        <v>128</v>
      </c>
      <c r="BK176" s="213">
        <f>SUM(BK177:BK202)</f>
        <v>0</v>
      </c>
    </row>
    <row r="177" s="2" customFormat="1" ht="16.5" customHeight="1">
      <c r="A177" s="39"/>
      <c r="B177" s="40"/>
      <c r="C177" s="216" t="s">
        <v>199</v>
      </c>
      <c r="D177" s="216" t="s">
        <v>130</v>
      </c>
      <c r="E177" s="217" t="s">
        <v>200</v>
      </c>
      <c r="F177" s="218" t="s">
        <v>201</v>
      </c>
      <c r="G177" s="219" t="s">
        <v>150</v>
      </c>
      <c r="H177" s="220">
        <v>0.043999999999999997</v>
      </c>
      <c r="I177" s="221"/>
      <c r="J177" s="222">
        <f>ROUND(I177*H177,2)</f>
        <v>0</v>
      </c>
      <c r="K177" s="223"/>
      <c r="L177" s="45"/>
      <c r="M177" s="224" t="s">
        <v>1</v>
      </c>
      <c r="N177" s="225" t="s">
        <v>38</v>
      </c>
      <c r="O177" s="92"/>
      <c r="P177" s="226">
        <f>O177*H177</f>
        <v>0</v>
      </c>
      <c r="Q177" s="226">
        <v>2.2563399999999998</v>
      </c>
      <c r="R177" s="226">
        <f>Q177*H177</f>
        <v>0.099278959999999986</v>
      </c>
      <c r="S177" s="226">
        <v>0</v>
      </c>
      <c r="T177" s="227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28" t="s">
        <v>134</v>
      </c>
      <c r="AT177" s="228" t="s">
        <v>130</v>
      </c>
      <c r="AU177" s="228" t="s">
        <v>83</v>
      </c>
      <c r="AY177" s="18" t="s">
        <v>128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8" t="s">
        <v>81</v>
      </c>
      <c r="BK177" s="229">
        <f>ROUND(I177*H177,2)</f>
        <v>0</v>
      </c>
      <c r="BL177" s="18" t="s">
        <v>134</v>
      </c>
      <c r="BM177" s="228" t="s">
        <v>202</v>
      </c>
    </row>
    <row r="178" s="14" customFormat="1">
      <c r="A178" s="14"/>
      <c r="B178" s="242"/>
      <c r="C178" s="243"/>
      <c r="D178" s="232" t="s">
        <v>136</v>
      </c>
      <c r="E178" s="244" t="s">
        <v>1</v>
      </c>
      <c r="F178" s="245" t="s">
        <v>203</v>
      </c>
      <c r="G178" s="243"/>
      <c r="H178" s="244" t="s">
        <v>1</v>
      </c>
      <c r="I178" s="246"/>
      <c r="J178" s="243"/>
      <c r="K178" s="243"/>
      <c r="L178" s="247"/>
      <c r="M178" s="248"/>
      <c r="N178" s="249"/>
      <c r="O178" s="249"/>
      <c r="P178" s="249"/>
      <c r="Q178" s="249"/>
      <c r="R178" s="249"/>
      <c r="S178" s="249"/>
      <c r="T178" s="250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1" t="s">
        <v>136</v>
      </c>
      <c r="AU178" s="251" t="s">
        <v>83</v>
      </c>
      <c r="AV178" s="14" t="s">
        <v>81</v>
      </c>
      <c r="AW178" s="14" t="s">
        <v>30</v>
      </c>
      <c r="AX178" s="14" t="s">
        <v>73</v>
      </c>
      <c r="AY178" s="251" t="s">
        <v>128</v>
      </c>
    </row>
    <row r="179" s="13" customFormat="1">
      <c r="A179" s="13"/>
      <c r="B179" s="230"/>
      <c r="C179" s="231"/>
      <c r="D179" s="232" t="s">
        <v>136</v>
      </c>
      <c r="E179" s="233" t="s">
        <v>1</v>
      </c>
      <c r="F179" s="234" t="s">
        <v>204</v>
      </c>
      <c r="G179" s="231"/>
      <c r="H179" s="235">
        <v>0.043999999999999997</v>
      </c>
      <c r="I179" s="236"/>
      <c r="J179" s="231"/>
      <c r="K179" s="231"/>
      <c r="L179" s="237"/>
      <c r="M179" s="238"/>
      <c r="N179" s="239"/>
      <c r="O179" s="239"/>
      <c r="P179" s="239"/>
      <c r="Q179" s="239"/>
      <c r="R179" s="239"/>
      <c r="S179" s="239"/>
      <c r="T179" s="24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1" t="s">
        <v>136</v>
      </c>
      <c r="AU179" s="241" t="s">
        <v>83</v>
      </c>
      <c r="AV179" s="13" t="s">
        <v>83</v>
      </c>
      <c r="AW179" s="13" t="s">
        <v>30</v>
      </c>
      <c r="AX179" s="13" t="s">
        <v>81</v>
      </c>
      <c r="AY179" s="241" t="s">
        <v>128</v>
      </c>
    </row>
    <row r="180" s="2" customFormat="1" ht="16.5" customHeight="1">
      <c r="A180" s="39"/>
      <c r="B180" s="40"/>
      <c r="C180" s="216" t="s">
        <v>205</v>
      </c>
      <c r="D180" s="216" t="s">
        <v>130</v>
      </c>
      <c r="E180" s="217" t="s">
        <v>206</v>
      </c>
      <c r="F180" s="218" t="s">
        <v>207</v>
      </c>
      <c r="G180" s="219" t="s">
        <v>133</v>
      </c>
      <c r="H180" s="220">
        <v>3.5169999999999999</v>
      </c>
      <c r="I180" s="221"/>
      <c r="J180" s="222">
        <f>ROUND(I180*H180,2)</f>
        <v>0</v>
      </c>
      <c r="K180" s="223"/>
      <c r="L180" s="45"/>
      <c r="M180" s="224" t="s">
        <v>1</v>
      </c>
      <c r="N180" s="225" t="s">
        <v>38</v>
      </c>
      <c r="O180" s="92"/>
      <c r="P180" s="226">
        <f>O180*H180</f>
        <v>0</v>
      </c>
      <c r="Q180" s="226">
        <v>0.0026900000000000001</v>
      </c>
      <c r="R180" s="226">
        <f>Q180*H180</f>
        <v>0.0094607300000000005</v>
      </c>
      <c r="S180" s="226">
        <v>0</v>
      </c>
      <c r="T180" s="227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28" t="s">
        <v>134</v>
      </c>
      <c r="AT180" s="228" t="s">
        <v>130</v>
      </c>
      <c r="AU180" s="228" t="s">
        <v>83</v>
      </c>
      <c r="AY180" s="18" t="s">
        <v>128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8" t="s">
        <v>81</v>
      </c>
      <c r="BK180" s="229">
        <f>ROUND(I180*H180,2)</f>
        <v>0</v>
      </c>
      <c r="BL180" s="18" t="s">
        <v>134</v>
      </c>
      <c r="BM180" s="228" t="s">
        <v>208</v>
      </c>
    </row>
    <row r="181" s="14" customFormat="1">
      <c r="A181" s="14"/>
      <c r="B181" s="242"/>
      <c r="C181" s="243"/>
      <c r="D181" s="232" t="s">
        <v>136</v>
      </c>
      <c r="E181" s="244" t="s">
        <v>1</v>
      </c>
      <c r="F181" s="245" t="s">
        <v>209</v>
      </c>
      <c r="G181" s="243"/>
      <c r="H181" s="244" t="s">
        <v>1</v>
      </c>
      <c r="I181" s="246"/>
      <c r="J181" s="243"/>
      <c r="K181" s="243"/>
      <c r="L181" s="247"/>
      <c r="M181" s="248"/>
      <c r="N181" s="249"/>
      <c r="O181" s="249"/>
      <c r="P181" s="249"/>
      <c r="Q181" s="249"/>
      <c r="R181" s="249"/>
      <c r="S181" s="249"/>
      <c r="T181" s="250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1" t="s">
        <v>136</v>
      </c>
      <c r="AU181" s="251" t="s">
        <v>83</v>
      </c>
      <c r="AV181" s="14" t="s">
        <v>81</v>
      </c>
      <c r="AW181" s="14" t="s">
        <v>30</v>
      </c>
      <c r="AX181" s="14" t="s">
        <v>73</v>
      </c>
      <c r="AY181" s="251" t="s">
        <v>128</v>
      </c>
    </row>
    <row r="182" s="14" customFormat="1">
      <c r="A182" s="14"/>
      <c r="B182" s="242"/>
      <c r="C182" s="243"/>
      <c r="D182" s="232" t="s">
        <v>136</v>
      </c>
      <c r="E182" s="244" t="s">
        <v>1</v>
      </c>
      <c r="F182" s="245" t="s">
        <v>210</v>
      </c>
      <c r="G182" s="243"/>
      <c r="H182" s="244" t="s">
        <v>1</v>
      </c>
      <c r="I182" s="246"/>
      <c r="J182" s="243"/>
      <c r="K182" s="243"/>
      <c r="L182" s="247"/>
      <c r="M182" s="248"/>
      <c r="N182" s="249"/>
      <c r="O182" s="249"/>
      <c r="P182" s="249"/>
      <c r="Q182" s="249"/>
      <c r="R182" s="249"/>
      <c r="S182" s="249"/>
      <c r="T182" s="250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1" t="s">
        <v>136</v>
      </c>
      <c r="AU182" s="251" t="s">
        <v>83</v>
      </c>
      <c r="AV182" s="14" t="s">
        <v>81</v>
      </c>
      <c r="AW182" s="14" t="s">
        <v>30</v>
      </c>
      <c r="AX182" s="14" t="s">
        <v>73</v>
      </c>
      <c r="AY182" s="251" t="s">
        <v>128</v>
      </c>
    </row>
    <row r="183" s="13" customFormat="1">
      <c r="A183" s="13"/>
      <c r="B183" s="230"/>
      <c r="C183" s="231"/>
      <c r="D183" s="232" t="s">
        <v>136</v>
      </c>
      <c r="E183" s="233" t="s">
        <v>1</v>
      </c>
      <c r="F183" s="234" t="s">
        <v>211</v>
      </c>
      <c r="G183" s="231"/>
      <c r="H183" s="235">
        <v>0.34699999999999998</v>
      </c>
      <c r="I183" s="236"/>
      <c r="J183" s="231"/>
      <c r="K183" s="231"/>
      <c r="L183" s="237"/>
      <c r="M183" s="238"/>
      <c r="N183" s="239"/>
      <c r="O183" s="239"/>
      <c r="P183" s="239"/>
      <c r="Q183" s="239"/>
      <c r="R183" s="239"/>
      <c r="S183" s="239"/>
      <c r="T183" s="24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1" t="s">
        <v>136</v>
      </c>
      <c r="AU183" s="241" t="s">
        <v>83</v>
      </c>
      <c r="AV183" s="13" t="s">
        <v>83</v>
      </c>
      <c r="AW183" s="13" t="s">
        <v>30</v>
      </c>
      <c r="AX183" s="13" t="s">
        <v>73</v>
      </c>
      <c r="AY183" s="241" t="s">
        <v>128</v>
      </c>
    </row>
    <row r="184" s="13" customFormat="1">
      <c r="A184" s="13"/>
      <c r="B184" s="230"/>
      <c r="C184" s="231"/>
      <c r="D184" s="232" t="s">
        <v>136</v>
      </c>
      <c r="E184" s="233" t="s">
        <v>1</v>
      </c>
      <c r="F184" s="234" t="s">
        <v>212</v>
      </c>
      <c r="G184" s="231"/>
      <c r="H184" s="235">
        <v>0.078</v>
      </c>
      <c r="I184" s="236"/>
      <c r="J184" s="231"/>
      <c r="K184" s="231"/>
      <c r="L184" s="237"/>
      <c r="M184" s="238"/>
      <c r="N184" s="239"/>
      <c r="O184" s="239"/>
      <c r="P184" s="239"/>
      <c r="Q184" s="239"/>
      <c r="R184" s="239"/>
      <c r="S184" s="239"/>
      <c r="T184" s="24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1" t="s">
        <v>136</v>
      </c>
      <c r="AU184" s="241" t="s">
        <v>83</v>
      </c>
      <c r="AV184" s="13" t="s">
        <v>83</v>
      </c>
      <c r="AW184" s="13" t="s">
        <v>30</v>
      </c>
      <c r="AX184" s="13" t="s">
        <v>73</v>
      </c>
      <c r="AY184" s="241" t="s">
        <v>128</v>
      </c>
    </row>
    <row r="185" s="14" customFormat="1">
      <c r="A185" s="14"/>
      <c r="B185" s="242"/>
      <c r="C185" s="243"/>
      <c r="D185" s="232" t="s">
        <v>136</v>
      </c>
      <c r="E185" s="244" t="s">
        <v>1</v>
      </c>
      <c r="F185" s="245" t="s">
        <v>213</v>
      </c>
      <c r="G185" s="243"/>
      <c r="H185" s="244" t="s">
        <v>1</v>
      </c>
      <c r="I185" s="246"/>
      <c r="J185" s="243"/>
      <c r="K185" s="243"/>
      <c r="L185" s="247"/>
      <c r="M185" s="248"/>
      <c r="N185" s="249"/>
      <c r="O185" s="249"/>
      <c r="P185" s="249"/>
      <c r="Q185" s="249"/>
      <c r="R185" s="249"/>
      <c r="S185" s="249"/>
      <c r="T185" s="250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1" t="s">
        <v>136</v>
      </c>
      <c r="AU185" s="251" t="s">
        <v>83</v>
      </c>
      <c r="AV185" s="14" t="s">
        <v>81</v>
      </c>
      <c r="AW185" s="14" t="s">
        <v>30</v>
      </c>
      <c r="AX185" s="14" t="s">
        <v>73</v>
      </c>
      <c r="AY185" s="251" t="s">
        <v>128</v>
      </c>
    </row>
    <row r="186" s="13" customFormat="1">
      <c r="A186" s="13"/>
      <c r="B186" s="230"/>
      <c r="C186" s="231"/>
      <c r="D186" s="232" t="s">
        <v>136</v>
      </c>
      <c r="E186" s="233" t="s">
        <v>1</v>
      </c>
      <c r="F186" s="234" t="s">
        <v>214</v>
      </c>
      <c r="G186" s="231"/>
      <c r="H186" s="235">
        <v>0.999</v>
      </c>
      <c r="I186" s="236"/>
      <c r="J186" s="231"/>
      <c r="K186" s="231"/>
      <c r="L186" s="237"/>
      <c r="M186" s="238"/>
      <c r="N186" s="239"/>
      <c r="O186" s="239"/>
      <c r="P186" s="239"/>
      <c r="Q186" s="239"/>
      <c r="R186" s="239"/>
      <c r="S186" s="239"/>
      <c r="T186" s="240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1" t="s">
        <v>136</v>
      </c>
      <c r="AU186" s="241" t="s">
        <v>83</v>
      </c>
      <c r="AV186" s="13" t="s">
        <v>83</v>
      </c>
      <c r="AW186" s="13" t="s">
        <v>30</v>
      </c>
      <c r="AX186" s="13" t="s">
        <v>73</v>
      </c>
      <c r="AY186" s="241" t="s">
        <v>128</v>
      </c>
    </row>
    <row r="187" s="13" customFormat="1">
      <c r="A187" s="13"/>
      <c r="B187" s="230"/>
      <c r="C187" s="231"/>
      <c r="D187" s="232" t="s">
        <v>136</v>
      </c>
      <c r="E187" s="233" t="s">
        <v>1</v>
      </c>
      <c r="F187" s="234" t="s">
        <v>215</v>
      </c>
      <c r="G187" s="231"/>
      <c r="H187" s="235">
        <v>0.068000000000000005</v>
      </c>
      <c r="I187" s="236"/>
      <c r="J187" s="231"/>
      <c r="K187" s="231"/>
      <c r="L187" s="237"/>
      <c r="M187" s="238"/>
      <c r="N187" s="239"/>
      <c r="O187" s="239"/>
      <c r="P187" s="239"/>
      <c r="Q187" s="239"/>
      <c r="R187" s="239"/>
      <c r="S187" s="239"/>
      <c r="T187" s="24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1" t="s">
        <v>136</v>
      </c>
      <c r="AU187" s="241" t="s">
        <v>83</v>
      </c>
      <c r="AV187" s="13" t="s">
        <v>83</v>
      </c>
      <c r="AW187" s="13" t="s">
        <v>30</v>
      </c>
      <c r="AX187" s="13" t="s">
        <v>73</v>
      </c>
      <c r="AY187" s="241" t="s">
        <v>128</v>
      </c>
    </row>
    <row r="188" s="14" customFormat="1">
      <c r="A188" s="14"/>
      <c r="B188" s="242"/>
      <c r="C188" s="243"/>
      <c r="D188" s="232" t="s">
        <v>136</v>
      </c>
      <c r="E188" s="244" t="s">
        <v>1</v>
      </c>
      <c r="F188" s="245" t="s">
        <v>216</v>
      </c>
      <c r="G188" s="243"/>
      <c r="H188" s="244" t="s">
        <v>1</v>
      </c>
      <c r="I188" s="246"/>
      <c r="J188" s="243"/>
      <c r="K188" s="243"/>
      <c r="L188" s="247"/>
      <c r="M188" s="248"/>
      <c r="N188" s="249"/>
      <c r="O188" s="249"/>
      <c r="P188" s="249"/>
      <c r="Q188" s="249"/>
      <c r="R188" s="249"/>
      <c r="S188" s="249"/>
      <c r="T188" s="250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1" t="s">
        <v>136</v>
      </c>
      <c r="AU188" s="251" t="s">
        <v>83</v>
      </c>
      <c r="AV188" s="14" t="s">
        <v>81</v>
      </c>
      <c r="AW188" s="14" t="s">
        <v>30</v>
      </c>
      <c r="AX188" s="14" t="s">
        <v>73</v>
      </c>
      <c r="AY188" s="251" t="s">
        <v>128</v>
      </c>
    </row>
    <row r="189" s="13" customFormat="1">
      <c r="A189" s="13"/>
      <c r="B189" s="230"/>
      <c r="C189" s="231"/>
      <c r="D189" s="232" t="s">
        <v>136</v>
      </c>
      <c r="E189" s="233" t="s">
        <v>1</v>
      </c>
      <c r="F189" s="234" t="s">
        <v>217</v>
      </c>
      <c r="G189" s="231"/>
      <c r="H189" s="235">
        <v>1.8999999999999999</v>
      </c>
      <c r="I189" s="236"/>
      <c r="J189" s="231"/>
      <c r="K189" s="231"/>
      <c r="L189" s="237"/>
      <c r="M189" s="238"/>
      <c r="N189" s="239"/>
      <c r="O189" s="239"/>
      <c r="P189" s="239"/>
      <c r="Q189" s="239"/>
      <c r="R189" s="239"/>
      <c r="S189" s="239"/>
      <c r="T189" s="24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1" t="s">
        <v>136</v>
      </c>
      <c r="AU189" s="241" t="s">
        <v>83</v>
      </c>
      <c r="AV189" s="13" t="s">
        <v>83</v>
      </c>
      <c r="AW189" s="13" t="s">
        <v>30</v>
      </c>
      <c r="AX189" s="13" t="s">
        <v>73</v>
      </c>
      <c r="AY189" s="241" t="s">
        <v>128</v>
      </c>
    </row>
    <row r="190" s="13" customFormat="1">
      <c r="A190" s="13"/>
      <c r="B190" s="230"/>
      <c r="C190" s="231"/>
      <c r="D190" s="232" t="s">
        <v>136</v>
      </c>
      <c r="E190" s="233" t="s">
        <v>1</v>
      </c>
      <c r="F190" s="234" t="s">
        <v>218</v>
      </c>
      <c r="G190" s="231"/>
      <c r="H190" s="235">
        <v>0.125</v>
      </c>
      <c r="I190" s="236"/>
      <c r="J190" s="231"/>
      <c r="K190" s="231"/>
      <c r="L190" s="237"/>
      <c r="M190" s="238"/>
      <c r="N190" s="239"/>
      <c r="O190" s="239"/>
      <c r="P190" s="239"/>
      <c r="Q190" s="239"/>
      <c r="R190" s="239"/>
      <c r="S190" s="239"/>
      <c r="T190" s="24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1" t="s">
        <v>136</v>
      </c>
      <c r="AU190" s="241" t="s">
        <v>83</v>
      </c>
      <c r="AV190" s="13" t="s">
        <v>83</v>
      </c>
      <c r="AW190" s="13" t="s">
        <v>30</v>
      </c>
      <c r="AX190" s="13" t="s">
        <v>73</v>
      </c>
      <c r="AY190" s="241" t="s">
        <v>128</v>
      </c>
    </row>
    <row r="191" s="15" customFormat="1">
      <c r="A191" s="15"/>
      <c r="B191" s="252"/>
      <c r="C191" s="253"/>
      <c r="D191" s="232" t="s">
        <v>136</v>
      </c>
      <c r="E191" s="254" t="s">
        <v>1</v>
      </c>
      <c r="F191" s="255" t="s">
        <v>159</v>
      </c>
      <c r="G191" s="253"/>
      <c r="H191" s="256">
        <v>3.5169999999999999</v>
      </c>
      <c r="I191" s="257"/>
      <c r="J191" s="253"/>
      <c r="K191" s="253"/>
      <c r="L191" s="258"/>
      <c r="M191" s="259"/>
      <c r="N191" s="260"/>
      <c r="O191" s="260"/>
      <c r="P191" s="260"/>
      <c r="Q191" s="260"/>
      <c r="R191" s="260"/>
      <c r="S191" s="260"/>
      <c r="T191" s="261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62" t="s">
        <v>136</v>
      </c>
      <c r="AU191" s="262" t="s">
        <v>83</v>
      </c>
      <c r="AV191" s="15" t="s">
        <v>134</v>
      </c>
      <c r="AW191" s="15" t="s">
        <v>30</v>
      </c>
      <c r="AX191" s="15" t="s">
        <v>81</v>
      </c>
      <c r="AY191" s="262" t="s">
        <v>128</v>
      </c>
    </row>
    <row r="192" s="2" customFormat="1" ht="16.5" customHeight="1">
      <c r="A192" s="39"/>
      <c r="B192" s="40"/>
      <c r="C192" s="216" t="s">
        <v>219</v>
      </c>
      <c r="D192" s="216" t="s">
        <v>130</v>
      </c>
      <c r="E192" s="217" t="s">
        <v>220</v>
      </c>
      <c r="F192" s="218" t="s">
        <v>221</v>
      </c>
      <c r="G192" s="219" t="s">
        <v>133</v>
      </c>
      <c r="H192" s="220">
        <v>3.5169999999999999</v>
      </c>
      <c r="I192" s="221"/>
      <c r="J192" s="222">
        <f>ROUND(I192*H192,2)</f>
        <v>0</v>
      </c>
      <c r="K192" s="223"/>
      <c r="L192" s="45"/>
      <c r="M192" s="224" t="s">
        <v>1</v>
      </c>
      <c r="N192" s="225" t="s">
        <v>38</v>
      </c>
      <c r="O192" s="92"/>
      <c r="P192" s="226">
        <f>O192*H192</f>
        <v>0</v>
      </c>
      <c r="Q192" s="226">
        <v>0</v>
      </c>
      <c r="R192" s="226">
        <f>Q192*H192</f>
        <v>0</v>
      </c>
      <c r="S192" s="226">
        <v>0</v>
      </c>
      <c r="T192" s="227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28" t="s">
        <v>134</v>
      </c>
      <c r="AT192" s="228" t="s">
        <v>130</v>
      </c>
      <c r="AU192" s="228" t="s">
        <v>83</v>
      </c>
      <c r="AY192" s="18" t="s">
        <v>128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8" t="s">
        <v>81</v>
      </c>
      <c r="BK192" s="229">
        <f>ROUND(I192*H192,2)</f>
        <v>0</v>
      </c>
      <c r="BL192" s="18" t="s">
        <v>134</v>
      </c>
      <c r="BM192" s="228" t="s">
        <v>222</v>
      </c>
    </row>
    <row r="193" s="2" customFormat="1" ht="21.75" customHeight="1">
      <c r="A193" s="39"/>
      <c r="B193" s="40"/>
      <c r="C193" s="216" t="s">
        <v>223</v>
      </c>
      <c r="D193" s="216" t="s">
        <v>130</v>
      </c>
      <c r="E193" s="217" t="s">
        <v>224</v>
      </c>
      <c r="F193" s="218" t="s">
        <v>225</v>
      </c>
      <c r="G193" s="219" t="s">
        <v>226</v>
      </c>
      <c r="H193" s="220">
        <v>5</v>
      </c>
      <c r="I193" s="221"/>
      <c r="J193" s="222">
        <f>ROUND(I193*H193,2)</f>
        <v>0</v>
      </c>
      <c r="K193" s="223"/>
      <c r="L193" s="45"/>
      <c r="M193" s="224" t="s">
        <v>1</v>
      </c>
      <c r="N193" s="225" t="s">
        <v>38</v>
      </c>
      <c r="O193" s="92"/>
      <c r="P193" s="226">
        <f>O193*H193</f>
        <v>0</v>
      </c>
      <c r="Q193" s="226">
        <v>0.0044000000000000003</v>
      </c>
      <c r="R193" s="226">
        <f>Q193*H193</f>
        <v>0.022000000000000002</v>
      </c>
      <c r="S193" s="226">
        <v>0</v>
      </c>
      <c r="T193" s="227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28" t="s">
        <v>134</v>
      </c>
      <c r="AT193" s="228" t="s">
        <v>130</v>
      </c>
      <c r="AU193" s="228" t="s">
        <v>83</v>
      </c>
      <c r="AY193" s="18" t="s">
        <v>128</v>
      </c>
      <c r="BE193" s="229">
        <f>IF(N193="základní",J193,0)</f>
        <v>0</v>
      </c>
      <c r="BF193" s="229">
        <f>IF(N193="snížená",J193,0)</f>
        <v>0</v>
      </c>
      <c r="BG193" s="229">
        <f>IF(N193="zákl. přenesená",J193,0)</f>
        <v>0</v>
      </c>
      <c r="BH193" s="229">
        <f>IF(N193="sníž. přenesená",J193,0)</f>
        <v>0</v>
      </c>
      <c r="BI193" s="229">
        <f>IF(N193="nulová",J193,0)</f>
        <v>0</v>
      </c>
      <c r="BJ193" s="18" t="s">
        <v>81</v>
      </c>
      <c r="BK193" s="229">
        <f>ROUND(I193*H193,2)</f>
        <v>0</v>
      </c>
      <c r="BL193" s="18" t="s">
        <v>134</v>
      </c>
      <c r="BM193" s="228" t="s">
        <v>227</v>
      </c>
    </row>
    <row r="194" s="2" customFormat="1" ht="21.75" customHeight="1">
      <c r="A194" s="39"/>
      <c r="B194" s="40"/>
      <c r="C194" s="263" t="s">
        <v>8</v>
      </c>
      <c r="D194" s="263" t="s">
        <v>193</v>
      </c>
      <c r="E194" s="264" t="s">
        <v>228</v>
      </c>
      <c r="F194" s="265" t="s">
        <v>229</v>
      </c>
      <c r="G194" s="266" t="s">
        <v>226</v>
      </c>
      <c r="H194" s="267">
        <v>5</v>
      </c>
      <c r="I194" s="268"/>
      <c r="J194" s="269">
        <f>ROUND(I194*H194,2)</f>
        <v>0</v>
      </c>
      <c r="K194" s="270"/>
      <c r="L194" s="271"/>
      <c r="M194" s="272" t="s">
        <v>1</v>
      </c>
      <c r="N194" s="273" t="s">
        <v>38</v>
      </c>
      <c r="O194" s="92"/>
      <c r="P194" s="226">
        <f>O194*H194</f>
        <v>0</v>
      </c>
      <c r="Q194" s="226">
        <v>0.00142</v>
      </c>
      <c r="R194" s="226">
        <f>Q194*H194</f>
        <v>0.0071000000000000004</v>
      </c>
      <c r="S194" s="226">
        <v>0</v>
      </c>
      <c r="T194" s="227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28" t="s">
        <v>177</v>
      </c>
      <c r="AT194" s="228" t="s">
        <v>193</v>
      </c>
      <c r="AU194" s="228" t="s">
        <v>83</v>
      </c>
      <c r="AY194" s="18" t="s">
        <v>128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18" t="s">
        <v>81</v>
      </c>
      <c r="BK194" s="229">
        <f>ROUND(I194*H194,2)</f>
        <v>0</v>
      </c>
      <c r="BL194" s="18" t="s">
        <v>134</v>
      </c>
      <c r="BM194" s="228" t="s">
        <v>230</v>
      </c>
    </row>
    <row r="195" s="2" customFormat="1" ht="33" customHeight="1">
      <c r="A195" s="39"/>
      <c r="B195" s="40"/>
      <c r="C195" s="216" t="s">
        <v>231</v>
      </c>
      <c r="D195" s="216" t="s">
        <v>130</v>
      </c>
      <c r="E195" s="217" t="s">
        <v>232</v>
      </c>
      <c r="F195" s="218" t="s">
        <v>233</v>
      </c>
      <c r="G195" s="219" t="s">
        <v>133</v>
      </c>
      <c r="H195" s="220">
        <v>4.375</v>
      </c>
      <c r="I195" s="221"/>
      <c r="J195" s="222">
        <f>ROUND(I195*H195,2)</f>
        <v>0</v>
      </c>
      <c r="K195" s="223"/>
      <c r="L195" s="45"/>
      <c r="M195" s="224" t="s">
        <v>1</v>
      </c>
      <c r="N195" s="225" t="s">
        <v>38</v>
      </c>
      <c r="O195" s="92"/>
      <c r="P195" s="226">
        <f>O195*H195</f>
        <v>0</v>
      </c>
      <c r="Q195" s="226">
        <v>0.71545999999999998</v>
      </c>
      <c r="R195" s="226">
        <f>Q195*H195</f>
        <v>3.1301375</v>
      </c>
      <c r="S195" s="226">
        <v>0</v>
      </c>
      <c r="T195" s="227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28" t="s">
        <v>134</v>
      </c>
      <c r="AT195" s="228" t="s">
        <v>130</v>
      </c>
      <c r="AU195" s="228" t="s">
        <v>83</v>
      </c>
      <c r="AY195" s="18" t="s">
        <v>128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18" t="s">
        <v>81</v>
      </c>
      <c r="BK195" s="229">
        <f>ROUND(I195*H195,2)</f>
        <v>0</v>
      </c>
      <c r="BL195" s="18" t="s">
        <v>134</v>
      </c>
      <c r="BM195" s="228" t="s">
        <v>234</v>
      </c>
    </row>
    <row r="196" s="13" customFormat="1">
      <c r="A196" s="13"/>
      <c r="B196" s="230"/>
      <c r="C196" s="231"/>
      <c r="D196" s="232" t="s">
        <v>136</v>
      </c>
      <c r="E196" s="233" t="s">
        <v>1</v>
      </c>
      <c r="F196" s="234" t="s">
        <v>235</v>
      </c>
      <c r="G196" s="231"/>
      <c r="H196" s="235">
        <v>4.375</v>
      </c>
      <c r="I196" s="236"/>
      <c r="J196" s="231"/>
      <c r="K196" s="231"/>
      <c r="L196" s="237"/>
      <c r="M196" s="238"/>
      <c r="N196" s="239"/>
      <c r="O196" s="239"/>
      <c r="P196" s="239"/>
      <c r="Q196" s="239"/>
      <c r="R196" s="239"/>
      <c r="S196" s="239"/>
      <c r="T196" s="240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1" t="s">
        <v>136</v>
      </c>
      <c r="AU196" s="241" t="s">
        <v>83</v>
      </c>
      <c r="AV196" s="13" t="s">
        <v>83</v>
      </c>
      <c r="AW196" s="13" t="s">
        <v>30</v>
      </c>
      <c r="AX196" s="13" t="s">
        <v>81</v>
      </c>
      <c r="AY196" s="241" t="s">
        <v>128</v>
      </c>
    </row>
    <row r="197" s="2" customFormat="1" ht="21.75" customHeight="1">
      <c r="A197" s="39"/>
      <c r="B197" s="40"/>
      <c r="C197" s="216" t="s">
        <v>236</v>
      </c>
      <c r="D197" s="216" t="s">
        <v>130</v>
      </c>
      <c r="E197" s="217" t="s">
        <v>237</v>
      </c>
      <c r="F197" s="218" t="s">
        <v>238</v>
      </c>
      <c r="G197" s="219" t="s">
        <v>196</v>
      </c>
      <c r="H197" s="220">
        <v>0.057000000000000002</v>
      </c>
      <c r="I197" s="221"/>
      <c r="J197" s="222">
        <f>ROUND(I197*H197,2)</f>
        <v>0</v>
      </c>
      <c r="K197" s="223"/>
      <c r="L197" s="45"/>
      <c r="M197" s="224" t="s">
        <v>1</v>
      </c>
      <c r="N197" s="225" t="s">
        <v>38</v>
      </c>
      <c r="O197" s="92"/>
      <c r="P197" s="226">
        <f>O197*H197</f>
        <v>0</v>
      </c>
      <c r="Q197" s="226">
        <v>1.0584</v>
      </c>
      <c r="R197" s="226">
        <f>Q197*H197</f>
        <v>0.060328800000000002</v>
      </c>
      <c r="S197" s="226">
        <v>0</v>
      </c>
      <c r="T197" s="227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28" t="s">
        <v>134</v>
      </c>
      <c r="AT197" s="228" t="s">
        <v>130</v>
      </c>
      <c r="AU197" s="228" t="s">
        <v>83</v>
      </c>
      <c r="AY197" s="18" t="s">
        <v>128</v>
      </c>
      <c r="BE197" s="229">
        <f>IF(N197="základní",J197,0)</f>
        <v>0</v>
      </c>
      <c r="BF197" s="229">
        <f>IF(N197="snížená",J197,0)</f>
        <v>0</v>
      </c>
      <c r="BG197" s="229">
        <f>IF(N197="zákl. přenesená",J197,0)</f>
        <v>0</v>
      </c>
      <c r="BH197" s="229">
        <f>IF(N197="sníž. přenesená",J197,0)</f>
        <v>0</v>
      </c>
      <c r="BI197" s="229">
        <f>IF(N197="nulová",J197,0)</f>
        <v>0</v>
      </c>
      <c r="BJ197" s="18" t="s">
        <v>81</v>
      </c>
      <c r="BK197" s="229">
        <f>ROUND(I197*H197,2)</f>
        <v>0</v>
      </c>
      <c r="BL197" s="18" t="s">
        <v>134</v>
      </c>
      <c r="BM197" s="228" t="s">
        <v>239</v>
      </c>
    </row>
    <row r="198" s="14" customFormat="1">
      <c r="A198" s="14"/>
      <c r="B198" s="242"/>
      <c r="C198" s="243"/>
      <c r="D198" s="232" t="s">
        <v>136</v>
      </c>
      <c r="E198" s="244" t="s">
        <v>1</v>
      </c>
      <c r="F198" s="245" t="s">
        <v>240</v>
      </c>
      <c r="G198" s="243"/>
      <c r="H198" s="244" t="s">
        <v>1</v>
      </c>
      <c r="I198" s="246"/>
      <c r="J198" s="243"/>
      <c r="K198" s="243"/>
      <c r="L198" s="247"/>
      <c r="M198" s="248"/>
      <c r="N198" s="249"/>
      <c r="O198" s="249"/>
      <c r="P198" s="249"/>
      <c r="Q198" s="249"/>
      <c r="R198" s="249"/>
      <c r="S198" s="249"/>
      <c r="T198" s="250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1" t="s">
        <v>136</v>
      </c>
      <c r="AU198" s="251" t="s">
        <v>83</v>
      </c>
      <c r="AV198" s="14" t="s">
        <v>81</v>
      </c>
      <c r="AW198" s="14" t="s">
        <v>30</v>
      </c>
      <c r="AX198" s="14" t="s">
        <v>73</v>
      </c>
      <c r="AY198" s="251" t="s">
        <v>128</v>
      </c>
    </row>
    <row r="199" s="13" customFormat="1">
      <c r="A199" s="13"/>
      <c r="B199" s="230"/>
      <c r="C199" s="231"/>
      <c r="D199" s="232" t="s">
        <v>136</v>
      </c>
      <c r="E199" s="233" t="s">
        <v>1</v>
      </c>
      <c r="F199" s="234" t="s">
        <v>241</v>
      </c>
      <c r="G199" s="231"/>
      <c r="H199" s="235">
        <v>31.5</v>
      </c>
      <c r="I199" s="236"/>
      <c r="J199" s="231"/>
      <c r="K199" s="231"/>
      <c r="L199" s="237"/>
      <c r="M199" s="238"/>
      <c r="N199" s="239"/>
      <c r="O199" s="239"/>
      <c r="P199" s="239"/>
      <c r="Q199" s="239"/>
      <c r="R199" s="239"/>
      <c r="S199" s="239"/>
      <c r="T199" s="240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1" t="s">
        <v>136</v>
      </c>
      <c r="AU199" s="241" t="s">
        <v>83</v>
      </c>
      <c r="AV199" s="13" t="s">
        <v>83</v>
      </c>
      <c r="AW199" s="13" t="s">
        <v>30</v>
      </c>
      <c r="AX199" s="13" t="s">
        <v>73</v>
      </c>
      <c r="AY199" s="241" t="s">
        <v>128</v>
      </c>
    </row>
    <row r="200" s="13" customFormat="1">
      <c r="A200" s="13"/>
      <c r="B200" s="230"/>
      <c r="C200" s="231"/>
      <c r="D200" s="232" t="s">
        <v>136</v>
      </c>
      <c r="E200" s="233" t="s">
        <v>1</v>
      </c>
      <c r="F200" s="234" t="s">
        <v>242</v>
      </c>
      <c r="G200" s="231"/>
      <c r="H200" s="235">
        <v>21.875</v>
      </c>
      <c r="I200" s="236"/>
      <c r="J200" s="231"/>
      <c r="K200" s="231"/>
      <c r="L200" s="237"/>
      <c r="M200" s="238"/>
      <c r="N200" s="239"/>
      <c r="O200" s="239"/>
      <c r="P200" s="239"/>
      <c r="Q200" s="239"/>
      <c r="R200" s="239"/>
      <c r="S200" s="239"/>
      <c r="T200" s="240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1" t="s">
        <v>136</v>
      </c>
      <c r="AU200" s="241" t="s">
        <v>83</v>
      </c>
      <c r="AV200" s="13" t="s">
        <v>83</v>
      </c>
      <c r="AW200" s="13" t="s">
        <v>30</v>
      </c>
      <c r="AX200" s="13" t="s">
        <v>73</v>
      </c>
      <c r="AY200" s="241" t="s">
        <v>128</v>
      </c>
    </row>
    <row r="201" s="16" customFormat="1">
      <c r="A201" s="16"/>
      <c r="B201" s="274"/>
      <c r="C201" s="275"/>
      <c r="D201" s="232" t="s">
        <v>136</v>
      </c>
      <c r="E201" s="276" t="s">
        <v>1</v>
      </c>
      <c r="F201" s="277" t="s">
        <v>243</v>
      </c>
      <c r="G201" s="275"/>
      <c r="H201" s="278">
        <v>53.375</v>
      </c>
      <c r="I201" s="279"/>
      <c r="J201" s="275"/>
      <c r="K201" s="275"/>
      <c r="L201" s="280"/>
      <c r="M201" s="281"/>
      <c r="N201" s="282"/>
      <c r="O201" s="282"/>
      <c r="P201" s="282"/>
      <c r="Q201" s="282"/>
      <c r="R201" s="282"/>
      <c r="S201" s="282"/>
      <c r="T201" s="283"/>
      <c r="U201" s="16"/>
      <c r="V201" s="16"/>
      <c r="W201" s="16"/>
      <c r="X201" s="16"/>
      <c r="Y201" s="16"/>
      <c r="Z201" s="16"/>
      <c r="AA201" s="16"/>
      <c r="AB201" s="16"/>
      <c r="AC201" s="16"/>
      <c r="AD201" s="16"/>
      <c r="AE201" s="16"/>
      <c r="AT201" s="284" t="s">
        <v>136</v>
      </c>
      <c r="AU201" s="284" t="s">
        <v>83</v>
      </c>
      <c r="AV201" s="16" t="s">
        <v>144</v>
      </c>
      <c r="AW201" s="16" t="s">
        <v>30</v>
      </c>
      <c r="AX201" s="16" t="s">
        <v>73</v>
      </c>
      <c r="AY201" s="284" t="s">
        <v>128</v>
      </c>
    </row>
    <row r="202" s="13" customFormat="1">
      <c r="A202" s="13"/>
      <c r="B202" s="230"/>
      <c r="C202" s="231"/>
      <c r="D202" s="232" t="s">
        <v>136</v>
      </c>
      <c r="E202" s="233" t="s">
        <v>1</v>
      </c>
      <c r="F202" s="234" t="s">
        <v>244</v>
      </c>
      <c r="G202" s="231"/>
      <c r="H202" s="235">
        <v>0.057000000000000002</v>
      </c>
      <c r="I202" s="236"/>
      <c r="J202" s="231"/>
      <c r="K202" s="231"/>
      <c r="L202" s="237"/>
      <c r="M202" s="238"/>
      <c r="N202" s="239"/>
      <c r="O202" s="239"/>
      <c r="P202" s="239"/>
      <c r="Q202" s="239"/>
      <c r="R202" s="239"/>
      <c r="S202" s="239"/>
      <c r="T202" s="240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1" t="s">
        <v>136</v>
      </c>
      <c r="AU202" s="241" t="s">
        <v>83</v>
      </c>
      <c r="AV202" s="13" t="s">
        <v>83</v>
      </c>
      <c r="AW202" s="13" t="s">
        <v>30</v>
      </c>
      <c r="AX202" s="13" t="s">
        <v>81</v>
      </c>
      <c r="AY202" s="241" t="s">
        <v>128</v>
      </c>
    </row>
    <row r="203" s="12" customFormat="1" ht="22.8" customHeight="1">
      <c r="A203" s="12"/>
      <c r="B203" s="200"/>
      <c r="C203" s="201"/>
      <c r="D203" s="202" t="s">
        <v>72</v>
      </c>
      <c r="E203" s="214" t="s">
        <v>160</v>
      </c>
      <c r="F203" s="214" t="s">
        <v>245</v>
      </c>
      <c r="G203" s="201"/>
      <c r="H203" s="201"/>
      <c r="I203" s="204"/>
      <c r="J203" s="215">
        <f>BK203</f>
        <v>0</v>
      </c>
      <c r="K203" s="201"/>
      <c r="L203" s="206"/>
      <c r="M203" s="207"/>
      <c r="N203" s="208"/>
      <c r="O203" s="208"/>
      <c r="P203" s="209">
        <f>SUM(P204:P207)</f>
        <v>0</v>
      </c>
      <c r="Q203" s="208"/>
      <c r="R203" s="209">
        <f>SUM(R204:R207)</f>
        <v>0.66211200000000003</v>
      </c>
      <c r="S203" s="208"/>
      <c r="T203" s="210">
        <f>SUM(T204:T207)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11" t="s">
        <v>81</v>
      </c>
      <c r="AT203" s="212" t="s">
        <v>72</v>
      </c>
      <c r="AU203" s="212" t="s">
        <v>81</v>
      </c>
      <c r="AY203" s="211" t="s">
        <v>128</v>
      </c>
      <c r="BK203" s="213">
        <f>SUM(BK204:BK207)</f>
        <v>0</v>
      </c>
    </row>
    <row r="204" s="2" customFormat="1" ht="21.75" customHeight="1">
      <c r="A204" s="39"/>
      <c r="B204" s="40"/>
      <c r="C204" s="216" t="s">
        <v>246</v>
      </c>
      <c r="D204" s="216" t="s">
        <v>130</v>
      </c>
      <c r="E204" s="217" t="s">
        <v>247</v>
      </c>
      <c r="F204" s="218" t="s">
        <v>248</v>
      </c>
      <c r="G204" s="219" t="s">
        <v>133</v>
      </c>
      <c r="H204" s="220">
        <v>3.2999999999999998</v>
      </c>
      <c r="I204" s="221"/>
      <c r="J204" s="222">
        <f>ROUND(I204*H204,2)</f>
        <v>0</v>
      </c>
      <c r="K204" s="223"/>
      <c r="L204" s="45"/>
      <c r="M204" s="224" t="s">
        <v>1</v>
      </c>
      <c r="N204" s="225" t="s">
        <v>38</v>
      </c>
      <c r="O204" s="92"/>
      <c r="P204" s="226">
        <f>O204*H204</f>
        <v>0</v>
      </c>
      <c r="Q204" s="226">
        <v>0</v>
      </c>
      <c r="R204" s="226">
        <f>Q204*H204</f>
        <v>0</v>
      </c>
      <c r="S204" s="226">
        <v>0</v>
      </c>
      <c r="T204" s="227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28" t="s">
        <v>134</v>
      </c>
      <c r="AT204" s="228" t="s">
        <v>130</v>
      </c>
      <c r="AU204" s="228" t="s">
        <v>83</v>
      </c>
      <c r="AY204" s="18" t="s">
        <v>128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18" t="s">
        <v>81</v>
      </c>
      <c r="BK204" s="229">
        <f>ROUND(I204*H204,2)</f>
        <v>0</v>
      </c>
      <c r="BL204" s="18" t="s">
        <v>134</v>
      </c>
      <c r="BM204" s="228" t="s">
        <v>249</v>
      </c>
    </row>
    <row r="205" s="2" customFormat="1" ht="24.15" customHeight="1">
      <c r="A205" s="39"/>
      <c r="B205" s="40"/>
      <c r="C205" s="216" t="s">
        <v>250</v>
      </c>
      <c r="D205" s="216" t="s">
        <v>130</v>
      </c>
      <c r="E205" s="217" t="s">
        <v>251</v>
      </c>
      <c r="F205" s="218" t="s">
        <v>252</v>
      </c>
      <c r="G205" s="219" t="s">
        <v>133</v>
      </c>
      <c r="H205" s="220">
        <v>3.2999999999999998</v>
      </c>
      <c r="I205" s="221"/>
      <c r="J205" s="222">
        <f>ROUND(I205*H205,2)</f>
        <v>0</v>
      </c>
      <c r="K205" s="223"/>
      <c r="L205" s="45"/>
      <c r="M205" s="224" t="s">
        <v>1</v>
      </c>
      <c r="N205" s="225" t="s">
        <v>38</v>
      </c>
      <c r="O205" s="92"/>
      <c r="P205" s="226">
        <f>O205*H205</f>
        <v>0</v>
      </c>
      <c r="Q205" s="226">
        <v>0.084250000000000005</v>
      </c>
      <c r="R205" s="226">
        <f>Q205*H205</f>
        <v>0.27802500000000002</v>
      </c>
      <c r="S205" s="226">
        <v>0</v>
      </c>
      <c r="T205" s="227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28" t="s">
        <v>134</v>
      </c>
      <c r="AT205" s="228" t="s">
        <v>130</v>
      </c>
      <c r="AU205" s="228" t="s">
        <v>83</v>
      </c>
      <c r="AY205" s="18" t="s">
        <v>128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18" t="s">
        <v>81</v>
      </c>
      <c r="BK205" s="229">
        <f>ROUND(I205*H205,2)</f>
        <v>0</v>
      </c>
      <c r="BL205" s="18" t="s">
        <v>134</v>
      </c>
      <c r="BM205" s="228" t="s">
        <v>253</v>
      </c>
    </row>
    <row r="206" s="2" customFormat="1" ht="16.5" customHeight="1">
      <c r="A206" s="39"/>
      <c r="B206" s="40"/>
      <c r="C206" s="263" t="s">
        <v>254</v>
      </c>
      <c r="D206" s="263" t="s">
        <v>193</v>
      </c>
      <c r="E206" s="264" t="s">
        <v>255</v>
      </c>
      <c r="F206" s="265" t="s">
        <v>256</v>
      </c>
      <c r="G206" s="266" t="s">
        <v>133</v>
      </c>
      <c r="H206" s="267">
        <v>3.399</v>
      </c>
      <c r="I206" s="268"/>
      <c r="J206" s="269">
        <f>ROUND(I206*H206,2)</f>
        <v>0</v>
      </c>
      <c r="K206" s="270"/>
      <c r="L206" s="271"/>
      <c r="M206" s="272" t="s">
        <v>1</v>
      </c>
      <c r="N206" s="273" t="s">
        <v>38</v>
      </c>
      <c r="O206" s="92"/>
      <c r="P206" s="226">
        <f>O206*H206</f>
        <v>0</v>
      </c>
      <c r="Q206" s="226">
        <v>0.113</v>
      </c>
      <c r="R206" s="226">
        <f>Q206*H206</f>
        <v>0.38408700000000001</v>
      </c>
      <c r="S206" s="226">
        <v>0</v>
      </c>
      <c r="T206" s="227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28" t="s">
        <v>177</v>
      </c>
      <c r="AT206" s="228" t="s">
        <v>193</v>
      </c>
      <c r="AU206" s="228" t="s">
        <v>83</v>
      </c>
      <c r="AY206" s="18" t="s">
        <v>128</v>
      </c>
      <c r="BE206" s="229">
        <f>IF(N206="základní",J206,0)</f>
        <v>0</v>
      </c>
      <c r="BF206" s="229">
        <f>IF(N206="snížená",J206,0)</f>
        <v>0</v>
      </c>
      <c r="BG206" s="229">
        <f>IF(N206="zákl. přenesená",J206,0)</f>
        <v>0</v>
      </c>
      <c r="BH206" s="229">
        <f>IF(N206="sníž. přenesená",J206,0)</f>
        <v>0</v>
      </c>
      <c r="BI206" s="229">
        <f>IF(N206="nulová",J206,0)</f>
        <v>0</v>
      </c>
      <c r="BJ206" s="18" t="s">
        <v>81</v>
      </c>
      <c r="BK206" s="229">
        <f>ROUND(I206*H206,2)</f>
        <v>0</v>
      </c>
      <c r="BL206" s="18" t="s">
        <v>134</v>
      </c>
      <c r="BM206" s="228" t="s">
        <v>257</v>
      </c>
    </row>
    <row r="207" s="13" customFormat="1">
      <c r="A207" s="13"/>
      <c r="B207" s="230"/>
      <c r="C207" s="231"/>
      <c r="D207" s="232" t="s">
        <v>136</v>
      </c>
      <c r="E207" s="231"/>
      <c r="F207" s="234" t="s">
        <v>258</v>
      </c>
      <c r="G207" s="231"/>
      <c r="H207" s="235">
        <v>3.399</v>
      </c>
      <c r="I207" s="236"/>
      <c r="J207" s="231"/>
      <c r="K207" s="231"/>
      <c r="L207" s="237"/>
      <c r="M207" s="238"/>
      <c r="N207" s="239"/>
      <c r="O207" s="239"/>
      <c r="P207" s="239"/>
      <c r="Q207" s="239"/>
      <c r="R207" s="239"/>
      <c r="S207" s="239"/>
      <c r="T207" s="240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1" t="s">
        <v>136</v>
      </c>
      <c r="AU207" s="241" t="s">
        <v>83</v>
      </c>
      <c r="AV207" s="13" t="s">
        <v>83</v>
      </c>
      <c r="AW207" s="13" t="s">
        <v>4</v>
      </c>
      <c r="AX207" s="13" t="s">
        <v>81</v>
      </c>
      <c r="AY207" s="241" t="s">
        <v>128</v>
      </c>
    </row>
    <row r="208" s="12" customFormat="1" ht="22.8" customHeight="1">
      <c r="A208" s="12"/>
      <c r="B208" s="200"/>
      <c r="C208" s="201"/>
      <c r="D208" s="202" t="s">
        <v>72</v>
      </c>
      <c r="E208" s="214" t="s">
        <v>166</v>
      </c>
      <c r="F208" s="214" t="s">
        <v>259</v>
      </c>
      <c r="G208" s="201"/>
      <c r="H208" s="201"/>
      <c r="I208" s="204"/>
      <c r="J208" s="215">
        <f>BK208</f>
        <v>0</v>
      </c>
      <c r="K208" s="201"/>
      <c r="L208" s="206"/>
      <c r="M208" s="207"/>
      <c r="N208" s="208"/>
      <c r="O208" s="208"/>
      <c r="P208" s="209">
        <f>SUM(P209:P216)</f>
        <v>0</v>
      </c>
      <c r="Q208" s="208"/>
      <c r="R208" s="209">
        <f>SUM(R209:R216)</f>
        <v>1.3415535000000001</v>
      </c>
      <c r="S208" s="208"/>
      <c r="T208" s="210">
        <f>SUM(T209:T216)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11" t="s">
        <v>81</v>
      </c>
      <c r="AT208" s="212" t="s">
        <v>72</v>
      </c>
      <c r="AU208" s="212" t="s">
        <v>81</v>
      </c>
      <c r="AY208" s="211" t="s">
        <v>128</v>
      </c>
      <c r="BK208" s="213">
        <f>SUM(BK209:BK216)</f>
        <v>0</v>
      </c>
    </row>
    <row r="209" s="2" customFormat="1" ht="24.15" customHeight="1">
      <c r="A209" s="39"/>
      <c r="B209" s="40"/>
      <c r="C209" s="216" t="s">
        <v>7</v>
      </c>
      <c r="D209" s="216" t="s">
        <v>130</v>
      </c>
      <c r="E209" s="217" t="s">
        <v>260</v>
      </c>
      <c r="F209" s="218" t="s">
        <v>261</v>
      </c>
      <c r="G209" s="219" t="s">
        <v>133</v>
      </c>
      <c r="H209" s="220">
        <v>42.588999999999999</v>
      </c>
      <c r="I209" s="221"/>
      <c r="J209" s="222">
        <f>ROUND(I209*H209,2)</f>
        <v>0</v>
      </c>
      <c r="K209" s="223"/>
      <c r="L209" s="45"/>
      <c r="M209" s="224" t="s">
        <v>1</v>
      </c>
      <c r="N209" s="225" t="s">
        <v>38</v>
      </c>
      <c r="O209" s="92"/>
      <c r="P209" s="226">
        <f>O209*H209</f>
        <v>0</v>
      </c>
      <c r="Q209" s="226">
        <v>0.0315</v>
      </c>
      <c r="R209" s="226">
        <f>Q209*H209</f>
        <v>1.3415535000000001</v>
      </c>
      <c r="S209" s="226">
        <v>0</v>
      </c>
      <c r="T209" s="227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28" t="s">
        <v>134</v>
      </c>
      <c r="AT209" s="228" t="s">
        <v>130</v>
      </c>
      <c r="AU209" s="228" t="s">
        <v>83</v>
      </c>
      <c r="AY209" s="18" t="s">
        <v>128</v>
      </c>
      <c r="BE209" s="229">
        <f>IF(N209="základní",J209,0)</f>
        <v>0</v>
      </c>
      <c r="BF209" s="229">
        <f>IF(N209="snížená",J209,0)</f>
        <v>0</v>
      </c>
      <c r="BG209" s="229">
        <f>IF(N209="zákl. přenesená",J209,0)</f>
        <v>0</v>
      </c>
      <c r="BH209" s="229">
        <f>IF(N209="sníž. přenesená",J209,0)</f>
        <v>0</v>
      </c>
      <c r="BI209" s="229">
        <f>IF(N209="nulová",J209,0)</f>
        <v>0</v>
      </c>
      <c r="BJ209" s="18" t="s">
        <v>81</v>
      </c>
      <c r="BK209" s="229">
        <f>ROUND(I209*H209,2)</f>
        <v>0</v>
      </c>
      <c r="BL209" s="18" t="s">
        <v>134</v>
      </c>
      <c r="BM209" s="228" t="s">
        <v>262</v>
      </c>
    </row>
    <row r="210" s="14" customFormat="1">
      <c r="A210" s="14"/>
      <c r="B210" s="242"/>
      <c r="C210" s="243"/>
      <c r="D210" s="232" t="s">
        <v>136</v>
      </c>
      <c r="E210" s="244" t="s">
        <v>1</v>
      </c>
      <c r="F210" s="245" t="s">
        <v>263</v>
      </c>
      <c r="G210" s="243"/>
      <c r="H210" s="244" t="s">
        <v>1</v>
      </c>
      <c r="I210" s="246"/>
      <c r="J210" s="243"/>
      <c r="K210" s="243"/>
      <c r="L210" s="247"/>
      <c r="M210" s="248"/>
      <c r="N210" s="249"/>
      <c r="O210" s="249"/>
      <c r="P210" s="249"/>
      <c r="Q210" s="249"/>
      <c r="R210" s="249"/>
      <c r="S210" s="249"/>
      <c r="T210" s="250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1" t="s">
        <v>136</v>
      </c>
      <c r="AU210" s="251" t="s">
        <v>83</v>
      </c>
      <c r="AV210" s="14" t="s">
        <v>81</v>
      </c>
      <c r="AW210" s="14" t="s">
        <v>30</v>
      </c>
      <c r="AX210" s="14" t="s">
        <v>73</v>
      </c>
      <c r="AY210" s="251" t="s">
        <v>128</v>
      </c>
    </row>
    <row r="211" s="13" customFormat="1">
      <c r="A211" s="13"/>
      <c r="B211" s="230"/>
      <c r="C211" s="231"/>
      <c r="D211" s="232" t="s">
        <v>136</v>
      </c>
      <c r="E211" s="233" t="s">
        <v>1</v>
      </c>
      <c r="F211" s="234" t="s">
        <v>264</v>
      </c>
      <c r="G211" s="231"/>
      <c r="H211" s="235">
        <v>7.1749999999999998</v>
      </c>
      <c r="I211" s="236"/>
      <c r="J211" s="231"/>
      <c r="K211" s="231"/>
      <c r="L211" s="237"/>
      <c r="M211" s="238"/>
      <c r="N211" s="239"/>
      <c r="O211" s="239"/>
      <c r="P211" s="239"/>
      <c r="Q211" s="239"/>
      <c r="R211" s="239"/>
      <c r="S211" s="239"/>
      <c r="T211" s="240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1" t="s">
        <v>136</v>
      </c>
      <c r="AU211" s="241" t="s">
        <v>83</v>
      </c>
      <c r="AV211" s="13" t="s">
        <v>83</v>
      </c>
      <c r="AW211" s="13" t="s">
        <v>30</v>
      </c>
      <c r="AX211" s="13" t="s">
        <v>73</v>
      </c>
      <c r="AY211" s="241" t="s">
        <v>128</v>
      </c>
    </row>
    <row r="212" s="14" customFormat="1">
      <c r="A212" s="14"/>
      <c r="B212" s="242"/>
      <c r="C212" s="243"/>
      <c r="D212" s="232" t="s">
        <v>136</v>
      </c>
      <c r="E212" s="244" t="s">
        <v>1</v>
      </c>
      <c r="F212" s="245" t="s">
        <v>265</v>
      </c>
      <c r="G212" s="243"/>
      <c r="H212" s="244" t="s">
        <v>1</v>
      </c>
      <c r="I212" s="246"/>
      <c r="J212" s="243"/>
      <c r="K212" s="243"/>
      <c r="L212" s="247"/>
      <c r="M212" s="248"/>
      <c r="N212" s="249"/>
      <c r="O212" s="249"/>
      <c r="P212" s="249"/>
      <c r="Q212" s="249"/>
      <c r="R212" s="249"/>
      <c r="S212" s="249"/>
      <c r="T212" s="250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1" t="s">
        <v>136</v>
      </c>
      <c r="AU212" s="251" t="s">
        <v>83</v>
      </c>
      <c r="AV212" s="14" t="s">
        <v>81</v>
      </c>
      <c r="AW212" s="14" t="s">
        <v>30</v>
      </c>
      <c r="AX212" s="14" t="s">
        <v>73</v>
      </c>
      <c r="AY212" s="251" t="s">
        <v>128</v>
      </c>
    </row>
    <row r="213" s="13" customFormat="1">
      <c r="A213" s="13"/>
      <c r="B213" s="230"/>
      <c r="C213" s="231"/>
      <c r="D213" s="232" t="s">
        <v>136</v>
      </c>
      <c r="E213" s="233" t="s">
        <v>1</v>
      </c>
      <c r="F213" s="234" t="s">
        <v>266</v>
      </c>
      <c r="G213" s="231"/>
      <c r="H213" s="235">
        <v>35.414000000000001</v>
      </c>
      <c r="I213" s="236"/>
      <c r="J213" s="231"/>
      <c r="K213" s="231"/>
      <c r="L213" s="237"/>
      <c r="M213" s="238"/>
      <c r="N213" s="239"/>
      <c r="O213" s="239"/>
      <c r="P213" s="239"/>
      <c r="Q213" s="239"/>
      <c r="R213" s="239"/>
      <c r="S213" s="239"/>
      <c r="T213" s="240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1" t="s">
        <v>136</v>
      </c>
      <c r="AU213" s="241" t="s">
        <v>83</v>
      </c>
      <c r="AV213" s="13" t="s">
        <v>83</v>
      </c>
      <c r="AW213" s="13" t="s">
        <v>30</v>
      </c>
      <c r="AX213" s="13" t="s">
        <v>73</v>
      </c>
      <c r="AY213" s="241" t="s">
        <v>128</v>
      </c>
    </row>
    <row r="214" s="15" customFormat="1">
      <c r="A214" s="15"/>
      <c r="B214" s="252"/>
      <c r="C214" s="253"/>
      <c r="D214" s="232" t="s">
        <v>136</v>
      </c>
      <c r="E214" s="254" t="s">
        <v>1</v>
      </c>
      <c r="F214" s="255" t="s">
        <v>159</v>
      </c>
      <c r="G214" s="253"/>
      <c r="H214" s="256">
        <v>42.588999999999999</v>
      </c>
      <c r="I214" s="257"/>
      <c r="J214" s="253"/>
      <c r="K214" s="253"/>
      <c r="L214" s="258"/>
      <c r="M214" s="259"/>
      <c r="N214" s="260"/>
      <c r="O214" s="260"/>
      <c r="P214" s="260"/>
      <c r="Q214" s="260"/>
      <c r="R214" s="260"/>
      <c r="S214" s="260"/>
      <c r="T214" s="261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62" t="s">
        <v>136</v>
      </c>
      <c r="AU214" s="262" t="s">
        <v>83</v>
      </c>
      <c r="AV214" s="15" t="s">
        <v>134</v>
      </c>
      <c r="AW214" s="15" t="s">
        <v>30</v>
      </c>
      <c r="AX214" s="15" t="s">
        <v>81</v>
      </c>
      <c r="AY214" s="262" t="s">
        <v>128</v>
      </c>
    </row>
    <row r="215" s="2" customFormat="1" ht="37.8" customHeight="1">
      <c r="A215" s="39"/>
      <c r="B215" s="40"/>
      <c r="C215" s="216" t="s">
        <v>267</v>
      </c>
      <c r="D215" s="216" t="s">
        <v>130</v>
      </c>
      <c r="E215" s="217" t="s">
        <v>268</v>
      </c>
      <c r="F215" s="218" t="s">
        <v>269</v>
      </c>
      <c r="G215" s="219" t="s">
        <v>270</v>
      </c>
      <c r="H215" s="220">
        <v>2</v>
      </c>
      <c r="I215" s="221"/>
      <c r="J215" s="222">
        <f>ROUND(I215*H215,2)</f>
        <v>0</v>
      </c>
      <c r="K215" s="223"/>
      <c r="L215" s="45"/>
      <c r="M215" s="224" t="s">
        <v>1</v>
      </c>
      <c r="N215" s="225" t="s">
        <v>38</v>
      </c>
      <c r="O215" s="92"/>
      <c r="P215" s="226">
        <f>O215*H215</f>
        <v>0</v>
      </c>
      <c r="Q215" s="226">
        <v>0</v>
      </c>
      <c r="R215" s="226">
        <f>Q215*H215</f>
        <v>0</v>
      </c>
      <c r="S215" s="226">
        <v>0</v>
      </c>
      <c r="T215" s="227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28" t="s">
        <v>134</v>
      </c>
      <c r="AT215" s="228" t="s">
        <v>130</v>
      </c>
      <c r="AU215" s="228" t="s">
        <v>83</v>
      </c>
      <c r="AY215" s="18" t="s">
        <v>128</v>
      </c>
      <c r="BE215" s="229">
        <f>IF(N215="základní",J215,0)</f>
        <v>0</v>
      </c>
      <c r="BF215" s="229">
        <f>IF(N215="snížená",J215,0)</f>
        <v>0</v>
      </c>
      <c r="BG215" s="229">
        <f>IF(N215="zákl. přenesená",J215,0)</f>
        <v>0</v>
      </c>
      <c r="BH215" s="229">
        <f>IF(N215="sníž. přenesená",J215,0)</f>
        <v>0</v>
      </c>
      <c r="BI215" s="229">
        <f>IF(N215="nulová",J215,0)</f>
        <v>0</v>
      </c>
      <c r="BJ215" s="18" t="s">
        <v>81</v>
      </c>
      <c r="BK215" s="229">
        <f>ROUND(I215*H215,2)</f>
        <v>0</v>
      </c>
      <c r="BL215" s="18" t="s">
        <v>134</v>
      </c>
      <c r="BM215" s="228" t="s">
        <v>271</v>
      </c>
    </row>
    <row r="216" s="2" customFormat="1" ht="37.8" customHeight="1">
      <c r="A216" s="39"/>
      <c r="B216" s="40"/>
      <c r="C216" s="216" t="s">
        <v>272</v>
      </c>
      <c r="D216" s="216" t="s">
        <v>130</v>
      </c>
      <c r="E216" s="217" t="s">
        <v>273</v>
      </c>
      <c r="F216" s="218" t="s">
        <v>274</v>
      </c>
      <c r="G216" s="219" t="s">
        <v>275</v>
      </c>
      <c r="H216" s="220">
        <v>3</v>
      </c>
      <c r="I216" s="221"/>
      <c r="J216" s="222">
        <f>ROUND(I216*H216,2)</f>
        <v>0</v>
      </c>
      <c r="K216" s="223"/>
      <c r="L216" s="45"/>
      <c r="M216" s="224" t="s">
        <v>1</v>
      </c>
      <c r="N216" s="225" t="s">
        <v>38</v>
      </c>
      <c r="O216" s="92"/>
      <c r="P216" s="226">
        <f>O216*H216</f>
        <v>0</v>
      </c>
      <c r="Q216" s="226">
        <v>0</v>
      </c>
      <c r="R216" s="226">
        <f>Q216*H216</f>
        <v>0</v>
      </c>
      <c r="S216" s="226">
        <v>0</v>
      </c>
      <c r="T216" s="227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28" t="s">
        <v>134</v>
      </c>
      <c r="AT216" s="228" t="s">
        <v>130</v>
      </c>
      <c r="AU216" s="228" t="s">
        <v>83</v>
      </c>
      <c r="AY216" s="18" t="s">
        <v>128</v>
      </c>
      <c r="BE216" s="229">
        <f>IF(N216="základní",J216,0)</f>
        <v>0</v>
      </c>
      <c r="BF216" s="229">
        <f>IF(N216="snížená",J216,0)</f>
        <v>0</v>
      </c>
      <c r="BG216" s="229">
        <f>IF(N216="zákl. přenesená",J216,0)</f>
        <v>0</v>
      </c>
      <c r="BH216" s="229">
        <f>IF(N216="sníž. přenesená",J216,0)</f>
        <v>0</v>
      </c>
      <c r="BI216" s="229">
        <f>IF(N216="nulová",J216,0)</f>
        <v>0</v>
      </c>
      <c r="BJ216" s="18" t="s">
        <v>81</v>
      </c>
      <c r="BK216" s="229">
        <f>ROUND(I216*H216,2)</f>
        <v>0</v>
      </c>
      <c r="BL216" s="18" t="s">
        <v>134</v>
      </c>
      <c r="BM216" s="228" t="s">
        <v>276</v>
      </c>
    </row>
    <row r="217" s="12" customFormat="1" ht="22.8" customHeight="1">
      <c r="A217" s="12"/>
      <c r="B217" s="200"/>
      <c r="C217" s="201"/>
      <c r="D217" s="202" t="s">
        <v>72</v>
      </c>
      <c r="E217" s="214" t="s">
        <v>186</v>
      </c>
      <c r="F217" s="214" t="s">
        <v>277</v>
      </c>
      <c r="G217" s="201"/>
      <c r="H217" s="201"/>
      <c r="I217" s="204"/>
      <c r="J217" s="215">
        <f>BK217</f>
        <v>0</v>
      </c>
      <c r="K217" s="201"/>
      <c r="L217" s="206"/>
      <c r="M217" s="207"/>
      <c r="N217" s="208"/>
      <c r="O217" s="208"/>
      <c r="P217" s="209">
        <f>SUM(P218:P307)</f>
        <v>0</v>
      </c>
      <c r="Q217" s="208"/>
      <c r="R217" s="209">
        <f>SUM(R218:R307)</f>
        <v>2.5983304</v>
      </c>
      <c r="S217" s="208"/>
      <c r="T217" s="210">
        <f>SUM(T218:T307)</f>
        <v>183.81316000000001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11" t="s">
        <v>81</v>
      </c>
      <c r="AT217" s="212" t="s">
        <v>72</v>
      </c>
      <c r="AU217" s="212" t="s">
        <v>81</v>
      </c>
      <c r="AY217" s="211" t="s">
        <v>128</v>
      </c>
      <c r="BK217" s="213">
        <f>SUM(BK218:BK307)</f>
        <v>0</v>
      </c>
    </row>
    <row r="218" s="2" customFormat="1" ht="33" customHeight="1">
      <c r="A218" s="39"/>
      <c r="B218" s="40"/>
      <c r="C218" s="216" t="s">
        <v>278</v>
      </c>
      <c r="D218" s="216" t="s">
        <v>130</v>
      </c>
      <c r="E218" s="217" t="s">
        <v>279</v>
      </c>
      <c r="F218" s="218" t="s">
        <v>280</v>
      </c>
      <c r="G218" s="219" t="s">
        <v>140</v>
      </c>
      <c r="H218" s="220">
        <v>4.25</v>
      </c>
      <c r="I218" s="221"/>
      <c r="J218" s="222">
        <f>ROUND(I218*H218,2)</f>
        <v>0</v>
      </c>
      <c r="K218" s="223"/>
      <c r="L218" s="45"/>
      <c r="M218" s="224" t="s">
        <v>1</v>
      </c>
      <c r="N218" s="225" t="s">
        <v>38</v>
      </c>
      <c r="O218" s="92"/>
      <c r="P218" s="226">
        <f>O218*H218</f>
        <v>0</v>
      </c>
      <c r="Q218" s="226">
        <v>0.11934</v>
      </c>
      <c r="R218" s="226">
        <f>Q218*H218</f>
        <v>0.50719500000000006</v>
      </c>
      <c r="S218" s="226">
        <v>0</v>
      </c>
      <c r="T218" s="227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28" t="s">
        <v>134</v>
      </c>
      <c r="AT218" s="228" t="s">
        <v>130</v>
      </c>
      <c r="AU218" s="228" t="s">
        <v>83</v>
      </c>
      <c r="AY218" s="18" t="s">
        <v>128</v>
      </c>
      <c r="BE218" s="229">
        <f>IF(N218="základní",J218,0)</f>
        <v>0</v>
      </c>
      <c r="BF218" s="229">
        <f>IF(N218="snížená",J218,0)</f>
        <v>0</v>
      </c>
      <c r="BG218" s="229">
        <f>IF(N218="zákl. přenesená",J218,0)</f>
        <v>0</v>
      </c>
      <c r="BH218" s="229">
        <f>IF(N218="sníž. přenesená",J218,0)</f>
        <v>0</v>
      </c>
      <c r="BI218" s="229">
        <f>IF(N218="nulová",J218,0)</f>
        <v>0</v>
      </c>
      <c r="BJ218" s="18" t="s">
        <v>81</v>
      </c>
      <c r="BK218" s="229">
        <f>ROUND(I218*H218,2)</f>
        <v>0</v>
      </c>
      <c r="BL218" s="18" t="s">
        <v>134</v>
      </c>
      <c r="BM218" s="228" t="s">
        <v>281</v>
      </c>
    </row>
    <row r="219" s="13" customFormat="1">
      <c r="A219" s="13"/>
      <c r="B219" s="230"/>
      <c r="C219" s="231"/>
      <c r="D219" s="232" t="s">
        <v>136</v>
      </c>
      <c r="E219" s="233" t="s">
        <v>1</v>
      </c>
      <c r="F219" s="234" t="s">
        <v>282</v>
      </c>
      <c r="G219" s="231"/>
      <c r="H219" s="235">
        <v>4.25</v>
      </c>
      <c r="I219" s="236"/>
      <c r="J219" s="231"/>
      <c r="K219" s="231"/>
      <c r="L219" s="237"/>
      <c r="M219" s="238"/>
      <c r="N219" s="239"/>
      <c r="O219" s="239"/>
      <c r="P219" s="239"/>
      <c r="Q219" s="239"/>
      <c r="R219" s="239"/>
      <c r="S219" s="239"/>
      <c r="T219" s="240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1" t="s">
        <v>136</v>
      </c>
      <c r="AU219" s="241" t="s">
        <v>83</v>
      </c>
      <c r="AV219" s="13" t="s">
        <v>83</v>
      </c>
      <c r="AW219" s="13" t="s">
        <v>30</v>
      </c>
      <c r="AX219" s="13" t="s">
        <v>81</v>
      </c>
      <c r="AY219" s="241" t="s">
        <v>128</v>
      </c>
    </row>
    <row r="220" s="2" customFormat="1" ht="16.5" customHeight="1">
      <c r="A220" s="39"/>
      <c r="B220" s="40"/>
      <c r="C220" s="263" t="s">
        <v>283</v>
      </c>
      <c r="D220" s="263" t="s">
        <v>193</v>
      </c>
      <c r="E220" s="264" t="s">
        <v>284</v>
      </c>
      <c r="F220" s="265" t="s">
        <v>285</v>
      </c>
      <c r="G220" s="266" t="s">
        <v>140</v>
      </c>
      <c r="H220" s="267">
        <v>5.0999999999999996</v>
      </c>
      <c r="I220" s="268"/>
      <c r="J220" s="269">
        <f>ROUND(I220*H220,2)</f>
        <v>0</v>
      </c>
      <c r="K220" s="270"/>
      <c r="L220" s="271"/>
      <c r="M220" s="272" t="s">
        <v>1</v>
      </c>
      <c r="N220" s="273" t="s">
        <v>38</v>
      </c>
      <c r="O220" s="92"/>
      <c r="P220" s="226">
        <f>O220*H220</f>
        <v>0</v>
      </c>
      <c r="Q220" s="226">
        <v>0.056120000000000003</v>
      </c>
      <c r="R220" s="226">
        <f>Q220*H220</f>
        <v>0.28621200000000002</v>
      </c>
      <c r="S220" s="226">
        <v>0</v>
      </c>
      <c r="T220" s="227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28" t="s">
        <v>177</v>
      </c>
      <c r="AT220" s="228" t="s">
        <v>193</v>
      </c>
      <c r="AU220" s="228" t="s">
        <v>83</v>
      </c>
      <c r="AY220" s="18" t="s">
        <v>128</v>
      </c>
      <c r="BE220" s="229">
        <f>IF(N220="základní",J220,0)</f>
        <v>0</v>
      </c>
      <c r="BF220" s="229">
        <f>IF(N220="snížená",J220,0)</f>
        <v>0</v>
      </c>
      <c r="BG220" s="229">
        <f>IF(N220="zákl. přenesená",J220,0)</f>
        <v>0</v>
      </c>
      <c r="BH220" s="229">
        <f>IF(N220="sníž. přenesená",J220,0)</f>
        <v>0</v>
      </c>
      <c r="BI220" s="229">
        <f>IF(N220="nulová",J220,0)</f>
        <v>0</v>
      </c>
      <c r="BJ220" s="18" t="s">
        <v>81</v>
      </c>
      <c r="BK220" s="229">
        <f>ROUND(I220*H220,2)</f>
        <v>0</v>
      </c>
      <c r="BL220" s="18" t="s">
        <v>134</v>
      </c>
      <c r="BM220" s="228" t="s">
        <v>286</v>
      </c>
    </row>
    <row r="221" s="13" customFormat="1">
      <c r="A221" s="13"/>
      <c r="B221" s="230"/>
      <c r="C221" s="231"/>
      <c r="D221" s="232" t="s">
        <v>136</v>
      </c>
      <c r="E221" s="231"/>
      <c r="F221" s="234" t="s">
        <v>287</v>
      </c>
      <c r="G221" s="231"/>
      <c r="H221" s="235">
        <v>5.0999999999999996</v>
      </c>
      <c r="I221" s="236"/>
      <c r="J221" s="231"/>
      <c r="K221" s="231"/>
      <c r="L221" s="237"/>
      <c r="M221" s="238"/>
      <c r="N221" s="239"/>
      <c r="O221" s="239"/>
      <c r="P221" s="239"/>
      <c r="Q221" s="239"/>
      <c r="R221" s="239"/>
      <c r="S221" s="239"/>
      <c r="T221" s="240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1" t="s">
        <v>136</v>
      </c>
      <c r="AU221" s="241" t="s">
        <v>83</v>
      </c>
      <c r="AV221" s="13" t="s">
        <v>83</v>
      </c>
      <c r="AW221" s="13" t="s">
        <v>4</v>
      </c>
      <c r="AX221" s="13" t="s">
        <v>81</v>
      </c>
      <c r="AY221" s="241" t="s">
        <v>128</v>
      </c>
    </row>
    <row r="222" s="2" customFormat="1" ht="16.5" customHeight="1">
      <c r="A222" s="39"/>
      <c r="B222" s="40"/>
      <c r="C222" s="216" t="s">
        <v>288</v>
      </c>
      <c r="D222" s="216" t="s">
        <v>130</v>
      </c>
      <c r="E222" s="217" t="s">
        <v>289</v>
      </c>
      <c r="F222" s="218" t="s">
        <v>290</v>
      </c>
      <c r="G222" s="219" t="s">
        <v>150</v>
      </c>
      <c r="H222" s="220">
        <v>2.5600000000000001</v>
      </c>
      <c r="I222" s="221"/>
      <c r="J222" s="222">
        <f>ROUND(I222*H222,2)</f>
        <v>0</v>
      </c>
      <c r="K222" s="223"/>
      <c r="L222" s="45"/>
      <c r="M222" s="224" t="s">
        <v>1</v>
      </c>
      <c r="N222" s="225" t="s">
        <v>38</v>
      </c>
      <c r="O222" s="92"/>
      <c r="P222" s="226">
        <f>O222*H222</f>
        <v>0</v>
      </c>
      <c r="Q222" s="226">
        <v>0</v>
      </c>
      <c r="R222" s="226">
        <f>Q222*H222</f>
        <v>0</v>
      </c>
      <c r="S222" s="226">
        <v>2.3999999999999999</v>
      </c>
      <c r="T222" s="227">
        <f>S222*H222</f>
        <v>6.1440000000000001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28" t="s">
        <v>134</v>
      </c>
      <c r="AT222" s="228" t="s">
        <v>130</v>
      </c>
      <c r="AU222" s="228" t="s">
        <v>83</v>
      </c>
      <c r="AY222" s="18" t="s">
        <v>128</v>
      </c>
      <c r="BE222" s="229">
        <f>IF(N222="základní",J222,0)</f>
        <v>0</v>
      </c>
      <c r="BF222" s="229">
        <f>IF(N222="snížená",J222,0)</f>
        <v>0</v>
      </c>
      <c r="BG222" s="229">
        <f>IF(N222="zákl. přenesená",J222,0)</f>
        <v>0</v>
      </c>
      <c r="BH222" s="229">
        <f>IF(N222="sníž. přenesená",J222,0)</f>
        <v>0</v>
      </c>
      <c r="BI222" s="229">
        <f>IF(N222="nulová",J222,0)</f>
        <v>0</v>
      </c>
      <c r="BJ222" s="18" t="s">
        <v>81</v>
      </c>
      <c r="BK222" s="229">
        <f>ROUND(I222*H222,2)</f>
        <v>0</v>
      </c>
      <c r="BL222" s="18" t="s">
        <v>134</v>
      </c>
      <c r="BM222" s="228" t="s">
        <v>291</v>
      </c>
    </row>
    <row r="223" s="14" customFormat="1">
      <c r="A223" s="14"/>
      <c r="B223" s="242"/>
      <c r="C223" s="243"/>
      <c r="D223" s="232" t="s">
        <v>136</v>
      </c>
      <c r="E223" s="244" t="s">
        <v>1</v>
      </c>
      <c r="F223" s="245" t="s">
        <v>292</v>
      </c>
      <c r="G223" s="243"/>
      <c r="H223" s="244" t="s">
        <v>1</v>
      </c>
      <c r="I223" s="246"/>
      <c r="J223" s="243"/>
      <c r="K223" s="243"/>
      <c r="L223" s="247"/>
      <c r="M223" s="248"/>
      <c r="N223" s="249"/>
      <c r="O223" s="249"/>
      <c r="P223" s="249"/>
      <c r="Q223" s="249"/>
      <c r="R223" s="249"/>
      <c r="S223" s="249"/>
      <c r="T223" s="250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1" t="s">
        <v>136</v>
      </c>
      <c r="AU223" s="251" t="s">
        <v>83</v>
      </c>
      <c r="AV223" s="14" t="s">
        <v>81</v>
      </c>
      <c r="AW223" s="14" t="s">
        <v>30</v>
      </c>
      <c r="AX223" s="14" t="s">
        <v>73</v>
      </c>
      <c r="AY223" s="251" t="s">
        <v>128</v>
      </c>
    </row>
    <row r="224" s="13" customFormat="1">
      <c r="A224" s="13"/>
      <c r="B224" s="230"/>
      <c r="C224" s="231"/>
      <c r="D224" s="232" t="s">
        <v>136</v>
      </c>
      <c r="E224" s="233" t="s">
        <v>1</v>
      </c>
      <c r="F224" s="234" t="s">
        <v>293</v>
      </c>
      <c r="G224" s="231"/>
      <c r="H224" s="235">
        <v>0.69599999999999995</v>
      </c>
      <c r="I224" s="236"/>
      <c r="J224" s="231"/>
      <c r="K224" s="231"/>
      <c r="L224" s="237"/>
      <c r="M224" s="238"/>
      <c r="N224" s="239"/>
      <c r="O224" s="239"/>
      <c r="P224" s="239"/>
      <c r="Q224" s="239"/>
      <c r="R224" s="239"/>
      <c r="S224" s="239"/>
      <c r="T224" s="240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1" t="s">
        <v>136</v>
      </c>
      <c r="AU224" s="241" t="s">
        <v>83</v>
      </c>
      <c r="AV224" s="13" t="s">
        <v>83</v>
      </c>
      <c r="AW224" s="13" t="s">
        <v>30</v>
      </c>
      <c r="AX224" s="13" t="s">
        <v>73</v>
      </c>
      <c r="AY224" s="241" t="s">
        <v>128</v>
      </c>
    </row>
    <row r="225" s="13" customFormat="1">
      <c r="A225" s="13"/>
      <c r="B225" s="230"/>
      <c r="C225" s="231"/>
      <c r="D225" s="232" t="s">
        <v>136</v>
      </c>
      <c r="E225" s="233" t="s">
        <v>1</v>
      </c>
      <c r="F225" s="234" t="s">
        <v>294</v>
      </c>
      <c r="G225" s="231"/>
      <c r="H225" s="235">
        <v>0.873</v>
      </c>
      <c r="I225" s="236"/>
      <c r="J225" s="231"/>
      <c r="K225" s="231"/>
      <c r="L225" s="237"/>
      <c r="M225" s="238"/>
      <c r="N225" s="239"/>
      <c r="O225" s="239"/>
      <c r="P225" s="239"/>
      <c r="Q225" s="239"/>
      <c r="R225" s="239"/>
      <c r="S225" s="239"/>
      <c r="T225" s="240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1" t="s">
        <v>136</v>
      </c>
      <c r="AU225" s="241" t="s">
        <v>83</v>
      </c>
      <c r="AV225" s="13" t="s">
        <v>83</v>
      </c>
      <c r="AW225" s="13" t="s">
        <v>30</v>
      </c>
      <c r="AX225" s="13" t="s">
        <v>73</v>
      </c>
      <c r="AY225" s="241" t="s">
        <v>128</v>
      </c>
    </row>
    <row r="226" s="14" customFormat="1">
      <c r="A226" s="14"/>
      <c r="B226" s="242"/>
      <c r="C226" s="243"/>
      <c r="D226" s="232" t="s">
        <v>136</v>
      </c>
      <c r="E226" s="244" t="s">
        <v>1</v>
      </c>
      <c r="F226" s="245" t="s">
        <v>295</v>
      </c>
      <c r="G226" s="243"/>
      <c r="H226" s="244" t="s">
        <v>1</v>
      </c>
      <c r="I226" s="246"/>
      <c r="J226" s="243"/>
      <c r="K226" s="243"/>
      <c r="L226" s="247"/>
      <c r="M226" s="248"/>
      <c r="N226" s="249"/>
      <c r="O226" s="249"/>
      <c r="P226" s="249"/>
      <c r="Q226" s="249"/>
      <c r="R226" s="249"/>
      <c r="S226" s="249"/>
      <c r="T226" s="250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1" t="s">
        <v>136</v>
      </c>
      <c r="AU226" s="251" t="s">
        <v>83</v>
      </c>
      <c r="AV226" s="14" t="s">
        <v>81</v>
      </c>
      <c r="AW226" s="14" t="s">
        <v>30</v>
      </c>
      <c r="AX226" s="14" t="s">
        <v>73</v>
      </c>
      <c r="AY226" s="251" t="s">
        <v>128</v>
      </c>
    </row>
    <row r="227" s="13" customFormat="1">
      <c r="A227" s="13"/>
      <c r="B227" s="230"/>
      <c r="C227" s="231"/>
      <c r="D227" s="232" t="s">
        <v>136</v>
      </c>
      <c r="E227" s="233" t="s">
        <v>1</v>
      </c>
      <c r="F227" s="234" t="s">
        <v>296</v>
      </c>
      <c r="G227" s="231"/>
      <c r="H227" s="235">
        <v>0.46800000000000003</v>
      </c>
      <c r="I227" s="236"/>
      <c r="J227" s="231"/>
      <c r="K227" s="231"/>
      <c r="L227" s="237"/>
      <c r="M227" s="238"/>
      <c r="N227" s="239"/>
      <c r="O227" s="239"/>
      <c r="P227" s="239"/>
      <c r="Q227" s="239"/>
      <c r="R227" s="239"/>
      <c r="S227" s="239"/>
      <c r="T227" s="240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1" t="s">
        <v>136</v>
      </c>
      <c r="AU227" s="241" t="s">
        <v>83</v>
      </c>
      <c r="AV227" s="13" t="s">
        <v>83</v>
      </c>
      <c r="AW227" s="13" t="s">
        <v>30</v>
      </c>
      <c r="AX227" s="13" t="s">
        <v>73</v>
      </c>
      <c r="AY227" s="241" t="s">
        <v>128</v>
      </c>
    </row>
    <row r="228" s="13" customFormat="1">
      <c r="A228" s="13"/>
      <c r="B228" s="230"/>
      <c r="C228" s="231"/>
      <c r="D228" s="232" t="s">
        <v>136</v>
      </c>
      <c r="E228" s="233" t="s">
        <v>1</v>
      </c>
      <c r="F228" s="234" t="s">
        <v>297</v>
      </c>
      <c r="G228" s="231"/>
      <c r="H228" s="235">
        <v>0.52300000000000002</v>
      </c>
      <c r="I228" s="236"/>
      <c r="J228" s="231"/>
      <c r="K228" s="231"/>
      <c r="L228" s="237"/>
      <c r="M228" s="238"/>
      <c r="N228" s="239"/>
      <c r="O228" s="239"/>
      <c r="P228" s="239"/>
      <c r="Q228" s="239"/>
      <c r="R228" s="239"/>
      <c r="S228" s="239"/>
      <c r="T228" s="240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1" t="s">
        <v>136</v>
      </c>
      <c r="AU228" s="241" t="s">
        <v>83</v>
      </c>
      <c r="AV228" s="13" t="s">
        <v>83</v>
      </c>
      <c r="AW228" s="13" t="s">
        <v>30</v>
      </c>
      <c r="AX228" s="13" t="s">
        <v>73</v>
      </c>
      <c r="AY228" s="241" t="s">
        <v>128</v>
      </c>
    </row>
    <row r="229" s="15" customFormat="1">
      <c r="A229" s="15"/>
      <c r="B229" s="252"/>
      <c r="C229" s="253"/>
      <c r="D229" s="232" t="s">
        <v>136</v>
      </c>
      <c r="E229" s="254" t="s">
        <v>1</v>
      </c>
      <c r="F229" s="255" t="s">
        <v>159</v>
      </c>
      <c r="G229" s="253"/>
      <c r="H229" s="256">
        <v>2.5600000000000001</v>
      </c>
      <c r="I229" s="257"/>
      <c r="J229" s="253"/>
      <c r="K229" s="253"/>
      <c r="L229" s="258"/>
      <c r="M229" s="259"/>
      <c r="N229" s="260"/>
      <c r="O229" s="260"/>
      <c r="P229" s="260"/>
      <c r="Q229" s="260"/>
      <c r="R229" s="260"/>
      <c r="S229" s="260"/>
      <c r="T229" s="261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62" t="s">
        <v>136</v>
      </c>
      <c r="AU229" s="262" t="s">
        <v>83</v>
      </c>
      <c r="AV229" s="15" t="s">
        <v>134</v>
      </c>
      <c r="AW229" s="15" t="s">
        <v>30</v>
      </c>
      <c r="AX229" s="15" t="s">
        <v>81</v>
      </c>
      <c r="AY229" s="262" t="s">
        <v>128</v>
      </c>
    </row>
    <row r="230" s="2" customFormat="1" ht="24.15" customHeight="1">
      <c r="A230" s="39"/>
      <c r="B230" s="40"/>
      <c r="C230" s="216" t="s">
        <v>298</v>
      </c>
      <c r="D230" s="216" t="s">
        <v>130</v>
      </c>
      <c r="E230" s="217" t="s">
        <v>299</v>
      </c>
      <c r="F230" s="218" t="s">
        <v>300</v>
      </c>
      <c r="G230" s="219" t="s">
        <v>140</v>
      </c>
      <c r="H230" s="220">
        <v>395.77999999999997</v>
      </c>
      <c r="I230" s="221"/>
      <c r="J230" s="222">
        <f>ROUND(I230*H230,2)</f>
        <v>0</v>
      </c>
      <c r="K230" s="223"/>
      <c r="L230" s="45"/>
      <c r="M230" s="224" t="s">
        <v>1</v>
      </c>
      <c r="N230" s="225" t="s">
        <v>38</v>
      </c>
      <c r="O230" s="92"/>
      <c r="P230" s="226">
        <f>O230*H230</f>
        <v>0</v>
      </c>
      <c r="Q230" s="226">
        <v>0</v>
      </c>
      <c r="R230" s="226">
        <f>Q230*H230</f>
        <v>0</v>
      </c>
      <c r="S230" s="226">
        <v>0.059999999999999998</v>
      </c>
      <c r="T230" s="227">
        <f>S230*H230</f>
        <v>23.746799999999997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28" t="s">
        <v>134</v>
      </c>
      <c r="AT230" s="228" t="s">
        <v>130</v>
      </c>
      <c r="AU230" s="228" t="s">
        <v>83</v>
      </c>
      <c r="AY230" s="18" t="s">
        <v>128</v>
      </c>
      <c r="BE230" s="229">
        <f>IF(N230="základní",J230,0)</f>
        <v>0</v>
      </c>
      <c r="BF230" s="229">
        <f>IF(N230="snížená",J230,0)</f>
        <v>0</v>
      </c>
      <c r="BG230" s="229">
        <f>IF(N230="zákl. přenesená",J230,0)</f>
        <v>0</v>
      </c>
      <c r="BH230" s="229">
        <f>IF(N230="sníž. přenesená",J230,0)</f>
        <v>0</v>
      </c>
      <c r="BI230" s="229">
        <f>IF(N230="nulová",J230,0)</f>
        <v>0</v>
      </c>
      <c r="BJ230" s="18" t="s">
        <v>81</v>
      </c>
      <c r="BK230" s="229">
        <f>ROUND(I230*H230,2)</f>
        <v>0</v>
      </c>
      <c r="BL230" s="18" t="s">
        <v>134</v>
      </c>
      <c r="BM230" s="228" t="s">
        <v>301</v>
      </c>
    </row>
    <row r="231" s="14" customFormat="1">
      <c r="A231" s="14"/>
      <c r="B231" s="242"/>
      <c r="C231" s="243"/>
      <c r="D231" s="232" t="s">
        <v>136</v>
      </c>
      <c r="E231" s="244" t="s">
        <v>1</v>
      </c>
      <c r="F231" s="245" t="s">
        <v>302</v>
      </c>
      <c r="G231" s="243"/>
      <c r="H231" s="244" t="s">
        <v>1</v>
      </c>
      <c r="I231" s="246"/>
      <c r="J231" s="243"/>
      <c r="K231" s="243"/>
      <c r="L231" s="247"/>
      <c r="M231" s="248"/>
      <c r="N231" s="249"/>
      <c r="O231" s="249"/>
      <c r="P231" s="249"/>
      <c r="Q231" s="249"/>
      <c r="R231" s="249"/>
      <c r="S231" s="249"/>
      <c r="T231" s="250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1" t="s">
        <v>136</v>
      </c>
      <c r="AU231" s="251" t="s">
        <v>83</v>
      </c>
      <c r="AV231" s="14" t="s">
        <v>81</v>
      </c>
      <c r="AW231" s="14" t="s">
        <v>30</v>
      </c>
      <c r="AX231" s="14" t="s">
        <v>73</v>
      </c>
      <c r="AY231" s="251" t="s">
        <v>128</v>
      </c>
    </row>
    <row r="232" s="14" customFormat="1">
      <c r="A232" s="14"/>
      <c r="B232" s="242"/>
      <c r="C232" s="243"/>
      <c r="D232" s="232" t="s">
        <v>136</v>
      </c>
      <c r="E232" s="244" t="s">
        <v>1</v>
      </c>
      <c r="F232" s="245" t="s">
        <v>303</v>
      </c>
      <c r="G232" s="243"/>
      <c r="H232" s="244" t="s">
        <v>1</v>
      </c>
      <c r="I232" s="246"/>
      <c r="J232" s="243"/>
      <c r="K232" s="243"/>
      <c r="L232" s="247"/>
      <c r="M232" s="248"/>
      <c r="N232" s="249"/>
      <c r="O232" s="249"/>
      <c r="P232" s="249"/>
      <c r="Q232" s="249"/>
      <c r="R232" s="249"/>
      <c r="S232" s="249"/>
      <c r="T232" s="250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1" t="s">
        <v>136</v>
      </c>
      <c r="AU232" s="251" t="s">
        <v>83</v>
      </c>
      <c r="AV232" s="14" t="s">
        <v>81</v>
      </c>
      <c r="AW232" s="14" t="s">
        <v>30</v>
      </c>
      <c r="AX232" s="14" t="s">
        <v>73</v>
      </c>
      <c r="AY232" s="251" t="s">
        <v>128</v>
      </c>
    </row>
    <row r="233" s="13" customFormat="1">
      <c r="A233" s="13"/>
      <c r="B233" s="230"/>
      <c r="C233" s="231"/>
      <c r="D233" s="232" t="s">
        <v>136</v>
      </c>
      <c r="E233" s="233" t="s">
        <v>1</v>
      </c>
      <c r="F233" s="234" t="s">
        <v>304</v>
      </c>
      <c r="G233" s="231"/>
      <c r="H233" s="235">
        <v>372.88999999999999</v>
      </c>
      <c r="I233" s="236"/>
      <c r="J233" s="231"/>
      <c r="K233" s="231"/>
      <c r="L233" s="237"/>
      <c r="M233" s="238"/>
      <c r="N233" s="239"/>
      <c r="O233" s="239"/>
      <c r="P233" s="239"/>
      <c r="Q233" s="239"/>
      <c r="R233" s="239"/>
      <c r="S233" s="239"/>
      <c r="T233" s="240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1" t="s">
        <v>136</v>
      </c>
      <c r="AU233" s="241" t="s">
        <v>83</v>
      </c>
      <c r="AV233" s="13" t="s">
        <v>83</v>
      </c>
      <c r="AW233" s="13" t="s">
        <v>30</v>
      </c>
      <c r="AX233" s="13" t="s">
        <v>73</v>
      </c>
      <c r="AY233" s="241" t="s">
        <v>128</v>
      </c>
    </row>
    <row r="234" s="14" customFormat="1">
      <c r="A234" s="14"/>
      <c r="B234" s="242"/>
      <c r="C234" s="243"/>
      <c r="D234" s="232" t="s">
        <v>136</v>
      </c>
      <c r="E234" s="244" t="s">
        <v>1</v>
      </c>
      <c r="F234" s="245" t="s">
        <v>305</v>
      </c>
      <c r="G234" s="243"/>
      <c r="H234" s="244" t="s">
        <v>1</v>
      </c>
      <c r="I234" s="246"/>
      <c r="J234" s="243"/>
      <c r="K234" s="243"/>
      <c r="L234" s="247"/>
      <c r="M234" s="248"/>
      <c r="N234" s="249"/>
      <c r="O234" s="249"/>
      <c r="P234" s="249"/>
      <c r="Q234" s="249"/>
      <c r="R234" s="249"/>
      <c r="S234" s="249"/>
      <c r="T234" s="250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1" t="s">
        <v>136</v>
      </c>
      <c r="AU234" s="251" t="s">
        <v>83</v>
      </c>
      <c r="AV234" s="14" t="s">
        <v>81</v>
      </c>
      <c r="AW234" s="14" t="s">
        <v>30</v>
      </c>
      <c r="AX234" s="14" t="s">
        <v>73</v>
      </c>
      <c r="AY234" s="251" t="s">
        <v>128</v>
      </c>
    </row>
    <row r="235" s="13" customFormat="1">
      <c r="A235" s="13"/>
      <c r="B235" s="230"/>
      <c r="C235" s="231"/>
      <c r="D235" s="232" t="s">
        <v>136</v>
      </c>
      <c r="E235" s="233" t="s">
        <v>1</v>
      </c>
      <c r="F235" s="234" t="s">
        <v>306</v>
      </c>
      <c r="G235" s="231"/>
      <c r="H235" s="235">
        <v>16.52</v>
      </c>
      <c r="I235" s="236"/>
      <c r="J235" s="231"/>
      <c r="K235" s="231"/>
      <c r="L235" s="237"/>
      <c r="M235" s="238"/>
      <c r="N235" s="239"/>
      <c r="O235" s="239"/>
      <c r="P235" s="239"/>
      <c r="Q235" s="239"/>
      <c r="R235" s="239"/>
      <c r="S235" s="239"/>
      <c r="T235" s="240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1" t="s">
        <v>136</v>
      </c>
      <c r="AU235" s="241" t="s">
        <v>83</v>
      </c>
      <c r="AV235" s="13" t="s">
        <v>83</v>
      </c>
      <c r="AW235" s="13" t="s">
        <v>30</v>
      </c>
      <c r="AX235" s="13" t="s">
        <v>73</v>
      </c>
      <c r="AY235" s="241" t="s">
        <v>128</v>
      </c>
    </row>
    <row r="236" s="14" customFormat="1">
      <c r="A236" s="14"/>
      <c r="B236" s="242"/>
      <c r="C236" s="243"/>
      <c r="D236" s="232" t="s">
        <v>136</v>
      </c>
      <c r="E236" s="244" t="s">
        <v>1</v>
      </c>
      <c r="F236" s="245" t="s">
        <v>307</v>
      </c>
      <c r="G236" s="243"/>
      <c r="H236" s="244" t="s">
        <v>1</v>
      </c>
      <c r="I236" s="246"/>
      <c r="J236" s="243"/>
      <c r="K236" s="243"/>
      <c r="L236" s="247"/>
      <c r="M236" s="248"/>
      <c r="N236" s="249"/>
      <c r="O236" s="249"/>
      <c r="P236" s="249"/>
      <c r="Q236" s="249"/>
      <c r="R236" s="249"/>
      <c r="S236" s="249"/>
      <c r="T236" s="250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1" t="s">
        <v>136</v>
      </c>
      <c r="AU236" s="251" t="s">
        <v>83</v>
      </c>
      <c r="AV236" s="14" t="s">
        <v>81</v>
      </c>
      <c r="AW236" s="14" t="s">
        <v>30</v>
      </c>
      <c r="AX236" s="14" t="s">
        <v>73</v>
      </c>
      <c r="AY236" s="251" t="s">
        <v>128</v>
      </c>
    </row>
    <row r="237" s="13" customFormat="1">
      <c r="A237" s="13"/>
      <c r="B237" s="230"/>
      <c r="C237" s="231"/>
      <c r="D237" s="232" t="s">
        <v>136</v>
      </c>
      <c r="E237" s="233" t="s">
        <v>1</v>
      </c>
      <c r="F237" s="234" t="s">
        <v>308</v>
      </c>
      <c r="G237" s="231"/>
      <c r="H237" s="235">
        <v>6.3700000000000001</v>
      </c>
      <c r="I237" s="236"/>
      <c r="J237" s="231"/>
      <c r="K237" s="231"/>
      <c r="L237" s="237"/>
      <c r="M237" s="238"/>
      <c r="N237" s="239"/>
      <c r="O237" s="239"/>
      <c r="P237" s="239"/>
      <c r="Q237" s="239"/>
      <c r="R237" s="239"/>
      <c r="S237" s="239"/>
      <c r="T237" s="240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1" t="s">
        <v>136</v>
      </c>
      <c r="AU237" s="241" t="s">
        <v>83</v>
      </c>
      <c r="AV237" s="13" t="s">
        <v>83</v>
      </c>
      <c r="AW237" s="13" t="s">
        <v>30</v>
      </c>
      <c r="AX237" s="13" t="s">
        <v>73</v>
      </c>
      <c r="AY237" s="241" t="s">
        <v>128</v>
      </c>
    </row>
    <row r="238" s="15" customFormat="1">
      <c r="A238" s="15"/>
      <c r="B238" s="252"/>
      <c r="C238" s="253"/>
      <c r="D238" s="232" t="s">
        <v>136</v>
      </c>
      <c r="E238" s="254" t="s">
        <v>1</v>
      </c>
      <c r="F238" s="255" t="s">
        <v>159</v>
      </c>
      <c r="G238" s="253"/>
      <c r="H238" s="256">
        <v>395.77999999999997</v>
      </c>
      <c r="I238" s="257"/>
      <c r="J238" s="253"/>
      <c r="K238" s="253"/>
      <c r="L238" s="258"/>
      <c r="M238" s="259"/>
      <c r="N238" s="260"/>
      <c r="O238" s="260"/>
      <c r="P238" s="260"/>
      <c r="Q238" s="260"/>
      <c r="R238" s="260"/>
      <c r="S238" s="260"/>
      <c r="T238" s="261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62" t="s">
        <v>136</v>
      </c>
      <c r="AU238" s="262" t="s">
        <v>83</v>
      </c>
      <c r="AV238" s="15" t="s">
        <v>134</v>
      </c>
      <c r="AW238" s="15" t="s">
        <v>30</v>
      </c>
      <c r="AX238" s="15" t="s">
        <v>81</v>
      </c>
      <c r="AY238" s="262" t="s">
        <v>128</v>
      </c>
    </row>
    <row r="239" s="2" customFormat="1" ht="21.75" customHeight="1">
      <c r="A239" s="39"/>
      <c r="B239" s="40"/>
      <c r="C239" s="216" t="s">
        <v>309</v>
      </c>
      <c r="D239" s="216" t="s">
        <v>130</v>
      </c>
      <c r="E239" s="217" t="s">
        <v>310</v>
      </c>
      <c r="F239" s="218" t="s">
        <v>311</v>
      </c>
      <c r="G239" s="219" t="s">
        <v>150</v>
      </c>
      <c r="H239" s="220">
        <v>48.640000000000001</v>
      </c>
      <c r="I239" s="221"/>
      <c r="J239" s="222">
        <f>ROUND(I239*H239,2)</f>
        <v>0</v>
      </c>
      <c r="K239" s="223"/>
      <c r="L239" s="45"/>
      <c r="M239" s="224" t="s">
        <v>1</v>
      </c>
      <c r="N239" s="225" t="s">
        <v>38</v>
      </c>
      <c r="O239" s="92"/>
      <c r="P239" s="226">
        <f>O239*H239</f>
        <v>0</v>
      </c>
      <c r="Q239" s="226">
        <v>0</v>
      </c>
      <c r="R239" s="226">
        <f>Q239*H239</f>
        <v>0</v>
      </c>
      <c r="S239" s="226">
        <v>2.6000000000000001</v>
      </c>
      <c r="T239" s="227">
        <f>S239*H239</f>
        <v>126.46400000000001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28" t="s">
        <v>134</v>
      </c>
      <c r="AT239" s="228" t="s">
        <v>130</v>
      </c>
      <c r="AU239" s="228" t="s">
        <v>83</v>
      </c>
      <c r="AY239" s="18" t="s">
        <v>128</v>
      </c>
      <c r="BE239" s="229">
        <f>IF(N239="základní",J239,0)</f>
        <v>0</v>
      </c>
      <c r="BF239" s="229">
        <f>IF(N239="snížená",J239,0)</f>
        <v>0</v>
      </c>
      <c r="BG239" s="229">
        <f>IF(N239="zákl. přenesená",J239,0)</f>
        <v>0</v>
      </c>
      <c r="BH239" s="229">
        <f>IF(N239="sníž. přenesená",J239,0)</f>
        <v>0</v>
      </c>
      <c r="BI239" s="229">
        <f>IF(N239="nulová",J239,0)</f>
        <v>0</v>
      </c>
      <c r="BJ239" s="18" t="s">
        <v>81</v>
      </c>
      <c r="BK239" s="229">
        <f>ROUND(I239*H239,2)</f>
        <v>0</v>
      </c>
      <c r="BL239" s="18" t="s">
        <v>134</v>
      </c>
      <c r="BM239" s="228" t="s">
        <v>312</v>
      </c>
    </row>
    <row r="240" s="14" customFormat="1">
      <c r="A240" s="14"/>
      <c r="B240" s="242"/>
      <c r="C240" s="243"/>
      <c r="D240" s="232" t="s">
        <v>136</v>
      </c>
      <c r="E240" s="244" t="s">
        <v>1</v>
      </c>
      <c r="F240" s="245" t="s">
        <v>313</v>
      </c>
      <c r="G240" s="243"/>
      <c r="H240" s="244" t="s">
        <v>1</v>
      </c>
      <c r="I240" s="246"/>
      <c r="J240" s="243"/>
      <c r="K240" s="243"/>
      <c r="L240" s="247"/>
      <c r="M240" s="248"/>
      <c r="N240" s="249"/>
      <c r="O240" s="249"/>
      <c r="P240" s="249"/>
      <c r="Q240" s="249"/>
      <c r="R240" s="249"/>
      <c r="S240" s="249"/>
      <c r="T240" s="250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1" t="s">
        <v>136</v>
      </c>
      <c r="AU240" s="251" t="s">
        <v>83</v>
      </c>
      <c r="AV240" s="14" t="s">
        <v>81</v>
      </c>
      <c r="AW240" s="14" t="s">
        <v>30</v>
      </c>
      <c r="AX240" s="14" t="s">
        <v>73</v>
      </c>
      <c r="AY240" s="251" t="s">
        <v>128</v>
      </c>
    </row>
    <row r="241" s="14" customFormat="1">
      <c r="A241" s="14"/>
      <c r="B241" s="242"/>
      <c r="C241" s="243"/>
      <c r="D241" s="232" t="s">
        <v>136</v>
      </c>
      <c r="E241" s="244" t="s">
        <v>1</v>
      </c>
      <c r="F241" s="245" t="s">
        <v>314</v>
      </c>
      <c r="G241" s="243"/>
      <c r="H241" s="244" t="s">
        <v>1</v>
      </c>
      <c r="I241" s="246"/>
      <c r="J241" s="243"/>
      <c r="K241" s="243"/>
      <c r="L241" s="247"/>
      <c r="M241" s="248"/>
      <c r="N241" s="249"/>
      <c r="O241" s="249"/>
      <c r="P241" s="249"/>
      <c r="Q241" s="249"/>
      <c r="R241" s="249"/>
      <c r="S241" s="249"/>
      <c r="T241" s="250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1" t="s">
        <v>136</v>
      </c>
      <c r="AU241" s="251" t="s">
        <v>83</v>
      </c>
      <c r="AV241" s="14" t="s">
        <v>81</v>
      </c>
      <c r="AW241" s="14" t="s">
        <v>30</v>
      </c>
      <c r="AX241" s="14" t="s">
        <v>73</v>
      </c>
      <c r="AY241" s="251" t="s">
        <v>128</v>
      </c>
    </row>
    <row r="242" s="13" customFormat="1">
      <c r="A242" s="13"/>
      <c r="B242" s="230"/>
      <c r="C242" s="231"/>
      <c r="D242" s="232" t="s">
        <v>136</v>
      </c>
      <c r="E242" s="233" t="s">
        <v>1</v>
      </c>
      <c r="F242" s="234" t="s">
        <v>315</v>
      </c>
      <c r="G242" s="231"/>
      <c r="H242" s="235">
        <v>1.746</v>
      </c>
      <c r="I242" s="236"/>
      <c r="J242" s="231"/>
      <c r="K242" s="231"/>
      <c r="L242" s="237"/>
      <c r="M242" s="238"/>
      <c r="N242" s="239"/>
      <c r="O242" s="239"/>
      <c r="P242" s="239"/>
      <c r="Q242" s="239"/>
      <c r="R242" s="239"/>
      <c r="S242" s="239"/>
      <c r="T242" s="240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1" t="s">
        <v>136</v>
      </c>
      <c r="AU242" s="241" t="s">
        <v>83</v>
      </c>
      <c r="AV242" s="13" t="s">
        <v>83</v>
      </c>
      <c r="AW242" s="13" t="s">
        <v>30</v>
      </c>
      <c r="AX242" s="13" t="s">
        <v>73</v>
      </c>
      <c r="AY242" s="241" t="s">
        <v>128</v>
      </c>
    </row>
    <row r="243" s="14" customFormat="1">
      <c r="A243" s="14"/>
      <c r="B243" s="242"/>
      <c r="C243" s="243"/>
      <c r="D243" s="232" t="s">
        <v>136</v>
      </c>
      <c r="E243" s="244" t="s">
        <v>1</v>
      </c>
      <c r="F243" s="245" t="s">
        <v>316</v>
      </c>
      <c r="G243" s="243"/>
      <c r="H243" s="244" t="s">
        <v>1</v>
      </c>
      <c r="I243" s="246"/>
      <c r="J243" s="243"/>
      <c r="K243" s="243"/>
      <c r="L243" s="247"/>
      <c r="M243" s="248"/>
      <c r="N243" s="249"/>
      <c r="O243" s="249"/>
      <c r="P243" s="249"/>
      <c r="Q243" s="249"/>
      <c r="R243" s="249"/>
      <c r="S243" s="249"/>
      <c r="T243" s="250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1" t="s">
        <v>136</v>
      </c>
      <c r="AU243" s="251" t="s">
        <v>83</v>
      </c>
      <c r="AV243" s="14" t="s">
        <v>81</v>
      </c>
      <c r="AW243" s="14" t="s">
        <v>30</v>
      </c>
      <c r="AX243" s="14" t="s">
        <v>73</v>
      </c>
      <c r="AY243" s="251" t="s">
        <v>128</v>
      </c>
    </row>
    <row r="244" s="13" customFormat="1">
      <c r="A244" s="13"/>
      <c r="B244" s="230"/>
      <c r="C244" s="231"/>
      <c r="D244" s="232" t="s">
        <v>136</v>
      </c>
      <c r="E244" s="233" t="s">
        <v>1</v>
      </c>
      <c r="F244" s="234" t="s">
        <v>317</v>
      </c>
      <c r="G244" s="231"/>
      <c r="H244" s="235">
        <v>1.5509999999999999</v>
      </c>
      <c r="I244" s="236"/>
      <c r="J244" s="231"/>
      <c r="K244" s="231"/>
      <c r="L244" s="237"/>
      <c r="M244" s="238"/>
      <c r="N244" s="239"/>
      <c r="O244" s="239"/>
      <c r="P244" s="239"/>
      <c r="Q244" s="239"/>
      <c r="R244" s="239"/>
      <c r="S244" s="239"/>
      <c r="T244" s="240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1" t="s">
        <v>136</v>
      </c>
      <c r="AU244" s="241" t="s">
        <v>83</v>
      </c>
      <c r="AV244" s="13" t="s">
        <v>83</v>
      </c>
      <c r="AW244" s="13" t="s">
        <v>30</v>
      </c>
      <c r="AX244" s="13" t="s">
        <v>73</v>
      </c>
      <c r="AY244" s="241" t="s">
        <v>128</v>
      </c>
    </row>
    <row r="245" s="14" customFormat="1">
      <c r="A245" s="14"/>
      <c r="B245" s="242"/>
      <c r="C245" s="243"/>
      <c r="D245" s="232" t="s">
        <v>136</v>
      </c>
      <c r="E245" s="244" t="s">
        <v>1</v>
      </c>
      <c r="F245" s="245" t="s">
        <v>318</v>
      </c>
      <c r="G245" s="243"/>
      <c r="H245" s="244" t="s">
        <v>1</v>
      </c>
      <c r="I245" s="246"/>
      <c r="J245" s="243"/>
      <c r="K245" s="243"/>
      <c r="L245" s="247"/>
      <c r="M245" s="248"/>
      <c r="N245" s="249"/>
      <c r="O245" s="249"/>
      <c r="P245" s="249"/>
      <c r="Q245" s="249"/>
      <c r="R245" s="249"/>
      <c r="S245" s="249"/>
      <c r="T245" s="250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1" t="s">
        <v>136</v>
      </c>
      <c r="AU245" s="251" t="s">
        <v>83</v>
      </c>
      <c r="AV245" s="14" t="s">
        <v>81</v>
      </c>
      <c r="AW245" s="14" t="s">
        <v>30</v>
      </c>
      <c r="AX245" s="14" t="s">
        <v>73</v>
      </c>
      <c r="AY245" s="251" t="s">
        <v>128</v>
      </c>
    </row>
    <row r="246" s="13" customFormat="1">
      <c r="A246" s="13"/>
      <c r="B246" s="230"/>
      <c r="C246" s="231"/>
      <c r="D246" s="232" t="s">
        <v>136</v>
      </c>
      <c r="E246" s="233" t="s">
        <v>1</v>
      </c>
      <c r="F246" s="234" t="s">
        <v>319</v>
      </c>
      <c r="G246" s="231"/>
      <c r="H246" s="235">
        <v>2.3879999999999999</v>
      </c>
      <c r="I246" s="236"/>
      <c r="J246" s="231"/>
      <c r="K246" s="231"/>
      <c r="L246" s="237"/>
      <c r="M246" s="238"/>
      <c r="N246" s="239"/>
      <c r="O246" s="239"/>
      <c r="P246" s="239"/>
      <c r="Q246" s="239"/>
      <c r="R246" s="239"/>
      <c r="S246" s="239"/>
      <c r="T246" s="240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1" t="s">
        <v>136</v>
      </c>
      <c r="AU246" s="241" t="s">
        <v>83</v>
      </c>
      <c r="AV246" s="13" t="s">
        <v>83</v>
      </c>
      <c r="AW246" s="13" t="s">
        <v>30</v>
      </c>
      <c r="AX246" s="13" t="s">
        <v>73</v>
      </c>
      <c r="AY246" s="241" t="s">
        <v>128</v>
      </c>
    </row>
    <row r="247" s="13" customFormat="1">
      <c r="A247" s="13"/>
      <c r="B247" s="230"/>
      <c r="C247" s="231"/>
      <c r="D247" s="232" t="s">
        <v>136</v>
      </c>
      <c r="E247" s="233" t="s">
        <v>1</v>
      </c>
      <c r="F247" s="234" t="s">
        <v>320</v>
      </c>
      <c r="G247" s="231"/>
      <c r="H247" s="235">
        <v>3.5819999999999999</v>
      </c>
      <c r="I247" s="236"/>
      <c r="J247" s="231"/>
      <c r="K247" s="231"/>
      <c r="L247" s="237"/>
      <c r="M247" s="238"/>
      <c r="N247" s="239"/>
      <c r="O247" s="239"/>
      <c r="P247" s="239"/>
      <c r="Q247" s="239"/>
      <c r="R247" s="239"/>
      <c r="S247" s="239"/>
      <c r="T247" s="240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1" t="s">
        <v>136</v>
      </c>
      <c r="AU247" s="241" t="s">
        <v>83</v>
      </c>
      <c r="AV247" s="13" t="s">
        <v>83</v>
      </c>
      <c r="AW247" s="13" t="s">
        <v>30</v>
      </c>
      <c r="AX247" s="13" t="s">
        <v>73</v>
      </c>
      <c r="AY247" s="241" t="s">
        <v>128</v>
      </c>
    </row>
    <row r="248" s="13" customFormat="1">
      <c r="A248" s="13"/>
      <c r="B248" s="230"/>
      <c r="C248" s="231"/>
      <c r="D248" s="232" t="s">
        <v>136</v>
      </c>
      <c r="E248" s="233" t="s">
        <v>1</v>
      </c>
      <c r="F248" s="234" t="s">
        <v>321</v>
      </c>
      <c r="G248" s="231"/>
      <c r="H248" s="235">
        <v>5.3739999999999997</v>
      </c>
      <c r="I248" s="236"/>
      <c r="J248" s="231"/>
      <c r="K248" s="231"/>
      <c r="L248" s="237"/>
      <c r="M248" s="238"/>
      <c r="N248" s="239"/>
      <c r="O248" s="239"/>
      <c r="P248" s="239"/>
      <c r="Q248" s="239"/>
      <c r="R248" s="239"/>
      <c r="S248" s="239"/>
      <c r="T248" s="240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1" t="s">
        <v>136</v>
      </c>
      <c r="AU248" s="241" t="s">
        <v>83</v>
      </c>
      <c r="AV248" s="13" t="s">
        <v>83</v>
      </c>
      <c r="AW248" s="13" t="s">
        <v>30</v>
      </c>
      <c r="AX248" s="13" t="s">
        <v>73</v>
      </c>
      <c r="AY248" s="241" t="s">
        <v>128</v>
      </c>
    </row>
    <row r="249" s="14" customFormat="1">
      <c r="A249" s="14"/>
      <c r="B249" s="242"/>
      <c r="C249" s="243"/>
      <c r="D249" s="232" t="s">
        <v>136</v>
      </c>
      <c r="E249" s="244" t="s">
        <v>1</v>
      </c>
      <c r="F249" s="245" t="s">
        <v>322</v>
      </c>
      <c r="G249" s="243"/>
      <c r="H249" s="244" t="s">
        <v>1</v>
      </c>
      <c r="I249" s="246"/>
      <c r="J249" s="243"/>
      <c r="K249" s="243"/>
      <c r="L249" s="247"/>
      <c r="M249" s="248"/>
      <c r="N249" s="249"/>
      <c r="O249" s="249"/>
      <c r="P249" s="249"/>
      <c r="Q249" s="249"/>
      <c r="R249" s="249"/>
      <c r="S249" s="249"/>
      <c r="T249" s="250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1" t="s">
        <v>136</v>
      </c>
      <c r="AU249" s="251" t="s">
        <v>83</v>
      </c>
      <c r="AV249" s="14" t="s">
        <v>81</v>
      </c>
      <c r="AW249" s="14" t="s">
        <v>30</v>
      </c>
      <c r="AX249" s="14" t="s">
        <v>73</v>
      </c>
      <c r="AY249" s="251" t="s">
        <v>128</v>
      </c>
    </row>
    <row r="250" s="13" customFormat="1">
      <c r="A250" s="13"/>
      <c r="B250" s="230"/>
      <c r="C250" s="231"/>
      <c r="D250" s="232" t="s">
        <v>136</v>
      </c>
      <c r="E250" s="233" t="s">
        <v>1</v>
      </c>
      <c r="F250" s="234" t="s">
        <v>323</v>
      </c>
      <c r="G250" s="231"/>
      <c r="H250" s="235">
        <v>4.1950000000000003</v>
      </c>
      <c r="I250" s="236"/>
      <c r="J250" s="231"/>
      <c r="K250" s="231"/>
      <c r="L250" s="237"/>
      <c r="M250" s="238"/>
      <c r="N250" s="239"/>
      <c r="O250" s="239"/>
      <c r="P250" s="239"/>
      <c r="Q250" s="239"/>
      <c r="R250" s="239"/>
      <c r="S250" s="239"/>
      <c r="T250" s="240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1" t="s">
        <v>136</v>
      </c>
      <c r="AU250" s="241" t="s">
        <v>83</v>
      </c>
      <c r="AV250" s="13" t="s">
        <v>83</v>
      </c>
      <c r="AW250" s="13" t="s">
        <v>30</v>
      </c>
      <c r="AX250" s="13" t="s">
        <v>73</v>
      </c>
      <c r="AY250" s="241" t="s">
        <v>128</v>
      </c>
    </row>
    <row r="251" s="13" customFormat="1">
      <c r="A251" s="13"/>
      <c r="B251" s="230"/>
      <c r="C251" s="231"/>
      <c r="D251" s="232" t="s">
        <v>136</v>
      </c>
      <c r="E251" s="233" t="s">
        <v>1</v>
      </c>
      <c r="F251" s="234" t="s">
        <v>324</v>
      </c>
      <c r="G251" s="231"/>
      <c r="H251" s="235">
        <v>5.9930000000000003</v>
      </c>
      <c r="I251" s="236"/>
      <c r="J251" s="231"/>
      <c r="K251" s="231"/>
      <c r="L251" s="237"/>
      <c r="M251" s="238"/>
      <c r="N251" s="239"/>
      <c r="O251" s="239"/>
      <c r="P251" s="239"/>
      <c r="Q251" s="239"/>
      <c r="R251" s="239"/>
      <c r="S251" s="239"/>
      <c r="T251" s="240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1" t="s">
        <v>136</v>
      </c>
      <c r="AU251" s="241" t="s">
        <v>83</v>
      </c>
      <c r="AV251" s="13" t="s">
        <v>83</v>
      </c>
      <c r="AW251" s="13" t="s">
        <v>30</v>
      </c>
      <c r="AX251" s="13" t="s">
        <v>73</v>
      </c>
      <c r="AY251" s="241" t="s">
        <v>128</v>
      </c>
    </row>
    <row r="252" s="14" customFormat="1">
      <c r="A252" s="14"/>
      <c r="B252" s="242"/>
      <c r="C252" s="243"/>
      <c r="D252" s="232" t="s">
        <v>136</v>
      </c>
      <c r="E252" s="244" t="s">
        <v>1</v>
      </c>
      <c r="F252" s="245" t="s">
        <v>325</v>
      </c>
      <c r="G252" s="243"/>
      <c r="H252" s="244" t="s">
        <v>1</v>
      </c>
      <c r="I252" s="246"/>
      <c r="J252" s="243"/>
      <c r="K252" s="243"/>
      <c r="L252" s="247"/>
      <c r="M252" s="248"/>
      <c r="N252" s="249"/>
      <c r="O252" s="249"/>
      <c r="P252" s="249"/>
      <c r="Q252" s="249"/>
      <c r="R252" s="249"/>
      <c r="S252" s="249"/>
      <c r="T252" s="250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1" t="s">
        <v>136</v>
      </c>
      <c r="AU252" s="251" t="s">
        <v>83</v>
      </c>
      <c r="AV252" s="14" t="s">
        <v>81</v>
      </c>
      <c r="AW252" s="14" t="s">
        <v>30</v>
      </c>
      <c r="AX252" s="14" t="s">
        <v>73</v>
      </c>
      <c r="AY252" s="251" t="s">
        <v>128</v>
      </c>
    </row>
    <row r="253" s="13" customFormat="1">
      <c r="A253" s="13"/>
      <c r="B253" s="230"/>
      <c r="C253" s="231"/>
      <c r="D253" s="232" t="s">
        <v>136</v>
      </c>
      <c r="E253" s="233" t="s">
        <v>1</v>
      </c>
      <c r="F253" s="234" t="s">
        <v>326</v>
      </c>
      <c r="G253" s="231"/>
      <c r="H253" s="235">
        <v>6.4000000000000004</v>
      </c>
      <c r="I253" s="236"/>
      <c r="J253" s="231"/>
      <c r="K253" s="231"/>
      <c r="L253" s="237"/>
      <c r="M253" s="238"/>
      <c r="N253" s="239"/>
      <c r="O253" s="239"/>
      <c r="P253" s="239"/>
      <c r="Q253" s="239"/>
      <c r="R253" s="239"/>
      <c r="S253" s="239"/>
      <c r="T253" s="240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1" t="s">
        <v>136</v>
      </c>
      <c r="AU253" s="241" t="s">
        <v>83</v>
      </c>
      <c r="AV253" s="13" t="s">
        <v>83</v>
      </c>
      <c r="AW253" s="13" t="s">
        <v>30</v>
      </c>
      <c r="AX253" s="13" t="s">
        <v>73</v>
      </c>
      <c r="AY253" s="241" t="s">
        <v>128</v>
      </c>
    </row>
    <row r="254" s="13" customFormat="1">
      <c r="A254" s="13"/>
      <c r="B254" s="230"/>
      <c r="C254" s="231"/>
      <c r="D254" s="232" t="s">
        <v>136</v>
      </c>
      <c r="E254" s="233" t="s">
        <v>1</v>
      </c>
      <c r="F254" s="234" t="s">
        <v>327</v>
      </c>
      <c r="G254" s="231"/>
      <c r="H254" s="235">
        <v>4.7999999999999998</v>
      </c>
      <c r="I254" s="236"/>
      <c r="J254" s="231"/>
      <c r="K254" s="231"/>
      <c r="L254" s="237"/>
      <c r="M254" s="238"/>
      <c r="N254" s="239"/>
      <c r="O254" s="239"/>
      <c r="P254" s="239"/>
      <c r="Q254" s="239"/>
      <c r="R254" s="239"/>
      <c r="S254" s="239"/>
      <c r="T254" s="240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1" t="s">
        <v>136</v>
      </c>
      <c r="AU254" s="241" t="s">
        <v>83</v>
      </c>
      <c r="AV254" s="13" t="s">
        <v>83</v>
      </c>
      <c r="AW254" s="13" t="s">
        <v>30</v>
      </c>
      <c r="AX254" s="13" t="s">
        <v>73</v>
      </c>
      <c r="AY254" s="241" t="s">
        <v>128</v>
      </c>
    </row>
    <row r="255" s="14" customFormat="1">
      <c r="A255" s="14"/>
      <c r="B255" s="242"/>
      <c r="C255" s="243"/>
      <c r="D255" s="232" t="s">
        <v>136</v>
      </c>
      <c r="E255" s="244" t="s">
        <v>1</v>
      </c>
      <c r="F255" s="245" t="s">
        <v>328</v>
      </c>
      <c r="G255" s="243"/>
      <c r="H255" s="244" t="s">
        <v>1</v>
      </c>
      <c r="I255" s="246"/>
      <c r="J255" s="243"/>
      <c r="K255" s="243"/>
      <c r="L255" s="247"/>
      <c r="M255" s="248"/>
      <c r="N255" s="249"/>
      <c r="O255" s="249"/>
      <c r="P255" s="249"/>
      <c r="Q255" s="249"/>
      <c r="R255" s="249"/>
      <c r="S255" s="249"/>
      <c r="T255" s="250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1" t="s">
        <v>136</v>
      </c>
      <c r="AU255" s="251" t="s">
        <v>83</v>
      </c>
      <c r="AV255" s="14" t="s">
        <v>81</v>
      </c>
      <c r="AW255" s="14" t="s">
        <v>30</v>
      </c>
      <c r="AX255" s="14" t="s">
        <v>73</v>
      </c>
      <c r="AY255" s="251" t="s">
        <v>128</v>
      </c>
    </row>
    <row r="256" s="13" customFormat="1">
      <c r="A256" s="13"/>
      <c r="B256" s="230"/>
      <c r="C256" s="231"/>
      <c r="D256" s="232" t="s">
        <v>136</v>
      </c>
      <c r="E256" s="233" t="s">
        <v>1</v>
      </c>
      <c r="F256" s="234" t="s">
        <v>329</v>
      </c>
      <c r="G256" s="231"/>
      <c r="H256" s="235">
        <v>7.8819999999999997</v>
      </c>
      <c r="I256" s="236"/>
      <c r="J256" s="231"/>
      <c r="K256" s="231"/>
      <c r="L256" s="237"/>
      <c r="M256" s="238"/>
      <c r="N256" s="239"/>
      <c r="O256" s="239"/>
      <c r="P256" s="239"/>
      <c r="Q256" s="239"/>
      <c r="R256" s="239"/>
      <c r="S256" s="239"/>
      <c r="T256" s="240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1" t="s">
        <v>136</v>
      </c>
      <c r="AU256" s="241" t="s">
        <v>83</v>
      </c>
      <c r="AV256" s="13" t="s">
        <v>83</v>
      </c>
      <c r="AW256" s="13" t="s">
        <v>30</v>
      </c>
      <c r="AX256" s="13" t="s">
        <v>73</v>
      </c>
      <c r="AY256" s="241" t="s">
        <v>128</v>
      </c>
    </row>
    <row r="257" s="13" customFormat="1">
      <c r="A257" s="13"/>
      <c r="B257" s="230"/>
      <c r="C257" s="231"/>
      <c r="D257" s="232" t="s">
        <v>136</v>
      </c>
      <c r="E257" s="233" t="s">
        <v>1</v>
      </c>
      <c r="F257" s="234" t="s">
        <v>330</v>
      </c>
      <c r="G257" s="231"/>
      <c r="H257" s="235">
        <v>4.7290000000000001</v>
      </c>
      <c r="I257" s="236"/>
      <c r="J257" s="231"/>
      <c r="K257" s="231"/>
      <c r="L257" s="237"/>
      <c r="M257" s="238"/>
      <c r="N257" s="239"/>
      <c r="O257" s="239"/>
      <c r="P257" s="239"/>
      <c r="Q257" s="239"/>
      <c r="R257" s="239"/>
      <c r="S257" s="239"/>
      <c r="T257" s="240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1" t="s">
        <v>136</v>
      </c>
      <c r="AU257" s="241" t="s">
        <v>83</v>
      </c>
      <c r="AV257" s="13" t="s">
        <v>83</v>
      </c>
      <c r="AW257" s="13" t="s">
        <v>30</v>
      </c>
      <c r="AX257" s="13" t="s">
        <v>73</v>
      </c>
      <c r="AY257" s="241" t="s">
        <v>128</v>
      </c>
    </row>
    <row r="258" s="15" customFormat="1">
      <c r="A258" s="15"/>
      <c r="B258" s="252"/>
      <c r="C258" s="253"/>
      <c r="D258" s="232" t="s">
        <v>136</v>
      </c>
      <c r="E258" s="254" t="s">
        <v>1</v>
      </c>
      <c r="F258" s="255" t="s">
        <v>159</v>
      </c>
      <c r="G258" s="253"/>
      <c r="H258" s="256">
        <v>48.639999999999993</v>
      </c>
      <c r="I258" s="257"/>
      <c r="J258" s="253"/>
      <c r="K258" s="253"/>
      <c r="L258" s="258"/>
      <c r="M258" s="259"/>
      <c r="N258" s="260"/>
      <c r="O258" s="260"/>
      <c r="P258" s="260"/>
      <c r="Q258" s="260"/>
      <c r="R258" s="260"/>
      <c r="S258" s="260"/>
      <c r="T258" s="261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62" t="s">
        <v>136</v>
      </c>
      <c r="AU258" s="262" t="s">
        <v>83</v>
      </c>
      <c r="AV258" s="15" t="s">
        <v>134</v>
      </c>
      <c r="AW258" s="15" t="s">
        <v>30</v>
      </c>
      <c r="AX258" s="15" t="s">
        <v>81</v>
      </c>
      <c r="AY258" s="262" t="s">
        <v>128</v>
      </c>
    </row>
    <row r="259" s="2" customFormat="1" ht="24.15" customHeight="1">
      <c r="A259" s="39"/>
      <c r="B259" s="40"/>
      <c r="C259" s="216" t="s">
        <v>331</v>
      </c>
      <c r="D259" s="216" t="s">
        <v>130</v>
      </c>
      <c r="E259" s="217" t="s">
        <v>332</v>
      </c>
      <c r="F259" s="218" t="s">
        <v>333</v>
      </c>
      <c r="G259" s="219" t="s">
        <v>226</v>
      </c>
      <c r="H259" s="220">
        <v>114</v>
      </c>
      <c r="I259" s="221"/>
      <c r="J259" s="222">
        <f>ROUND(I259*H259,2)</f>
        <v>0</v>
      </c>
      <c r="K259" s="223"/>
      <c r="L259" s="45"/>
      <c r="M259" s="224" t="s">
        <v>1</v>
      </c>
      <c r="N259" s="225" t="s">
        <v>38</v>
      </c>
      <c r="O259" s="92"/>
      <c r="P259" s="226">
        <f>O259*H259</f>
        <v>0</v>
      </c>
      <c r="Q259" s="226">
        <v>0</v>
      </c>
      <c r="R259" s="226">
        <f>Q259*H259</f>
        <v>0</v>
      </c>
      <c r="S259" s="226">
        <v>0.16500000000000001</v>
      </c>
      <c r="T259" s="227">
        <f>S259*H259</f>
        <v>18.810000000000002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28" t="s">
        <v>134</v>
      </c>
      <c r="AT259" s="228" t="s">
        <v>130</v>
      </c>
      <c r="AU259" s="228" t="s">
        <v>83</v>
      </c>
      <c r="AY259" s="18" t="s">
        <v>128</v>
      </c>
      <c r="BE259" s="229">
        <f>IF(N259="základní",J259,0)</f>
        <v>0</v>
      </c>
      <c r="BF259" s="229">
        <f>IF(N259="snížená",J259,0)</f>
        <v>0</v>
      </c>
      <c r="BG259" s="229">
        <f>IF(N259="zákl. přenesená",J259,0)</f>
        <v>0</v>
      </c>
      <c r="BH259" s="229">
        <f>IF(N259="sníž. přenesená",J259,0)</f>
        <v>0</v>
      </c>
      <c r="BI259" s="229">
        <f>IF(N259="nulová",J259,0)</f>
        <v>0</v>
      </c>
      <c r="BJ259" s="18" t="s">
        <v>81</v>
      </c>
      <c r="BK259" s="229">
        <f>ROUND(I259*H259,2)</f>
        <v>0</v>
      </c>
      <c r="BL259" s="18" t="s">
        <v>134</v>
      </c>
      <c r="BM259" s="228" t="s">
        <v>334</v>
      </c>
    </row>
    <row r="260" s="14" customFormat="1">
      <c r="A260" s="14"/>
      <c r="B260" s="242"/>
      <c r="C260" s="243"/>
      <c r="D260" s="232" t="s">
        <v>136</v>
      </c>
      <c r="E260" s="244" t="s">
        <v>1</v>
      </c>
      <c r="F260" s="245" t="s">
        <v>335</v>
      </c>
      <c r="G260" s="243"/>
      <c r="H260" s="244" t="s">
        <v>1</v>
      </c>
      <c r="I260" s="246"/>
      <c r="J260" s="243"/>
      <c r="K260" s="243"/>
      <c r="L260" s="247"/>
      <c r="M260" s="248"/>
      <c r="N260" s="249"/>
      <c r="O260" s="249"/>
      <c r="P260" s="249"/>
      <c r="Q260" s="249"/>
      <c r="R260" s="249"/>
      <c r="S260" s="249"/>
      <c r="T260" s="250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1" t="s">
        <v>136</v>
      </c>
      <c r="AU260" s="251" t="s">
        <v>83</v>
      </c>
      <c r="AV260" s="14" t="s">
        <v>81</v>
      </c>
      <c r="AW260" s="14" t="s">
        <v>30</v>
      </c>
      <c r="AX260" s="14" t="s">
        <v>73</v>
      </c>
      <c r="AY260" s="251" t="s">
        <v>128</v>
      </c>
    </row>
    <row r="261" s="14" customFormat="1">
      <c r="A261" s="14"/>
      <c r="B261" s="242"/>
      <c r="C261" s="243"/>
      <c r="D261" s="232" t="s">
        <v>136</v>
      </c>
      <c r="E261" s="244" t="s">
        <v>1</v>
      </c>
      <c r="F261" s="245" t="s">
        <v>336</v>
      </c>
      <c r="G261" s="243"/>
      <c r="H261" s="244" t="s">
        <v>1</v>
      </c>
      <c r="I261" s="246"/>
      <c r="J261" s="243"/>
      <c r="K261" s="243"/>
      <c r="L261" s="247"/>
      <c r="M261" s="248"/>
      <c r="N261" s="249"/>
      <c r="O261" s="249"/>
      <c r="P261" s="249"/>
      <c r="Q261" s="249"/>
      <c r="R261" s="249"/>
      <c r="S261" s="249"/>
      <c r="T261" s="250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1" t="s">
        <v>136</v>
      </c>
      <c r="AU261" s="251" t="s">
        <v>83</v>
      </c>
      <c r="AV261" s="14" t="s">
        <v>81</v>
      </c>
      <c r="AW261" s="14" t="s">
        <v>30</v>
      </c>
      <c r="AX261" s="14" t="s">
        <v>73</v>
      </c>
      <c r="AY261" s="251" t="s">
        <v>128</v>
      </c>
    </row>
    <row r="262" s="13" customFormat="1">
      <c r="A262" s="13"/>
      <c r="B262" s="230"/>
      <c r="C262" s="231"/>
      <c r="D262" s="232" t="s">
        <v>136</v>
      </c>
      <c r="E262" s="233" t="s">
        <v>1</v>
      </c>
      <c r="F262" s="234" t="s">
        <v>337</v>
      </c>
      <c r="G262" s="231"/>
      <c r="H262" s="235">
        <v>114</v>
      </c>
      <c r="I262" s="236"/>
      <c r="J262" s="231"/>
      <c r="K262" s="231"/>
      <c r="L262" s="237"/>
      <c r="M262" s="238"/>
      <c r="N262" s="239"/>
      <c r="O262" s="239"/>
      <c r="P262" s="239"/>
      <c r="Q262" s="239"/>
      <c r="R262" s="239"/>
      <c r="S262" s="239"/>
      <c r="T262" s="240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1" t="s">
        <v>136</v>
      </c>
      <c r="AU262" s="241" t="s">
        <v>83</v>
      </c>
      <c r="AV262" s="13" t="s">
        <v>83</v>
      </c>
      <c r="AW262" s="13" t="s">
        <v>30</v>
      </c>
      <c r="AX262" s="13" t="s">
        <v>81</v>
      </c>
      <c r="AY262" s="241" t="s">
        <v>128</v>
      </c>
    </row>
    <row r="263" s="2" customFormat="1" ht="21.75" customHeight="1">
      <c r="A263" s="39"/>
      <c r="B263" s="40"/>
      <c r="C263" s="216" t="s">
        <v>143</v>
      </c>
      <c r="D263" s="216" t="s">
        <v>130</v>
      </c>
      <c r="E263" s="217" t="s">
        <v>338</v>
      </c>
      <c r="F263" s="218" t="s">
        <v>339</v>
      </c>
      <c r="G263" s="219" t="s">
        <v>226</v>
      </c>
      <c r="H263" s="220">
        <v>2</v>
      </c>
      <c r="I263" s="221"/>
      <c r="J263" s="222">
        <f>ROUND(I263*H263,2)</f>
        <v>0</v>
      </c>
      <c r="K263" s="223"/>
      <c r="L263" s="45"/>
      <c r="M263" s="224" t="s">
        <v>1</v>
      </c>
      <c r="N263" s="225" t="s">
        <v>38</v>
      </c>
      <c r="O263" s="92"/>
      <c r="P263" s="226">
        <f>O263*H263</f>
        <v>0</v>
      </c>
      <c r="Q263" s="226">
        <v>0</v>
      </c>
      <c r="R263" s="226">
        <f>Q263*H263</f>
        <v>0</v>
      </c>
      <c r="S263" s="226">
        <v>0.20999999999999999</v>
      </c>
      <c r="T263" s="227">
        <f>S263*H263</f>
        <v>0.41999999999999998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28" t="s">
        <v>134</v>
      </c>
      <c r="AT263" s="228" t="s">
        <v>130</v>
      </c>
      <c r="AU263" s="228" t="s">
        <v>83</v>
      </c>
      <c r="AY263" s="18" t="s">
        <v>128</v>
      </c>
      <c r="BE263" s="229">
        <f>IF(N263="základní",J263,0)</f>
        <v>0</v>
      </c>
      <c r="BF263" s="229">
        <f>IF(N263="snížená",J263,0)</f>
        <v>0</v>
      </c>
      <c r="BG263" s="229">
        <f>IF(N263="zákl. přenesená",J263,0)</f>
        <v>0</v>
      </c>
      <c r="BH263" s="229">
        <f>IF(N263="sníž. přenesená",J263,0)</f>
        <v>0</v>
      </c>
      <c r="BI263" s="229">
        <f>IF(N263="nulová",J263,0)</f>
        <v>0</v>
      </c>
      <c r="BJ263" s="18" t="s">
        <v>81</v>
      </c>
      <c r="BK263" s="229">
        <f>ROUND(I263*H263,2)</f>
        <v>0</v>
      </c>
      <c r="BL263" s="18" t="s">
        <v>134</v>
      </c>
      <c r="BM263" s="228" t="s">
        <v>340</v>
      </c>
    </row>
    <row r="264" s="2" customFormat="1" ht="21.75" customHeight="1">
      <c r="A264" s="39"/>
      <c r="B264" s="40"/>
      <c r="C264" s="216" t="s">
        <v>341</v>
      </c>
      <c r="D264" s="216" t="s">
        <v>130</v>
      </c>
      <c r="E264" s="217" t="s">
        <v>342</v>
      </c>
      <c r="F264" s="218" t="s">
        <v>343</v>
      </c>
      <c r="G264" s="219" t="s">
        <v>226</v>
      </c>
      <c r="H264" s="220">
        <v>2</v>
      </c>
      <c r="I264" s="221"/>
      <c r="J264" s="222">
        <f>ROUND(I264*H264,2)</f>
        <v>0</v>
      </c>
      <c r="K264" s="223"/>
      <c r="L264" s="45"/>
      <c r="M264" s="224" t="s">
        <v>1</v>
      </c>
      <c r="N264" s="225" t="s">
        <v>38</v>
      </c>
      <c r="O264" s="92"/>
      <c r="P264" s="226">
        <f>O264*H264</f>
        <v>0</v>
      </c>
      <c r="Q264" s="226">
        <v>0</v>
      </c>
      <c r="R264" s="226">
        <f>Q264*H264</f>
        <v>0</v>
      </c>
      <c r="S264" s="226">
        <v>0.40000000000000002</v>
      </c>
      <c r="T264" s="227">
        <f>S264*H264</f>
        <v>0.80000000000000004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28" t="s">
        <v>134</v>
      </c>
      <c r="AT264" s="228" t="s">
        <v>130</v>
      </c>
      <c r="AU264" s="228" t="s">
        <v>83</v>
      </c>
      <c r="AY264" s="18" t="s">
        <v>128</v>
      </c>
      <c r="BE264" s="229">
        <f>IF(N264="základní",J264,0)</f>
        <v>0</v>
      </c>
      <c r="BF264" s="229">
        <f>IF(N264="snížená",J264,0)</f>
        <v>0</v>
      </c>
      <c r="BG264" s="229">
        <f>IF(N264="zákl. přenesená",J264,0)</f>
        <v>0</v>
      </c>
      <c r="BH264" s="229">
        <f>IF(N264="sníž. přenesená",J264,0)</f>
        <v>0</v>
      </c>
      <c r="BI264" s="229">
        <f>IF(N264="nulová",J264,0)</f>
        <v>0</v>
      </c>
      <c r="BJ264" s="18" t="s">
        <v>81</v>
      </c>
      <c r="BK264" s="229">
        <f>ROUND(I264*H264,2)</f>
        <v>0</v>
      </c>
      <c r="BL264" s="18" t="s">
        <v>134</v>
      </c>
      <c r="BM264" s="228" t="s">
        <v>344</v>
      </c>
    </row>
    <row r="265" s="2" customFormat="1" ht="24.15" customHeight="1">
      <c r="A265" s="39"/>
      <c r="B265" s="40"/>
      <c r="C265" s="216" t="s">
        <v>345</v>
      </c>
      <c r="D265" s="216" t="s">
        <v>130</v>
      </c>
      <c r="E265" s="217" t="s">
        <v>346</v>
      </c>
      <c r="F265" s="218" t="s">
        <v>347</v>
      </c>
      <c r="G265" s="219" t="s">
        <v>150</v>
      </c>
      <c r="H265" s="220">
        <v>12.74</v>
      </c>
      <c r="I265" s="221"/>
      <c r="J265" s="222">
        <f>ROUND(I265*H265,2)</f>
        <v>0</v>
      </c>
      <c r="K265" s="223"/>
      <c r="L265" s="45"/>
      <c r="M265" s="224" t="s">
        <v>1</v>
      </c>
      <c r="N265" s="225" t="s">
        <v>38</v>
      </c>
      <c r="O265" s="92"/>
      <c r="P265" s="226">
        <f>O265*H265</f>
        <v>0</v>
      </c>
      <c r="Q265" s="226">
        <v>0</v>
      </c>
      <c r="R265" s="226">
        <f>Q265*H265</f>
        <v>0</v>
      </c>
      <c r="S265" s="226">
        <v>0.039</v>
      </c>
      <c r="T265" s="227">
        <f>S265*H265</f>
        <v>0.49686000000000002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28" t="s">
        <v>134</v>
      </c>
      <c r="AT265" s="228" t="s">
        <v>130</v>
      </c>
      <c r="AU265" s="228" t="s">
        <v>83</v>
      </c>
      <c r="AY265" s="18" t="s">
        <v>128</v>
      </c>
      <c r="BE265" s="229">
        <f>IF(N265="základní",J265,0)</f>
        <v>0</v>
      </c>
      <c r="BF265" s="229">
        <f>IF(N265="snížená",J265,0)</f>
        <v>0</v>
      </c>
      <c r="BG265" s="229">
        <f>IF(N265="zákl. přenesená",J265,0)</f>
        <v>0</v>
      </c>
      <c r="BH265" s="229">
        <f>IF(N265="sníž. přenesená",J265,0)</f>
        <v>0</v>
      </c>
      <c r="BI265" s="229">
        <f>IF(N265="nulová",J265,0)</f>
        <v>0</v>
      </c>
      <c r="BJ265" s="18" t="s">
        <v>81</v>
      </c>
      <c r="BK265" s="229">
        <f>ROUND(I265*H265,2)</f>
        <v>0</v>
      </c>
      <c r="BL265" s="18" t="s">
        <v>134</v>
      </c>
      <c r="BM265" s="228" t="s">
        <v>348</v>
      </c>
    </row>
    <row r="266" s="13" customFormat="1">
      <c r="A266" s="13"/>
      <c r="B266" s="230"/>
      <c r="C266" s="231"/>
      <c r="D266" s="232" t="s">
        <v>136</v>
      </c>
      <c r="E266" s="233" t="s">
        <v>1</v>
      </c>
      <c r="F266" s="234" t="s">
        <v>349</v>
      </c>
      <c r="G266" s="231"/>
      <c r="H266" s="235">
        <v>12.74</v>
      </c>
      <c r="I266" s="236"/>
      <c r="J266" s="231"/>
      <c r="K266" s="231"/>
      <c r="L266" s="237"/>
      <c r="M266" s="238"/>
      <c r="N266" s="239"/>
      <c r="O266" s="239"/>
      <c r="P266" s="239"/>
      <c r="Q266" s="239"/>
      <c r="R266" s="239"/>
      <c r="S266" s="239"/>
      <c r="T266" s="240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1" t="s">
        <v>136</v>
      </c>
      <c r="AU266" s="241" t="s">
        <v>83</v>
      </c>
      <c r="AV266" s="13" t="s">
        <v>83</v>
      </c>
      <c r="AW266" s="13" t="s">
        <v>30</v>
      </c>
      <c r="AX266" s="13" t="s">
        <v>81</v>
      </c>
      <c r="AY266" s="241" t="s">
        <v>128</v>
      </c>
    </row>
    <row r="267" s="2" customFormat="1" ht="24.15" customHeight="1">
      <c r="A267" s="39"/>
      <c r="B267" s="40"/>
      <c r="C267" s="216" t="s">
        <v>350</v>
      </c>
      <c r="D267" s="216" t="s">
        <v>130</v>
      </c>
      <c r="E267" s="217" t="s">
        <v>351</v>
      </c>
      <c r="F267" s="218" t="s">
        <v>352</v>
      </c>
      <c r="G267" s="219" t="s">
        <v>133</v>
      </c>
      <c r="H267" s="220">
        <v>39.531999999999996</v>
      </c>
      <c r="I267" s="221"/>
      <c r="J267" s="222">
        <f>ROUND(I267*H267,2)</f>
        <v>0</v>
      </c>
      <c r="K267" s="223"/>
      <c r="L267" s="45"/>
      <c r="M267" s="224" t="s">
        <v>1</v>
      </c>
      <c r="N267" s="225" t="s">
        <v>38</v>
      </c>
      <c r="O267" s="92"/>
      <c r="P267" s="226">
        <f>O267*H267</f>
        <v>0</v>
      </c>
      <c r="Q267" s="226">
        <v>0</v>
      </c>
      <c r="R267" s="226">
        <f>Q267*H267</f>
        <v>0</v>
      </c>
      <c r="S267" s="226">
        <v>0.11</v>
      </c>
      <c r="T267" s="227">
        <f>S267*H267</f>
        <v>4.3485199999999997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28" t="s">
        <v>134</v>
      </c>
      <c r="AT267" s="228" t="s">
        <v>130</v>
      </c>
      <c r="AU267" s="228" t="s">
        <v>83</v>
      </c>
      <c r="AY267" s="18" t="s">
        <v>128</v>
      </c>
      <c r="BE267" s="229">
        <f>IF(N267="základní",J267,0)</f>
        <v>0</v>
      </c>
      <c r="BF267" s="229">
        <f>IF(N267="snížená",J267,0)</f>
        <v>0</v>
      </c>
      <c r="BG267" s="229">
        <f>IF(N267="zákl. přenesená",J267,0)</f>
        <v>0</v>
      </c>
      <c r="BH267" s="229">
        <f>IF(N267="sníž. přenesená",J267,0)</f>
        <v>0</v>
      </c>
      <c r="BI267" s="229">
        <f>IF(N267="nulová",J267,0)</f>
        <v>0</v>
      </c>
      <c r="BJ267" s="18" t="s">
        <v>81</v>
      </c>
      <c r="BK267" s="229">
        <f>ROUND(I267*H267,2)</f>
        <v>0</v>
      </c>
      <c r="BL267" s="18" t="s">
        <v>134</v>
      </c>
      <c r="BM267" s="228" t="s">
        <v>353</v>
      </c>
    </row>
    <row r="268" s="2" customFormat="1" ht="24.15" customHeight="1">
      <c r="A268" s="39"/>
      <c r="B268" s="40"/>
      <c r="C268" s="216" t="s">
        <v>354</v>
      </c>
      <c r="D268" s="216" t="s">
        <v>130</v>
      </c>
      <c r="E268" s="217" t="s">
        <v>355</v>
      </c>
      <c r="F268" s="218" t="s">
        <v>356</v>
      </c>
      <c r="G268" s="219" t="s">
        <v>133</v>
      </c>
      <c r="H268" s="220">
        <v>39.531999999999996</v>
      </c>
      <c r="I268" s="221"/>
      <c r="J268" s="222">
        <f>ROUND(I268*H268,2)</f>
        <v>0</v>
      </c>
      <c r="K268" s="223"/>
      <c r="L268" s="45"/>
      <c r="M268" s="224" t="s">
        <v>1</v>
      </c>
      <c r="N268" s="225" t="s">
        <v>38</v>
      </c>
      <c r="O268" s="92"/>
      <c r="P268" s="226">
        <f>O268*H268</f>
        <v>0</v>
      </c>
      <c r="Q268" s="226">
        <v>0</v>
      </c>
      <c r="R268" s="226">
        <f>Q268*H268</f>
        <v>0</v>
      </c>
      <c r="S268" s="226">
        <v>0</v>
      </c>
      <c r="T268" s="227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28" t="s">
        <v>134</v>
      </c>
      <c r="AT268" s="228" t="s">
        <v>130</v>
      </c>
      <c r="AU268" s="228" t="s">
        <v>83</v>
      </c>
      <c r="AY268" s="18" t="s">
        <v>128</v>
      </c>
      <c r="BE268" s="229">
        <f>IF(N268="základní",J268,0)</f>
        <v>0</v>
      </c>
      <c r="BF268" s="229">
        <f>IF(N268="snížená",J268,0)</f>
        <v>0</v>
      </c>
      <c r="BG268" s="229">
        <f>IF(N268="zákl. přenesená",J268,0)</f>
        <v>0</v>
      </c>
      <c r="BH268" s="229">
        <f>IF(N268="sníž. přenesená",J268,0)</f>
        <v>0</v>
      </c>
      <c r="BI268" s="229">
        <f>IF(N268="nulová",J268,0)</f>
        <v>0</v>
      </c>
      <c r="BJ268" s="18" t="s">
        <v>81</v>
      </c>
      <c r="BK268" s="229">
        <f>ROUND(I268*H268,2)</f>
        <v>0</v>
      </c>
      <c r="BL268" s="18" t="s">
        <v>134</v>
      </c>
      <c r="BM268" s="228" t="s">
        <v>357</v>
      </c>
    </row>
    <row r="269" s="2" customFormat="1" ht="24.15" customHeight="1">
      <c r="A269" s="39"/>
      <c r="B269" s="40"/>
      <c r="C269" s="216" t="s">
        <v>358</v>
      </c>
      <c r="D269" s="216" t="s">
        <v>130</v>
      </c>
      <c r="E269" s="217" t="s">
        <v>359</v>
      </c>
      <c r="F269" s="218" t="s">
        <v>360</v>
      </c>
      <c r="G269" s="219" t="s">
        <v>133</v>
      </c>
      <c r="H269" s="220">
        <v>39.531999999999996</v>
      </c>
      <c r="I269" s="221"/>
      <c r="J269" s="222">
        <f>ROUND(I269*H269,2)</f>
        <v>0</v>
      </c>
      <c r="K269" s="223"/>
      <c r="L269" s="45"/>
      <c r="M269" s="224" t="s">
        <v>1</v>
      </c>
      <c r="N269" s="225" t="s">
        <v>38</v>
      </c>
      <c r="O269" s="92"/>
      <c r="P269" s="226">
        <f>O269*H269</f>
        <v>0</v>
      </c>
      <c r="Q269" s="226">
        <v>0</v>
      </c>
      <c r="R269" s="226">
        <f>Q269*H269</f>
        <v>0</v>
      </c>
      <c r="S269" s="226">
        <v>0.065000000000000002</v>
      </c>
      <c r="T269" s="227">
        <f>S269*H269</f>
        <v>2.5695799999999998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28" t="s">
        <v>134</v>
      </c>
      <c r="AT269" s="228" t="s">
        <v>130</v>
      </c>
      <c r="AU269" s="228" t="s">
        <v>83</v>
      </c>
      <c r="AY269" s="18" t="s">
        <v>128</v>
      </c>
      <c r="BE269" s="229">
        <f>IF(N269="základní",J269,0)</f>
        <v>0</v>
      </c>
      <c r="BF269" s="229">
        <f>IF(N269="snížená",J269,0)</f>
        <v>0</v>
      </c>
      <c r="BG269" s="229">
        <f>IF(N269="zákl. přenesená",J269,0)</f>
        <v>0</v>
      </c>
      <c r="BH269" s="229">
        <f>IF(N269="sníž. přenesená",J269,0)</f>
        <v>0</v>
      </c>
      <c r="BI269" s="229">
        <f>IF(N269="nulová",J269,0)</f>
        <v>0</v>
      </c>
      <c r="BJ269" s="18" t="s">
        <v>81</v>
      </c>
      <c r="BK269" s="229">
        <f>ROUND(I269*H269,2)</f>
        <v>0</v>
      </c>
      <c r="BL269" s="18" t="s">
        <v>134</v>
      </c>
      <c r="BM269" s="228" t="s">
        <v>361</v>
      </c>
    </row>
    <row r="270" s="14" customFormat="1">
      <c r="A270" s="14"/>
      <c r="B270" s="242"/>
      <c r="C270" s="243"/>
      <c r="D270" s="232" t="s">
        <v>136</v>
      </c>
      <c r="E270" s="244" t="s">
        <v>1</v>
      </c>
      <c r="F270" s="245" t="s">
        <v>362</v>
      </c>
      <c r="G270" s="243"/>
      <c r="H270" s="244" t="s">
        <v>1</v>
      </c>
      <c r="I270" s="246"/>
      <c r="J270" s="243"/>
      <c r="K270" s="243"/>
      <c r="L270" s="247"/>
      <c r="M270" s="248"/>
      <c r="N270" s="249"/>
      <c r="O270" s="249"/>
      <c r="P270" s="249"/>
      <c r="Q270" s="249"/>
      <c r="R270" s="249"/>
      <c r="S270" s="249"/>
      <c r="T270" s="250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1" t="s">
        <v>136</v>
      </c>
      <c r="AU270" s="251" t="s">
        <v>83</v>
      </c>
      <c r="AV270" s="14" t="s">
        <v>81</v>
      </c>
      <c r="AW270" s="14" t="s">
        <v>30</v>
      </c>
      <c r="AX270" s="14" t="s">
        <v>73</v>
      </c>
      <c r="AY270" s="251" t="s">
        <v>128</v>
      </c>
    </row>
    <row r="271" s="13" customFormat="1">
      <c r="A271" s="13"/>
      <c r="B271" s="230"/>
      <c r="C271" s="231"/>
      <c r="D271" s="232" t="s">
        <v>136</v>
      </c>
      <c r="E271" s="233" t="s">
        <v>1</v>
      </c>
      <c r="F271" s="234" t="s">
        <v>363</v>
      </c>
      <c r="G271" s="231"/>
      <c r="H271" s="235">
        <v>2.472</v>
      </c>
      <c r="I271" s="236"/>
      <c r="J271" s="231"/>
      <c r="K271" s="231"/>
      <c r="L271" s="237"/>
      <c r="M271" s="238"/>
      <c r="N271" s="239"/>
      <c r="O271" s="239"/>
      <c r="P271" s="239"/>
      <c r="Q271" s="239"/>
      <c r="R271" s="239"/>
      <c r="S271" s="239"/>
      <c r="T271" s="240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1" t="s">
        <v>136</v>
      </c>
      <c r="AU271" s="241" t="s">
        <v>83</v>
      </c>
      <c r="AV271" s="13" t="s">
        <v>83</v>
      </c>
      <c r="AW271" s="13" t="s">
        <v>30</v>
      </c>
      <c r="AX271" s="13" t="s">
        <v>73</v>
      </c>
      <c r="AY271" s="241" t="s">
        <v>128</v>
      </c>
    </row>
    <row r="272" s="13" customFormat="1">
      <c r="A272" s="13"/>
      <c r="B272" s="230"/>
      <c r="C272" s="231"/>
      <c r="D272" s="232" t="s">
        <v>136</v>
      </c>
      <c r="E272" s="233" t="s">
        <v>1</v>
      </c>
      <c r="F272" s="234" t="s">
        <v>364</v>
      </c>
      <c r="G272" s="231"/>
      <c r="H272" s="235">
        <v>37.060000000000002</v>
      </c>
      <c r="I272" s="236"/>
      <c r="J272" s="231"/>
      <c r="K272" s="231"/>
      <c r="L272" s="237"/>
      <c r="M272" s="238"/>
      <c r="N272" s="239"/>
      <c r="O272" s="239"/>
      <c r="P272" s="239"/>
      <c r="Q272" s="239"/>
      <c r="R272" s="239"/>
      <c r="S272" s="239"/>
      <c r="T272" s="240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1" t="s">
        <v>136</v>
      </c>
      <c r="AU272" s="241" t="s">
        <v>83</v>
      </c>
      <c r="AV272" s="13" t="s">
        <v>83</v>
      </c>
      <c r="AW272" s="13" t="s">
        <v>30</v>
      </c>
      <c r="AX272" s="13" t="s">
        <v>73</v>
      </c>
      <c r="AY272" s="241" t="s">
        <v>128</v>
      </c>
    </row>
    <row r="273" s="15" customFormat="1">
      <c r="A273" s="15"/>
      <c r="B273" s="252"/>
      <c r="C273" s="253"/>
      <c r="D273" s="232" t="s">
        <v>136</v>
      </c>
      <c r="E273" s="254" t="s">
        <v>1</v>
      </c>
      <c r="F273" s="255" t="s">
        <v>159</v>
      </c>
      <c r="G273" s="253"/>
      <c r="H273" s="256">
        <v>39.532000000000004</v>
      </c>
      <c r="I273" s="257"/>
      <c r="J273" s="253"/>
      <c r="K273" s="253"/>
      <c r="L273" s="258"/>
      <c r="M273" s="259"/>
      <c r="N273" s="260"/>
      <c r="O273" s="260"/>
      <c r="P273" s="260"/>
      <c r="Q273" s="260"/>
      <c r="R273" s="260"/>
      <c r="S273" s="260"/>
      <c r="T273" s="261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62" t="s">
        <v>136</v>
      </c>
      <c r="AU273" s="262" t="s">
        <v>83</v>
      </c>
      <c r="AV273" s="15" t="s">
        <v>134</v>
      </c>
      <c r="AW273" s="15" t="s">
        <v>30</v>
      </c>
      <c r="AX273" s="15" t="s">
        <v>81</v>
      </c>
      <c r="AY273" s="262" t="s">
        <v>128</v>
      </c>
    </row>
    <row r="274" s="2" customFormat="1" ht="24.15" customHeight="1">
      <c r="A274" s="39"/>
      <c r="B274" s="40"/>
      <c r="C274" s="216" t="s">
        <v>365</v>
      </c>
      <c r="D274" s="216" t="s">
        <v>130</v>
      </c>
      <c r="E274" s="217" t="s">
        <v>366</v>
      </c>
      <c r="F274" s="218" t="s">
        <v>367</v>
      </c>
      <c r="G274" s="219" t="s">
        <v>133</v>
      </c>
      <c r="H274" s="220">
        <v>39.531999999999996</v>
      </c>
      <c r="I274" s="221"/>
      <c r="J274" s="222">
        <f>ROUND(I274*H274,2)</f>
        <v>0</v>
      </c>
      <c r="K274" s="223"/>
      <c r="L274" s="45"/>
      <c r="M274" s="224" t="s">
        <v>1</v>
      </c>
      <c r="N274" s="225" t="s">
        <v>38</v>
      </c>
      <c r="O274" s="92"/>
      <c r="P274" s="226">
        <f>O274*H274</f>
        <v>0</v>
      </c>
      <c r="Q274" s="226">
        <v>0</v>
      </c>
      <c r="R274" s="226">
        <f>Q274*H274</f>
        <v>0</v>
      </c>
      <c r="S274" s="226">
        <v>0</v>
      </c>
      <c r="T274" s="227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28" t="s">
        <v>134</v>
      </c>
      <c r="AT274" s="228" t="s">
        <v>130</v>
      </c>
      <c r="AU274" s="228" t="s">
        <v>83</v>
      </c>
      <c r="AY274" s="18" t="s">
        <v>128</v>
      </c>
      <c r="BE274" s="229">
        <f>IF(N274="základní",J274,0)</f>
        <v>0</v>
      </c>
      <c r="BF274" s="229">
        <f>IF(N274="snížená",J274,0)</f>
        <v>0</v>
      </c>
      <c r="BG274" s="229">
        <f>IF(N274="zákl. přenesená",J274,0)</f>
        <v>0</v>
      </c>
      <c r="BH274" s="229">
        <f>IF(N274="sníž. přenesená",J274,0)</f>
        <v>0</v>
      </c>
      <c r="BI274" s="229">
        <f>IF(N274="nulová",J274,0)</f>
        <v>0</v>
      </c>
      <c r="BJ274" s="18" t="s">
        <v>81</v>
      </c>
      <c r="BK274" s="229">
        <f>ROUND(I274*H274,2)</f>
        <v>0</v>
      </c>
      <c r="BL274" s="18" t="s">
        <v>134</v>
      </c>
      <c r="BM274" s="228" t="s">
        <v>368</v>
      </c>
    </row>
    <row r="275" s="2" customFormat="1" ht="24.15" customHeight="1">
      <c r="A275" s="39"/>
      <c r="B275" s="40"/>
      <c r="C275" s="216" t="s">
        <v>369</v>
      </c>
      <c r="D275" s="216" t="s">
        <v>130</v>
      </c>
      <c r="E275" s="217" t="s">
        <v>370</v>
      </c>
      <c r="F275" s="218" t="s">
        <v>371</v>
      </c>
      <c r="G275" s="219" t="s">
        <v>133</v>
      </c>
      <c r="H275" s="220">
        <v>35.414000000000001</v>
      </c>
      <c r="I275" s="221"/>
      <c r="J275" s="222">
        <f>ROUND(I275*H275,2)</f>
        <v>0</v>
      </c>
      <c r="K275" s="223"/>
      <c r="L275" s="45"/>
      <c r="M275" s="224" t="s">
        <v>1</v>
      </c>
      <c r="N275" s="225" t="s">
        <v>38</v>
      </c>
      <c r="O275" s="92"/>
      <c r="P275" s="226">
        <f>O275*H275</f>
        <v>0</v>
      </c>
      <c r="Q275" s="226">
        <v>0.019429999999999999</v>
      </c>
      <c r="R275" s="226">
        <f>Q275*H275</f>
        <v>0.68809401999999997</v>
      </c>
      <c r="S275" s="226">
        <v>0</v>
      </c>
      <c r="T275" s="227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28" t="s">
        <v>134</v>
      </c>
      <c r="AT275" s="228" t="s">
        <v>130</v>
      </c>
      <c r="AU275" s="228" t="s">
        <v>83</v>
      </c>
      <c r="AY275" s="18" t="s">
        <v>128</v>
      </c>
      <c r="BE275" s="229">
        <f>IF(N275="základní",J275,0)</f>
        <v>0</v>
      </c>
      <c r="BF275" s="229">
        <f>IF(N275="snížená",J275,0)</f>
        <v>0</v>
      </c>
      <c r="BG275" s="229">
        <f>IF(N275="zákl. přenesená",J275,0)</f>
        <v>0</v>
      </c>
      <c r="BH275" s="229">
        <f>IF(N275="sníž. přenesená",J275,0)</f>
        <v>0</v>
      </c>
      <c r="BI275" s="229">
        <f>IF(N275="nulová",J275,0)</f>
        <v>0</v>
      </c>
      <c r="BJ275" s="18" t="s">
        <v>81</v>
      </c>
      <c r="BK275" s="229">
        <f>ROUND(I275*H275,2)</f>
        <v>0</v>
      </c>
      <c r="BL275" s="18" t="s">
        <v>134</v>
      </c>
      <c r="BM275" s="228" t="s">
        <v>372</v>
      </c>
    </row>
    <row r="276" s="14" customFormat="1">
      <c r="A276" s="14"/>
      <c r="B276" s="242"/>
      <c r="C276" s="243"/>
      <c r="D276" s="232" t="s">
        <v>136</v>
      </c>
      <c r="E276" s="244" t="s">
        <v>1</v>
      </c>
      <c r="F276" s="245" t="s">
        <v>362</v>
      </c>
      <c r="G276" s="243"/>
      <c r="H276" s="244" t="s">
        <v>1</v>
      </c>
      <c r="I276" s="246"/>
      <c r="J276" s="243"/>
      <c r="K276" s="243"/>
      <c r="L276" s="247"/>
      <c r="M276" s="248"/>
      <c r="N276" s="249"/>
      <c r="O276" s="249"/>
      <c r="P276" s="249"/>
      <c r="Q276" s="249"/>
      <c r="R276" s="249"/>
      <c r="S276" s="249"/>
      <c r="T276" s="250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1" t="s">
        <v>136</v>
      </c>
      <c r="AU276" s="251" t="s">
        <v>83</v>
      </c>
      <c r="AV276" s="14" t="s">
        <v>81</v>
      </c>
      <c r="AW276" s="14" t="s">
        <v>30</v>
      </c>
      <c r="AX276" s="14" t="s">
        <v>73</v>
      </c>
      <c r="AY276" s="251" t="s">
        <v>128</v>
      </c>
    </row>
    <row r="277" s="13" customFormat="1">
      <c r="A277" s="13"/>
      <c r="B277" s="230"/>
      <c r="C277" s="231"/>
      <c r="D277" s="232" t="s">
        <v>136</v>
      </c>
      <c r="E277" s="233" t="s">
        <v>1</v>
      </c>
      <c r="F277" s="234" t="s">
        <v>373</v>
      </c>
      <c r="G277" s="231"/>
      <c r="H277" s="235">
        <v>2.0600000000000001</v>
      </c>
      <c r="I277" s="236"/>
      <c r="J277" s="231"/>
      <c r="K277" s="231"/>
      <c r="L277" s="237"/>
      <c r="M277" s="238"/>
      <c r="N277" s="239"/>
      <c r="O277" s="239"/>
      <c r="P277" s="239"/>
      <c r="Q277" s="239"/>
      <c r="R277" s="239"/>
      <c r="S277" s="239"/>
      <c r="T277" s="240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1" t="s">
        <v>136</v>
      </c>
      <c r="AU277" s="241" t="s">
        <v>83</v>
      </c>
      <c r="AV277" s="13" t="s">
        <v>83</v>
      </c>
      <c r="AW277" s="13" t="s">
        <v>30</v>
      </c>
      <c r="AX277" s="13" t="s">
        <v>73</v>
      </c>
      <c r="AY277" s="241" t="s">
        <v>128</v>
      </c>
    </row>
    <row r="278" s="13" customFormat="1">
      <c r="A278" s="13"/>
      <c r="B278" s="230"/>
      <c r="C278" s="231"/>
      <c r="D278" s="232" t="s">
        <v>136</v>
      </c>
      <c r="E278" s="233" t="s">
        <v>1</v>
      </c>
      <c r="F278" s="234" t="s">
        <v>374</v>
      </c>
      <c r="G278" s="231"/>
      <c r="H278" s="235">
        <v>33.353999999999999</v>
      </c>
      <c r="I278" s="236"/>
      <c r="J278" s="231"/>
      <c r="K278" s="231"/>
      <c r="L278" s="237"/>
      <c r="M278" s="238"/>
      <c r="N278" s="239"/>
      <c r="O278" s="239"/>
      <c r="P278" s="239"/>
      <c r="Q278" s="239"/>
      <c r="R278" s="239"/>
      <c r="S278" s="239"/>
      <c r="T278" s="240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1" t="s">
        <v>136</v>
      </c>
      <c r="AU278" s="241" t="s">
        <v>83</v>
      </c>
      <c r="AV278" s="13" t="s">
        <v>83</v>
      </c>
      <c r="AW278" s="13" t="s">
        <v>30</v>
      </c>
      <c r="AX278" s="13" t="s">
        <v>73</v>
      </c>
      <c r="AY278" s="241" t="s">
        <v>128</v>
      </c>
    </row>
    <row r="279" s="15" customFormat="1">
      <c r="A279" s="15"/>
      <c r="B279" s="252"/>
      <c r="C279" s="253"/>
      <c r="D279" s="232" t="s">
        <v>136</v>
      </c>
      <c r="E279" s="254" t="s">
        <v>1</v>
      </c>
      <c r="F279" s="255" t="s">
        <v>159</v>
      </c>
      <c r="G279" s="253"/>
      <c r="H279" s="256">
        <v>35.414000000000001</v>
      </c>
      <c r="I279" s="257"/>
      <c r="J279" s="253"/>
      <c r="K279" s="253"/>
      <c r="L279" s="258"/>
      <c r="M279" s="259"/>
      <c r="N279" s="260"/>
      <c r="O279" s="260"/>
      <c r="P279" s="260"/>
      <c r="Q279" s="260"/>
      <c r="R279" s="260"/>
      <c r="S279" s="260"/>
      <c r="T279" s="261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62" t="s">
        <v>136</v>
      </c>
      <c r="AU279" s="262" t="s">
        <v>83</v>
      </c>
      <c r="AV279" s="15" t="s">
        <v>134</v>
      </c>
      <c r="AW279" s="15" t="s">
        <v>30</v>
      </c>
      <c r="AX279" s="15" t="s">
        <v>81</v>
      </c>
      <c r="AY279" s="262" t="s">
        <v>128</v>
      </c>
    </row>
    <row r="280" s="2" customFormat="1" ht="24.15" customHeight="1">
      <c r="A280" s="39"/>
      <c r="B280" s="40"/>
      <c r="C280" s="216" t="s">
        <v>375</v>
      </c>
      <c r="D280" s="216" t="s">
        <v>130</v>
      </c>
      <c r="E280" s="217" t="s">
        <v>376</v>
      </c>
      <c r="F280" s="218" t="s">
        <v>377</v>
      </c>
      <c r="G280" s="219" t="s">
        <v>133</v>
      </c>
      <c r="H280" s="220">
        <v>4.1180000000000003</v>
      </c>
      <c r="I280" s="221"/>
      <c r="J280" s="222">
        <f>ROUND(I280*H280,2)</f>
        <v>0</v>
      </c>
      <c r="K280" s="223"/>
      <c r="L280" s="45"/>
      <c r="M280" s="224" t="s">
        <v>1</v>
      </c>
      <c r="N280" s="225" t="s">
        <v>38</v>
      </c>
      <c r="O280" s="92"/>
      <c r="P280" s="226">
        <f>O280*H280</f>
        <v>0</v>
      </c>
      <c r="Q280" s="226">
        <v>0.099750000000000005</v>
      </c>
      <c r="R280" s="226">
        <f>Q280*H280</f>
        <v>0.41077050000000004</v>
      </c>
      <c r="S280" s="226">
        <v>0</v>
      </c>
      <c r="T280" s="227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28" t="s">
        <v>134</v>
      </c>
      <c r="AT280" s="228" t="s">
        <v>130</v>
      </c>
      <c r="AU280" s="228" t="s">
        <v>83</v>
      </c>
      <c r="AY280" s="18" t="s">
        <v>128</v>
      </c>
      <c r="BE280" s="229">
        <f>IF(N280="základní",J280,0)</f>
        <v>0</v>
      </c>
      <c r="BF280" s="229">
        <f>IF(N280="snížená",J280,0)</f>
        <v>0</v>
      </c>
      <c r="BG280" s="229">
        <f>IF(N280="zákl. přenesená",J280,0)</f>
        <v>0</v>
      </c>
      <c r="BH280" s="229">
        <f>IF(N280="sníž. přenesená",J280,0)</f>
        <v>0</v>
      </c>
      <c r="BI280" s="229">
        <f>IF(N280="nulová",J280,0)</f>
        <v>0</v>
      </c>
      <c r="BJ280" s="18" t="s">
        <v>81</v>
      </c>
      <c r="BK280" s="229">
        <f>ROUND(I280*H280,2)</f>
        <v>0</v>
      </c>
      <c r="BL280" s="18" t="s">
        <v>134</v>
      </c>
      <c r="BM280" s="228" t="s">
        <v>378</v>
      </c>
    </row>
    <row r="281" s="14" customFormat="1">
      <c r="A281" s="14"/>
      <c r="B281" s="242"/>
      <c r="C281" s="243"/>
      <c r="D281" s="232" t="s">
        <v>136</v>
      </c>
      <c r="E281" s="244" t="s">
        <v>1</v>
      </c>
      <c r="F281" s="245" t="s">
        <v>362</v>
      </c>
      <c r="G281" s="243"/>
      <c r="H281" s="244" t="s">
        <v>1</v>
      </c>
      <c r="I281" s="246"/>
      <c r="J281" s="243"/>
      <c r="K281" s="243"/>
      <c r="L281" s="247"/>
      <c r="M281" s="248"/>
      <c r="N281" s="249"/>
      <c r="O281" s="249"/>
      <c r="P281" s="249"/>
      <c r="Q281" s="249"/>
      <c r="R281" s="249"/>
      <c r="S281" s="249"/>
      <c r="T281" s="250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1" t="s">
        <v>136</v>
      </c>
      <c r="AU281" s="251" t="s">
        <v>83</v>
      </c>
      <c r="AV281" s="14" t="s">
        <v>81</v>
      </c>
      <c r="AW281" s="14" t="s">
        <v>30</v>
      </c>
      <c r="AX281" s="14" t="s">
        <v>73</v>
      </c>
      <c r="AY281" s="251" t="s">
        <v>128</v>
      </c>
    </row>
    <row r="282" s="13" customFormat="1">
      <c r="A282" s="13"/>
      <c r="B282" s="230"/>
      <c r="C282" s="231"/>
      <c r="D282" s="232" t="s">
        <v>136</v>
      </c>
      <c r="E282" s="233" t="s">
        <v>1</v>
      </c>
      <c r="F282" s="234" t="s">
        <v>379</v>
      </c>
      <c r="G282" s="231"/>
      <c r="H282" s="235">
        <v>0.41199999999999998</v>
      </c>
      <c r="I282" s="236"/>
      <c r="J282" s="231"/>
      <c r="K282" s="231"/>
      <c r="L282" s="237"/>
      <c r="M282" s="238"/>
      <c r="N282" s="239"/>
      <c r="O282" s="239"/>
      <c r="P282" s="239"/>
      <c r="Q282" s="239"/>
      <c r="R282" s="239"/>
      <c r="S282" s="239"/>
      <c r="T282" s="240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1" t="s">
        <v>136</v>
      </c>
      <c r="AU282" s="241" t="s">
        <v>83</v>
      </c>
      <c r="AV282" s="13" t="s">
        <v>83</v>
      </c>
      <c r="AW282" s="13" t="s">
        <v>30</v>
      </c>
      <c r="AX282" s="13" t="s">
        <v>73</v>
      </c>
      <c r="AY282" s="241" t="s">
        <v>128</v>
      </c>
    </row>
    <row r="283" s="13" customFormat="1">
      <c r="A283" s="13"/>
      <c r="B283" s="230"/>
      <c r="C283" s="231"/>
      <c r="D283" s="232" t="s">
        <v>136</v>
      </c>
      <c r="E283" s="233" t="s">
        <v>1</v>
      </c>
      <c r="F283" s="234" t="s">
        <v>380</v>
      </c>
      <c r="G283" s="231"/>
      <c r="H283" s="235">
        <v>3.706</v>
      </c>
      <c r="I283" s="236"/>
      <c r="J283" s="231"/>
      <c r="K283" s="231"/>
      <c r="L283" s="237"/>
      <c r="M283" s="238"/>
      <c r="N283" s="239"/>
      <c r="O283" s="239"/>
      <c r="P283" s="239"/>
      <c r="Q283" s="239"/>
      <c r="R283" s="239"/>
      <c r="S283" s="239"/>
      <c r="T283" s="240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1" t="s">
        <v>136</v>
      </c>
      <c r="AU283" s="241" t="s">
        <v>83</v>
      </c>
      <c r="AV283" s="13" t="s">
        <v>83</v>
      </c>
      <c r="AW283" s="13" t="s">
        <v>30</v>
      </c>
      <c r="AX283" s="13" t="s">
        <v>73</v>
      </c>
      <c r="AY283" s="241" t="s">
        <v>128</v>
      </c>
    </row>
    <row r="284" s="15" customFormat="1">
      <c r="A284" s="15"/>
      <c r="B284" s="252"/>
      <c r="C284" s="253"/>
      <c r="D284" s="232" t="s">
        <v>136</v>
      </c>
      <c r="E284" s="254" t="s">
        <v>1</v>
      </c>
      <c r="F284" s="255" t="s">
        <v>159</v>
      </c>
      <c r="G284" s="253"/>
      <c r="H284" s="256">
        <v>4.1180000000000003</v>
      </c>
      <c r="I284" s="257"/>
      <c r="J284" s="253"/>
      <c r="K284" s="253"/>
      <c r="L284" s="258"/>
      <c r="M284" s="259"/>
      <c r="N284" s="260"/>
      <c r="O284" s="260"/>
      <c r="P284" s="260"/>
      <c r="Q284" s="260"/>
      <c r="R284" s="260"/>
      <c r="S284" s="260"/>
      <c r="T284" s="261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62" t="s">
        <v>136</v>
      </c>
      <c r="AU284" s="262" t="s">
        <v>83</v>
      </c>
      <c r="AV284" s="15" t="s">
        <v>134</v>
      </c>
      <c r="AW284" s="15" t="s">
        <v>30</v>
      </c>
      <c r="AX284" s="15" t="s">
        <v>81</v>
      </c>
      <c r="AY284" s="262" t="s">
        <v>128</v>
      </c>
    </row>
    <row r="285" s="2" customFormat="1" ht="24.15" customHeight="1">
      <c r="A285" s="39"/>
      <c r="B285" s="40"/>
      <c r="C285" s="216" t="s">
        <v>381</v>
      </c>
      <c r="D285" s="216" t="s">
        <v>130</v>
      </c>
      <c r="E285" s="217" t="s">
        <v>382</v>
      </c>
      <c r="F285" s="218" t="s">
        <v>383</v>
      </c>
      <c r="G285" s="219" t="s">
        <v>133</v>
      </c>
      <c r="H285" s="220">
        <v>3</v>
      </c>
      <c r="I285" s="221"/>
      <c r="J285" s="222">
        <f>ROUND(I285*H285,2)</f>
        <v>0</v>
      </c>
      <c r="K285" s="223"/>
      <c r="L285" s="45"/>
      <c r="M285" s="224" t="s">
        <v>1</v>
      </c>
      <c r="N285" s="225" t="s">
        <v>38</v>
      </c>
      <c r="O285" s="92"/>
      <c r="P285" s="226">
        <f>O285*H285</f>
        <v>0</v>
      </c>
      <c r="Q285" s="226">
        <v>0.19950000000000001</v>
      </c>
      <c r="R285" s="226">
        <f>Q285*H285</f>
        <v>0.59850000000000003</v>
      </c>
      <c r="S285" s="226">
        <v>0</v>
      </c>
      <c r="T285" s="227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28" t="s">
        <v>134</v>
      </c>
      <c r="AT285" s="228" t="s">
        <v>130</v>
      </c>
      <c r="AU285" s="228" t="s">
        <v>83</v>
      </c>
      <c r="AY285" s="18" t="s">
        <v>128</v>
      </c>
      <c r="BE285" s="229">
        <f>IF(N285="základní",J285,0)</f>
        <v>0</v>
      </c>
      <c r="BF285" s="229">
        <f>IF(N285="snížená",J285,0)</f>
        <v>0</v>
      </c>
      <c r="BG285" s="229">
        <f>IF(N285="zákl. přenesená",J285,0)</f>
        <v>0</v>
      </c>
      <c r="BH285" s="229">
        <f>IF(N285="sníž. přenesená",J285,0)</f>
        <v>0</v>
      </c>
      <c r="BI285" s="229">
        <f>IF(N285="nulová",J285,0)</f>
        <v>0</v>
      </c>
      <c r="BJ285" s="18" t="s">
        <v>81</v>
      </c>
      <c r="BK285" s="229">
        <f>ROUND(I285*H285,2)</f>
        <v>0</v>
      </c>
      <c r="BL285" s="18" t="s">
        <v>134</v>
      </c>
      <c r="BM285" s="228" t="s">
        <v>384</v>
      </c>
    </row>
    <row r="286" s="14" customFormat="1">
      <c r="A286" s="14"/>
      <c r="B286" s="242"/>
      <c r="C286" s="243"/>
      <c r="D286" s="232" t="s">
        <v>136</v>
      </c>
      <c r="E286" s="244" t="s">
        <v>1</v>
      </c>
      <c r="F286" s="245" t="s">
        <v>385</v>
      </c>
      <c r="G286" s="243"/>
      <c r="H286" s="244" t="s">
        <v>1</v>
      </c>
      <c r="I286" s="246"/>
      <c r="J286" s="243"/>
      <c r="K286" s="243"/>
      <c r="L286" s="247"/>
      <c r="M286" s="248"/>
      <c r="N286" s="249"/>
      <c r="O286" s="249"/>
      <c r="P286" s="249"/>
      <c r="Q286" s="249"/>
      <c r="R286" s="249"/>
      <c r="S286" s="249"/>
      <c r="T286" s="250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1" t="s">
        <v>136</v>
      </c>
      <c r="AU286" s="251" t="s">
        <v>83</v>
      </c>
      <c r="AV286" s="14" t="s">
        <v>81</v>
      </c>
      <c r="AW286" s="14" t="s">
        <v>30</v>
      </c>
      <c r="AX286" s="14" t="s">
        <v>73</v>
      </c>
      <c r="AY286" s="251" t="s">
        <v>128</v>
      </c>
    </row>
    <row r="287" s="13" customFormat="1">
      <c r="A287" s="13"/>
      <c r="B287" s="230"/>
      <c r="C287" s="231"/>
      <c r="D287" s="232" t="s">
        <v>136</v>
      </c>
      <c r="E287" s="233" t="s">
        <v>1</v>
      </c>
      <c r="F287" s="234" t="s">
        <v>144</v>
      </c>
      <c r="G287" s="231"/>
      <c r="H287" s="235">
        <v>3</v>
      </c>
      <c r="I287" s="236"/>
      <c r="J287" s="231"/>
      <c r="K287" s="231"/>
      <c r="L287" s="237"/>
      <c r="M287" s="238"/>
      <c r="N287" s="239"/>
      <c r="O287" s="239"/>
      <c r="P287" s="239"/>
      <c r="Q287" s="239"/>
      <c r="R287" s="239"/>
      <c r="S287" s="239"/>
      <c r="T287" s="240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1" t="s">
        <v>136</v>
      </c>
      <c r="AU287" s="241" t="s">
        <v>83</v>
      </c>
      <c r="AV287" s="13" t="s">
        <v>83</v>
      </c>
      <c r="AW287" s="13" t="s">
        <v>30</v>
      </c>
      <c r="AX287" s="13" t="s">
        <v>81</v>
      </c>
      <c r="AY287" s="241" t="s">
        <v>128</v>
      </c>
    </row>
    <row r="288" s="2" customFormat="1" ht="24.15" customHeight="1">
      <c r="A288" s="39"/>
      <c r="B288" s="40"/>
      <c r="C288" s="216" t="s">
        <v>386</v>
      </c>
      <c r="D288" s="216" t="s">
        <v>130</v>
      </c>
      <c r="E288" s="217" t="s">
        <v>387</v>
      </c>
      <c r="F288" s="218" t="s">
        <v>388</v>
      </c>
      <c r="G288" s="219" t="s">
        <v>133</v>
      </c>
      <c r="H288" s="220">
        <v>35.414000000000001</v>
      </c>
      <c r="I288" s="221"/>
      <c r="J288" s="222">
        <f>ROUND(I288*H288,2)</f>
        <v>0</v>
      </c>
      <c r="K288" s="223"/>
      <c r="L288" s="45"/>
      <c r="M288" s="224" t="s">
        <v>1</v>
      </c>
      <c r="N288" s="225" t="s">
        <v>38</v>
      </c>
      <c r="O288" s="92"/>
      <c r="P288" s="226">
        <f>O288*H288</f>
        <v>0</v>
      </c>
      <c r="Q288" s="226">
        <v>0</v>
      </c>
      <c r="R288" s="226">
        <f>Q288*H288</f>
        <v>0</v>
      </c>
      <c r="S288" s="226">
        <v>0</v>
      </c>
      <c r="T288" s="227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28" t="s">
        <v>134</v>
      </c>
      <c r="AT288" s="228" t="s">
        <v>130</v>
      </c>
      <c r="AU288" s="228" t="s">
        <v>83</v>
      </c>
      <c r="AY288" s="18" t="s">
        <v>128</v>
      </c>
      <c r="BE288" s="229">
        <f>IF(N288="základní",J288,0)</f>
        <v>0</v>
      </c>
      <c r="BF288" s="229">
        <f>IF(N288="snížená",J288,0)</f>
        <v>0</v>
      </c>
      <c r="BG288" s="229">
        <f>IF(N288="zákl. přenesená",J288,0)</f>
        <v>0</v>
      </c>
      <c r="BH288" s="229">
        <f>IF(N288="sníž. přenesená",J288,0)</f>
        <v>0</v>
      </c>
      <c r="BI288" s="229">
        <f>IF(N288="nulová",J288,0)</f>
        <v>0</v>
      </c>
      <c r="BJ288" s="18" t="s">
        <v>81</v>
      </c>
      <c r="BK288" s="229">
        <f>ROUND(I288*H288,2)</f>
        <v>0</v>
      </c>
      <c r="BL288" s="18" t="s">
        <v>134</v>
      </c>
      <c r="BM288" s="228" t="s">
        <v>389</v>
      </c>
    </row>
    <row r="289" s="14" customFormat="1">
      <c r="A289" s="14"/>
      <c r="B289" s="242"/>
      <c r="C289" s="243"/>
      <c r="D289" s="232" t="s">
        <v>136</v>
      </c>
      <c r="E289" s="244" t="s">
        <v>1</v>
      </c>
      <c r="F289" s="245" t="s">
        <v>362</v>
      </c>
      <c r="G289" s="243"/>
      <c r="H289" s="244" t="s">
        <v>1</v>
      </c>
      <c r="I289" s="246"/>
      <c r="J289" s="243"/>
      <c r="K289" s="243"/>
      <c r="L289" s="247"/>
      <c r="M289" s="248"/>
      <c r="N289" s="249"/>
      <c r="O289" s="249"/>
      <c r="P289" s="249"/>
      <c r="Q289" s="249"/>
      <c r="R289" s="249"/>
      <c r="S289" s="249"/>
      <c r="T289" s="250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1" t="s">
        <v>136</v>
      </c>
      <c r="AU289" s="251" t="s">
        <v>83</v>
      </c>
      <c r="AV289" s="14" t="s">
        <v>81</v>
      </c>
      <c r="AW289" s="14" t="s">
        <v>30</v>
      </c>
      <c r="AX289" s="14" t="s">
        <v>73</v>
      </c>
      <c r="AY289" s="251" t="s">
        <v>128</v>
      </c>
    </row>
    <row r="290" s="13" customFormat="1">
      <c r="A290" s="13"/>
      <c r="B290" s="230"/>
      <c r="C290" s="231"/>
      <c r="D290" s="232" t="s">
        <v>136</v>
      </c>
      <c r="E290" s="233" t="s">
        <v>1</v>
      </c>
      <c r="F290" s="234" t="s">
        <v>373</v>
      </c>
      <c r="G290" s="231"/>
      <c r="H290" s="235">
        <v>2.0600000000000001</v>
      </c>
      <c r="I290" s="236"/>
      <c r="J290" s="231"/>
      <c r="K290" s="231"/>
      <c r="L290" s="237"/>
      <c r="M290" s="238"/>
      <c r="N290" s="239"/>
      <c r="O290" s="239"/>
      <c r="P290" s="239"/>
      <c r="Q290" s="239"/>
      <c r="R290" s="239"/>
      <c r="S290" s="239"/>
      <c r="T290" s="240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1" t="s">
        <v>136</v>
      </c>
      <c r="AU290" s="241" t="s">
        <v>83</v>
      </c>
      <c r="AV290" s="13" t="s">
        <v>83</v>
      </c>
      <c r="AW290" s="13" t="s">
        <v>30</v>
      </c>
      <c r="AX290" s="13" t="s">
        <v>73</v>
      </c>
      <c r="AY290" s="241" t="s">
        <v>128</v>
      </c>
    </row>
    <row r="291" s="13" customFormat="1">
      <c r="A291" s="13"/>
      <c r="B291" s="230"/>
      <c r="C291" s="231"/>
      <c r="D291" s="232" t="s">
        <v>136</v>
      </c>
      <c r="E291" s="233" t="s">
        <v>1</v>
      </c>
      <c r="F291" s="234" t="s">
        <v>374</v>
      </c>
      <c r="G291" s="231"/>
      <c r="H291" s="235">
        <v>33.353999999999999</v>
      </c>
      <c r="I291" s="236"/>
      <c r="J291" s="231"/>
      <c r="K291" s="231"/>
      <c r="L291" s="237"/>
      <c r="M291" s="238"/>
      <c r="N291" s="239"/>
      <c r="O291" s="239"/>
      <c r="P291" s="239"/>
      <c r="Q291" s="239"/>
      <c r="R291" s="239"/>
      <c r="S291" s="239"/>
      <c r="T291" s="240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1" t="s">
        <v>136</v>
      </c>
      <c r="AU291" s="241" t="s">
        <v>83</v>
      </c>
      <c r="AV291" s="13" t="s">
        <v>83</v>
      </c>
      <c r="AW291" s="13" t="s">
        <v>30</v>
      </c>
      <c r="AX291" s="13" t="s">
        <v>73</v>
      </c>
      <c r="AY291" s="241" t="s">
        <v>128</v>
      </c>
    </row>
    <row r="292" s="15" customFormat="1">
      <c r="A292" s="15"/>
      <c r="B292" s="252"/>
      <c r="C292" s="253"/>
      <c r="D292" s="232" t="s">
        <v>136</v>
      </c>
      <c r="E292" s="254" t="s">
        <v>1</v>
      </c>
      <c r="F292" s="255" t="s">
        <v>159</v>
      </c>
      <c r="G292" s="253"/>
      <c r="H292" s="256">
        <v>35.414000000000001</v>
      </c>
      <c r="I292" s="257"/>
      <c r="J292" s="253"/>
      <c r="K292" s="253"/>
      <c r="L292" s="258"/>
      <c r="M292" s="259"/>
      <c r="N292" s="260"/>
      <c r="O292" s="260"/>
      <c r="P292" s="260"/>
      <c r="Q292" s="260"/>
      <c r="R292" s="260"/>
      <c r="S292" s="260"/>
      <c r="T292" s="261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62" t="s">
        <v>136</v>
      </c>
      <c r="AU292" s="262" t="s">
        <v>83</v>
      </c>
      <c r="AV292" s="15" t="s">
        <v>134</v>
      </c>
      <c r="AW292" s="15" t="s">
        <v>30</v>
      </c>
      <c r="AX292" s="15" t="s">
        <v>81</v>
      </c>
      <c r="AY292" s="262" t="s">
        <v>128</v>
      </c>
    </row>
    <row r="293" s="2" customFormat="1" ht="24.15" customHeight="1">
      <c r="A293" s="39"/>
      <c r="B293" s="40"/>
      <c r="C293" s="216" t="s">
        <v>390</v>
      </c>
      <c r="D293" s="216" t="s">
        <v>130</v>
      </c>
      <c r="E293" s="217" t="s">
        <v>391</v>
      </c>
      <c r="F293" s="218" t="s">
        <v>392</v>
      </c>
      <c r="G293" s="219" t="s">
        <v>133</v>
      </c>
      <c r="H293" s="220">
        <v>42.531999999999996</v>
      </c>
      <c r="I293" s="221"/>
      <c r="J293" s="222">
        <f>ROUND(I293*H293,2)</f>
        <v>0</v>
      </c>
      <c r="K293" s="223"/>
      <c r="L293" s="45"/>
      <c r="M293" s="224" t="s">
        <v>1</v>
      </c>
      <c r="N293" s="225" t="s">
        <v>38</v>
      </c>
      <c r="O293" s="92"/>
      <c r="P293" s="226">
        <f>O293*H293</f>
        <v>0</v>
      </c>
      <c r="Q293" s="226">
        <v>0.00158</v>
      </c>
      <c r="R293" s="226">
        <f>Q293*H293</f>
        <v>0.067200559999999993</v>
      </c>
      <c r="S293" s="226">
        <v>0</v>
      </c>
      <c r="T293" s="227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28" t="s">
        <v>134</v>
      </c>
      <c r="AT293" s="228" t="s">
        <v>130</v>
      </c>
      <c r="AU293" s="228" t="s">
        <v>83</v>
      </c>
      <c r="AY293" s="18" t="s">
        <v>128</v>
      </c>
      <c r="BE293" s="229">
        <f>IF(N293="základní",J293,0)</f>
        <v>0</v>
      </c>
      <c r="BF293" s="229">
        <f>IF(N293="snížená",J293,0)</f>
        <v>0</v>
      </c>
      <c r="BG293" s="229">
        <f>IF(N293="zákl. přenesená",J293,0)</f>
        <v>0</v>
      </c>
      <c r="BH293" s="229">
        <f>IF(N293="sníž. přenesená",J293,0)</f>
        <v>0</v>
      </c>
      <c r="BI293" s="229">
        <f>IF(N293="nulová",J293,0)</f>
        <v>0</v>
      </c>
      <c r="BJ293" s="18" t="s">
        <v>81</v>
      </c>
      <c r="BK293" s="229">
        <f>ROUND(I293*H293,2)</f>
        <v>0</v>
      </c>
      <c r="BL293" s="18" t="s">
        <v>134</v>
      </c>
      <c r="BM293" s="228" t="s">
        <v>393</v>
      </c>
    </row>
    <row r="294" s="13" customFormat="1">
      <c r="A294" s="13"/>
      <c r="B294" s="230"/>
      <c r="C294" s="231"/>
      <c r="D294" s="232" t="s">
        <v>136</v>
      </c>
      <c r="E294" s="233" t="s">
        <v>1</v>
      </c>
      <c r="F294" s="234" t="s">
        <v>394</v>
      </c>
      <c r="G294" s="231"/>
      <c r="H294" s="235">
        <v>42.531999999999996</v>
      </c>
      <c r="I294" s="236"/>
      <c r="J294" s="231"/>
      <c r="K294" s="231"/>
      <c r="L294" s="237"/>
      <c r="M294" s="238"/>
      <c r="N294" s="239"/>
      <c r="O294" s="239"/>
      <c r="P294" s="239"/>
      <c r="Q294" s="239"/>
      <c r="R294" s="239"/>
      <c r="S294" s="239"/>
      <c r="T294" s="240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1" t="s">
        <v>136</v>
      </c>
      <c r="AU294" s="241" t="s">
        <v>83</v>
      </c>
      <c r="AV294" s="13" t="s">
        <v>83</v>
      </c>
      <c r="AW294" s="13" t="s">
        <v>30</v>
      </c>
      <c r="AX294" s="13" t="s">
        <v>81</v>
      </c>
      <c r="AY294" s="241" t="s">
        <v>128</v>
      </c>
    </row>
    <row r="295" s="2" customFormat="1" ht="24.15" customHeight="1">
      <c r="A295" s="39"/>
      <c r="B295" s="40"/>
      <c r="C295" s="216" t="s">
        <v>395</v>
      </c>
      <c r="D295" s="216" t="s">
        <v>130</v>
      </c>
      <c r="E295" s="217" t="s">
        <v>396</v>
      </c>
      <c r="F295" s="218" t="s">
        <v>397</v>
      </c>
      <c r="G295" s="219" t="s">
        <v>140</v>
      </c>
      <c r="H295" s="220">
        <v>13.4</v>
      </c>
      <c r="I295" s="221"/>
      <c r="J295" s="222">
        <f>ROUND(I295*H295,2)</f>
        <v>0</v>
      </c>
      <c r="K295" s="223"/>
      <c r="L295" s="45"/>
      <c r="M295" s="224" t="s">
        <v>1</v>
      </c>
      <c r="N295" s="225" t="s">
        <v>38</v>
      </c>
      <c r="O295" s="92"/>
      <c r="P295" s="226">
        <f>O295*H295</f>
        <v>0</v>
      </c>
      <c r="Q295" s="226">
        <v>0.0011299999999999999</v>
      </c>
      <c r="R295" s="226">
        <f>Q295*H295</f>
        <v>0.015141999999999999</v>
      </c>
      <c r="S295" s="226">
        <v>0.001</v>
      </c>
      <c r="T295" s="227">
        <f>S295*H295</f>
        <v>0.013400000000000001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28" t="s">
        <v>134</v>
      </c>
      <c r="AT295" s="228" t="s">
        <v>130</v>
      </c>
      <c r="AU295" s="228" t="s">
        <v>83</v>
      </c>
      <c r="AY295" s="18" t="s">
        <v>128</v>
      </c>
      <c r="BE295" s="229">
        <f>IF(N295="základní",J295,0)</f>
        <v>0</v>
      </c>
      <c r="BF295" s="229">
        <f>IF(N295="snížená",J295,0)</f>
        <v>0</v>
      </c>
      <c r="BG295" s="229">
        <f>IF(N295="zákl. přenesená",J295,0)</f>
        <v>0</v>
      </c>
      <c r="BH295" s="229">
        <f>IF(N295="sníž. přenesená",J295,0)</f>
        <v>0</v>
      </c>
      <c r="BI295" s="229">
        <f>IF(N295="nulová",J295,0)</f>
        <v>0</v>
      </c>
      <c r="BJ295" s="18" t="s">
        <v>81</v>
      </c>
      <c r="BK295" s="229">
        <f>ROUND(I295*H295,2)</f>
        <v>0</v>
      </c>
      <c r="BL295" s="18" t="s">
        <v>134</v>
      </c>
      <c r="BM295" s="228" t="s">
        <v>398</v>
      </c>
    </row>
    <row r="296" s="13" customFormat="1">
      <c r="A296" s="13"/>
      <c r="B296" s="230"/>
      <c r="C296" s="231"/>
      <c r="D296" s="232" t="s">
        <v>136</v>
      </c>
      <c r="E296" s="233" t="s">
        <v>1</v>
      </c>
      <c r="F296" s="234" t="s">
        <v>399</v>
      </c>
      <c r="G296" s="231"/>
      <c r="H296" s="235">
        <v>5.4000000000000004</v>
      </c>
      <c r="I296" s="236"/>
      <c r="J296" s="231"/>
      <c r="K296" s="231"/>
      <c r="L296" s="237"/>
      <c r="M296" s="238"/>
      <c r="N296" s="239"/>
      <c r="O296" s="239"/>
      <c r="P296" s="239"/>
      <c r="Q296" s="239"/>
      <c r="R296" s="239"/>
      <c r="S296" s="239"/>
      <c r="T296" s="240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1" t="s">
        <v>136</v>
      </c>
      <c r="AU296" s="241" t="s">
        <v>83</v>
      </c>
      <c r="AV296" s="13" t="s">
        <v>83</v>
      </c>
      <c r="AW296" s="13" t="s">
        <v>30</v>
      </c>
      <c r="AX296" s="13" t="s">
        <v>73</v>
      </c>
      <c r="AY296" s="241" t="s">
        <v>128</v>
      </c>
    </row>
    <row r="297" s="14" customFormat="1">
      <c r="A297" s="14"/>
      <c r="B297" s="242"/>
      <c r="C297" s="243"/>
      <c r="D297" s="232" t="s">
        <v>136</v>
      </c>
      <c r="E297" s="244" t="s">
        <v>1</v>
      </c>
      <c r="F297" s="245" t="s">
        <v>400</v>
      </c>
      <c r="G297" s="243"/>
      <c r="H297" s="244" t="s">
        <v>1</v>
      </c>
      <c r="I297" s="246"/>
      <c r="J297" s="243"/>
      <c r="K297" s="243"/>
      <c r="L297" s="247"/>
      <c r="M297" s="248"/>
      <c r="N297" s="249"/>
      <c r="O297" s="249"/>
      <c r="P297" s="249"/>
      <c r="Q297" s="249"/>
      <c r="R297" s="249"/>
      <c r="S297" s="249"/>
      <c r="T297" s="250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1" t="s">
        <v>136</v>
      </c>
      <c r="AU297" s="251" t="s">
        <v>83</v>
      </c>
      <c r="AV297" s="14" t="s">
        <v>81</v>
      </c>
      <c r="AW297" s="14" t="s">
        <v>30</v>
      </c>
      <c r="AX297" s="14" t="s">
        <v>73</v>
      </c>
      <c r="AY297" s="251" t="s">
        <v>128</v>
      </c>
    </row>
    <row r="298" s="13" customFormat="1">
      <c r="A298" s="13"/>
      <c r="B298" s="230"/>
      <c r="C298" s="231"/>
      <c r="D298" s="232" t="s">
        <v>136</v>
      </c>
      <c r="E298" s="233" t="s">
        <v>1</v>
      </c>
      <c r="F298" s="234" t="s">
        <v>177</v>
      </c>
      <c r="G298" s="231"/>
      <c r="H298" s="235">
        <v>8</v>
      </c>
      <c r="I298" s="236"/>
      <c r="J298" s="231"/>
      <c r="K298" s="231"/>
      <c r="L298" s="237"/>
      <c r="M298" s="238"/>
      <c r="N298" s="239"/>
      <c r="O298" s="239"/>
      <c r="P298" s="239"/>
      <c r="Q298" s="239"/>
      <c r="R298" s="239"/>
      <c r="S298" s="239"/>
      <c r="T298" s="240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1" t="s">
        <v>136</v>
      </c>
      <c r="AU298" s="241" t="s">
        <v>83</v>
      </c>
      <c r="AV298" s="13" t="s">
        <v>83</v>
      </c>
      <c r="AW298" s="13" t="s">
        <v>30</v>
      </c>
      <c r="AX298" s="13" t="s">
        <v>73</v>
      </c>
      <c r="AY298" s="241" t="s">
        <v>128</v>
      </c>
    </row>
    <row r="299" s="15" customFormat="1">
      <c r="A299" s="15"/>
      <c r="B299" s="252"/>
      <c r="C299" s="253"/>
      <c r="D299" s="232" t="s">
        <v>136</v>
      </c>
      <c r="E299" s="254" t="s">
        <v>1</v>
      </c>
      <c r="F299" s="255" t="s">
        <v>159</v>
      </c>
      <c r="G299" s="253"/>
      <c r="H299" s="256">
        <v>13.4</v>
      </c>
      <c r="I299" s="257"/>
      <c r="J299" s="253"/>
      <c r="K299" s="253"/>
      <c r="L299" s="258"/>
      <c r="M299" s="259"/>
      <c r="N299" s="260"/>
      <c r="O299" s="260"/>
      <c r="P299" s="260"/>
      <c r="Q299" s="260"/>
      <c r="R299" s="260"/>
      <c r="S299" s="260"/>
      <c r="T299" s="261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62" t="s">
        <v>136</v>
      </c>
      <c r="AU299" s="262" t="s">
        <v>83</v>
      </c>
      <c r="AV299" s="15" t="s">
        <v>134</v>
      </c>
      <c r="AW299" s="15" t="s">
        <v>30</v>
      </c>
      <c r="AX299" s="15" t="s">
        <v>81</v>
      </c>
      <c r="AY299" s="262" t="s">
        <v>128</v>
      </c>
    </row>
    <row r="300" s="2" customFormat="1" ht="16.5" customHeight="1">
      <c r="A300" s="39"/>
      <c r="B300" s="40"/>
      <c r="C300" s="216" t="s">
        <v>401</v>
      </c>
      <c r="D300" s="216" t="s">
        <v>130</v>
      </c>
      <c r="E300" s="217" t="s">
        <v>402</v>
      </c>
      <c r="F300" s="218" t="s">
        <v>403</v>
      </c>
      <c r="G300" s="219" t="s">
        <v>196</v>
      </c>
      <c r="H300" s="220">
        <v>0.024</v>
      </c>
      <c r="I300" s="221"/>
      <c r="J300" s="222">
        <f>ROUND(I300*H300,2)</f>
        <v>0</v>
      </c>
      <c r="K300" s="223"/>
      <c r="L300" s="45"/>
      <c r="M300" s="224" t="s">
        <v>1</v>
      </c>
      <c r="N300" s="225" t="s">
        <v>38</v>
      </c>
      <c r="O300" s="92"/>
      <c r="P300" s="226">
        <f>O300*H300</f>
        <v>0</v>
      </c>
      <c r="Q300" s="226">
        <v>1.0506800000000001</v>
      </c>
      <c r="R300" s="226">
        <f>Q300*H300</f>
        <v>0.02521632</v>
      </c>
      <c r="S300" s="226">
        <v>0</v>
      </c>
      <c r="T300" s="227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28" t="s">
        <v>134</v>
      </c>
      <c r="AT300" s="228" t="s">
        <v>130</v>
      </c>
      <c r="AU300" s="228" t="s">
        <v>83</v>
      </c>
      <c r="AY300" s="18" t="s">
        <v>128</v>
      </c>
      <c r="BE300" s="229">
        <f>IF(N300="základní",J300,0)</f>
        <v>0</v>
      </c>
      <c r="BF300" s="229">
        <f>IF(N300="snížená",J300,0)</f>
        <v>0</v>
      </c>
      <c r="BG300" s="229">
        <f>IF(N300="zákl. přenesená",J300,0)</f>
        <v>0</v>
      </c>
      <c r="BH300" s="229">
        <f>IF(N300="sníž. přenesená",J300,0)</f>
        <v>0</v>
      </c>
      <c r="BI300" s="229">
        <f>IF(N300="nulová",J300,0)</f>
        <v>0</v>
      </c>
      <c r="BJ300" s="18" t="s">
        <v>81</v>
      </c>
      <c r="BK300" s="229">
        <f>ROUND(I300*H300,2)</f>
        <v>0</v>
      </c>
      <c r="BL300" s="18" t="s">
        <v>134</v>
      </c>
      <c r="BM300" s="228" t="s">
        <v>404</v>
      </c>
    </row>
    <row r="301" s="14" customFormat="1">
      <c r="A301" s="14"/>
      <c r="B301" s="242"/>
      <c r="C301" s="243"/>
      <c r="D301" s="232" t="s">
        <v>136</v>
      </c>
      <c r="E301" s="244" t="s">
        <v>1</v>
      </c>
      <c r="F301" s="245" t="s">
        <v>405</v>
      </c>
      <c r="G301" s="243"/>
      <c r="H301" s="244" t="s">
        <v>1</v>
      </c>
      <c r="I301" s="246"/>
      <c r="J301" s="243"/>
      <c r="K301" s="243"/>
      <c r="L301" s="247"/>
      <c r="M301" s="248"/>
      <c r="N301" s="249"/>
      <c r="O301" s="249"/>
      <c r="P301" s="249"/>
      <c r="Q301" s="249"/>
      <c r="R301" s="249"/>
      <c r="S301" s="249"/>
      <c r="T301" s="250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1" t="s">
        <v>136</v>
      </c>
      <c r="AU301" s="251" t="s">
        <v>83</v>
      </c>
      <c r="AV301" s="14" t="s">
        <v>81</v>
      </c>
      <c r="AW301" s="14" t="s">
        <v>30</v>
      </c>
      <c r="AX301" s="14" t="s">
        <v>73</v>
      </c>
      <c r="AY301" s="251" t="s">
        <v>128</v>
      </c>
    </row>
    <row r="302" s="13" customFormat="1">
      <c r="A302" s="13"/>
      <c r="B302" s="230"/>
      <c r="C302" s="231"/>
      <c r="D302" s="232" t="s">
        <v>136</v>
      </c>
      <c r="E302" s="233" t="s">
        <v>1</v>
      </c>
      <c r="F302" s="234" t="s">
        <v>406</v>
      </c>
      <c r="G302" s="231"/>
      <c r="H302" s="235">
        <v>0.010999999999999999</v>
      </c>
      <c r="I302" s="236"/>
      <c r="J302" s="231"/>
      <c r="K302" s="231"/>
      <c r="L302" s="237"/>
      <c r="M302" s="238"/>
      <c r="N302" s="239"/>
      <c r="O302" s="239"/>
      <c r="P302" s="239"/>
      <c r="Q302" s="239"/>
      <c r="R302" s="239"/>
      <c r="S302" s="239"/>
      <c r="T302" s="240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1" t="s">
        <v>136</v>
      </c>
      <c r="AU302" s="241" t="s">
        <v>83</v>
      </c>
      <c r="AV302" s="13" t="s">
        <v>83</v>
      </c>
      <c r="AW302" s="13" t="s">
        <v>30</v>
      </c>
      <c r="AX302" s="13" t="s">
        <v>73</v>
      </c>
      <c r="AY302" s="241" t="s">
        <v>128</v>
      </c>
    </row>
    <row r="303" s="13" customFormat="1">
      <c r="A303" s="13"/>
      <c r="B303" s="230"/>
      <c r="C303" s="231"/>
      <c r="D303" s="232" t="s">
        <v>136</v>
      </c>
      <c r="E303" s="233" t="s">
        <v>1</v>
      </c>
      <c r="F303" s="234" t="s">
        <v>407</v>
      </c>
      <c r="G303" s="231"/>
      <c r="H303" s="235">
        <v>0.002</v>
      </c>
      <c r="I303" s="236"/>
      <c r="J303" s="231"/>
      <c r="K303" s="231"/>
      <c r="L303" s="237"/>
      <c r="M303" s="238"/>
      <c r="N303" s="239"/>
      <c r="O303" s="239"/>
      <c r="P303" s="239"/>
      <c r="Q303" s="239"/>
      <c r="R303" s="239"/>
      <c r="S303" s="239"/>
      <c r="T303" s="240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1" t="s">
        <v>136</v>
      </c>
      <c r="AU303" s="241" t="s">
        <v>83</v>
      </c>
      <c r="AV303" s="13" t="s">
        <v>83</v>
      </c>
      <c r="AW303" s="13" t="s">
        <v>30</v>
      </c>
      <c r="AX303" s="13" t="s">
        <v>73</v>
      </c>
      <c r="AY303" s="241" t="s">
        <v>128</v>
      </c>
    </row>
    <row r="304" s="14" customFormat="1">
      <c r="A304" s="14"/>
      <c r="B304" s="242"/>
      <c r="C304" s="243"/>
      <c r="D304" s="232" t="s">
        <v>136</v>
      </c>
      <c r="E304" s="244" t="s">
        <v>1</v>
      </c>
      <c r="F304" s="245" t="s">
        <v>408</v>
      </c>
      <c r="G304" s="243"/>
      <c r="H304" s="244" t="s">
        <v>1</v>
      </c>
      <c r="I304" s="246"/>
      <c r="J304" s="243"/>
      <c r="K304" s="243"/>
      <c r="L304" s="247"/>
      <c r="M304" s="248"/>
      <c r="N304" s="249"/>
      <c r="O304" s="249"/>
      <c r="P304" s="249"/>
      <c r="Q304" s="249"/>
      <c r="R304" s="249"/>
      <c r="S304" s="249"/>
      <c r="T304" s="250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1" t="s">
        <v>136</v>
      </c>
      <c r="AU304" s="251" t="s">
        <v>83</v>
      </c>
      <c r="AV304" s="14" t="s">
        <v>81</v>
      </c>
      <c r="AW304" s="14" t="s">
        <v>30</v>
      </c>
      <c r="AX304" s="14" t="s">
        <v>73</v>
      </c>
      <c r="AY304" s="251" t="s">
        <v>128</v>
      </c>
    </row>
    <row r="305" s="13" customFormat="1">
      <c r="A305" s="13"/>
      <c r="B305" s="230"/>
      <c r="C305" s="231"/>
      <c r="D305" s="232" t="s">
        <v>136</v>
      </c>
      <c r="E305" s="233" t="s">
        <v>1</v>
      </c>
      <c r="F305" s="234" t="s">
        <v>409</v>
      </c>
      <c r="G305" s="231"/>
      <c r="H305" s="235">
        <v>0.0030000000000000001</v>
      </c>
      <c r="I305" s="236"/>
      <c r="J305" s="231"/>
      <c r="K305" s="231"/>
      <c r="L305" s="237"/>
      <c r="M305" s="238"/>
      <c r="N305" s="239"/>
      <c r="O305" s="239"/>
      <c r="P305" s="239"/>
      <c r="Q305" s="239"/>
      <c r="R305" s="239"/>
      <c r="S305" s="239"/>
      <c r="T305" s="240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1" t="s">
        <v>136</v>
      </c>
      <c r="AU305" s="241" t="s">
        <v>83</v>
      </c>
      <c r="AV305" s="13" t="s">
        <v>83</v>
      </c>
      <c r="AW305" s="13" t="s">
        <v>30</v>
      </c>
      <c r="AX305" s="13" t="s">
        <v>73</v>
      </c>
      <c r="AY305" s="241" t="s">
        <v>128</v>
      </c>
    </row>
    <row r="306" s="16" customFormat="1">
      <c r="A306" s="16"/>
      <c r="B306" s="274"/>
      <c r="C306" s="275"/>
      <c r="D306" s="232" t="s">
        <v>136</v>
      </c>
      <c r="E306" s="276" t="s">
        <v>1</v>
      </c>
      <c r="F306" s="277" t="s">
        <v>243</v>
      </c>
      <c r="G306" s="275"/>
      <c r="H306" s="278">
        <v>0.016</v>
      </c>
      <c r="I306" s="279"/>
      <c r="J306" s="275"/>
      <c r="K306" s="275"/>
      <c r="L306" s="280"/>
      <c r="M306" s="281"/>
      <c r="N306" s="282"/>
      <c r="O306" s="282"/>
      <c r="P306" s="282"/>
      <c r="Q306" s="282"/>
      <c r="R306" s="282"/>
      <c r="S306" s="282"/>
      <c r="T306" s="283"/>
      <c r="U306" s="16"/>
      <c r="V306" s="16"/>
      <c r="W306" s="16"/>
      <c r="X306" s="16"/>
      <c r="Y306" s="16"/>
      <c r="Z306" s="16"/>
      <c r="AA306" s="16"/>
      <c r="AB306" s="16"/>
      <c r="AC306" s="16"/>
      <c r="AD306" s="16"/>
      <c r="AE306" s="16"/>
      <c r="AT306" s="284" t="s">
        <v>136</v>
      </c>
      <c r="AU306" s="284" t="s">
        <v>83</v>
      </c>
      <c r="AV306" s="16" t="s">
        <v>144</v>
      </c>
      <c r="AW306" s="16" t="s">
        <v>30</v>
      </c>
      <c r="AX306" s="16" t="s">
        <v>73</v>
      </c>
      <c r="AY306" s="284" t="s">
        <v>128</v>
      </c>
    </row>
    <row r="307" s="13" customFormat="1">
      <c r="A307" s="13"/>
      <c r="B307" s="230"/>
      <c r="C307" s="231"/>
      <c r="D307" s="232" t="s">
        <v>136</v>
      </c>
      <c r="E307" s="233" t="s">
        <v>1</v>
      </c>
      <c r="F307" s="234" t="s">
        <v>410</v>
      </c>
      <c r="G307" s="231"/>
      <c r="H307" s="235">
        <v>0.024</v>
      </c>
      <c r="I307" s="236"/>
      <c r="J307" s="231"/>
      <c r="K307" s="231"/>
      <c r="L307" s="237"/>
      <c r="M307" s="238"/>
      <c r="N307" s="239"/>
      <c r="O307" s="239"/>
      <c r="P307" s="239"/>
      <c r="Q307" s="239"/>
      <c r="R307" s="239"/>
      <c r="S307" s="239"/>
      <c r="T307" s="240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1" t="s">
        <v>136</v>
      </c>
      <c r="AU307" s="241" t="s">
        <v>83</v>
      </c>
      <c r="AV307" s="13" t="s">
        <v>83</v>
      </c>
      <c r="AW307" s="13" t="s">
        <v>30</v>
      </c>
      <c r="AX307" s="13" t="s">
        <v>81</v>
      </c>
      <c r="AY307" s="241" t="s">
        <v>128</v>
      </c>
    </row>
    <row r="308" s="12" customFormat="1" ht="22.8" customHeight="1">
      <c r="A308" s="12"/>
      <c r="B308" s="200"/>
      <c r="C308" s="201"/>
      <c r="D308" s="202" t="s">
        <v>72</v>
      </c>
      <c r="E308" s="214" t="s">
        <v>411</v>
      </c>
      <c r="F308" s="214" t="s">
        <v>412</v>
      </c>
      <c r="G308" s="201"/>
      <c r="H308" s="201"/>
      <c r="I308" s="204"/>
      <c r="J308" s="215">
        <f>BK308</f>
        <v>0</v>
      </c>
      <c r="K308" s="201"/>
      <c r="L308" s="206"/>
      <c r="M308" s="207"/>
      <c r="N308" s="208"/>
      <c r="O308" s="208"/>
      <c r="P308" s="209">
        <f>SUM(P309:P324)</f>
        <v>0</v>
      </c>
      <c r="Q308" s="208"/>
      <c r="R308" s="209">
        <f>SUM(R309:R324)</f>
        <v>0</v>
      </c>
      <c r="S308" s="208"/>
      <c r="T308" s="210">
        <f>SUM(T309:T324)</f>
        <v>0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211" t="s">
        <v>81</v>
      </c>
      <c r="AT308" s="212" t="s">
        <v>72</v>
      </c>
      <c r="AU308" s="212" t="s">
        <v>81</v>
      </c>
      <c r="AY308" s="211" t="s">
        <v>128</v>
      </c>
      <c r="BK308" s="213">
        <f>SUM(BK309:BK324)</f>
        <v>0</v>
      </c>
    </row>
    <row r="309" s="2" customFormat="1" ht="24.15" customHeight="1">
      <c r="A309" s="39"/>
      <c r="B309" s="40"/>
      <c r="C309" s="216" t="s">
        <v>413</v>
      </c>
      <c r="D309" s="216" t="s">
        <v>130</v>
      </c>
      <c r="E309" s="217" t="s">
        <v>414</v>
      </c>
      <c r="F309" s="218" t="s">
        <v>415</v>
      </c>
      <c r="G309" s="219" t="s">
        <v>196</v>
      </c>
      <c r="H309" s="220">
        <v>184.77600000000001</v>
      </c>
      <c r="I309" s="221"/>
      <c r="J309" s="222">
        <f>ROUND(I309*H309,2)</f>
        <v>0</v>
      </c>
      <c r="K309" s="223"/>
      <c r="L309" s="45"/>
      <c r="M309" s="224" t="s">
        <v>1</v>
      </c>
      <c r="N309" s="225" t="s">
        <v>38</v>
      </c>
      <c r="O309" s="92"/>
      <c r="P309" s="226">
        <f>O309*H309</f>
        <v>0</v>
      </c>
      <c r="Q309" s="226">
        <v>0</v>
      </c>
      <c r="R309" s="226">
        <f>Q309*H309</f>
        <v>0</v>
      </c>
      <c r="S309" s="226">
        <v>0</v>
      </c>
      <c r="T309" s="227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28" t="s">
        <v>134</v>
      </c>
      <c r="AT309" s="228" t="s">
        <v>130</v>
      </c>
      <c r="AU309" s="228" t="s">
        <v>83</v>
      </c>
      <c r="AY309" s="18" t="s">
        <v>128</v>
      </c>
      <c r="BE309" s="229">
        <f>IF(N309="základní",J309,0)</f>
        <v>0</v>
      </c>
      <c r="BF309" s="229">
        <f>IF(N309="snížená",J309,0)</f>
        <v>0</v>
      </c>
      <c r="BG309" s="229">
        <f>IF(N309="zákl. přenesená",J309,0)</f>
        <v>0</v>
      </c>
      <c r="BH309" s="229">
        <f>IF(N309="sníž. přenesená",J309,0)</f>
        <v>0</v>
      </c>
      <c r="BI309" s="229">
        <f>IF(N309="nulová",J309,0)</f>
        <v>0</v>
      </c>
      <c r="BJ309" s="18" t="s">
        <v>81</v>
      </c>
      <c r="BK309" s="229">
        <f>ROUND(I309*H309,2)</f>
        <v>0</v>
      </c>
      <c r="BL309" s="18" t="s">
        <v>134</v>
      </c>
      <c r="BM309" s="228" t="s">
        <v>416</v>
      </c>
    </row>
    <row r="310" s="2" customFormat="1" ht="33" customHeight="1">
      <c r="A310" s="39"/>
      <c r="B310" s="40"/>
      <c r="C310" s="216" t="s">
        <v>417</v>
      </c>
      <c r="D310" s="216" t="s">
        <v>130</v>
      </c>
      <c r="E310" s="217" t="s">
        <v>418</v>
      </c>
      <c r="F310" s="218" t="s">
        <v>419</v>
      </c>
      <c r="G310" s="219" t="s">
        <v>196</v>
      </c>
      <c r="H310" s="220">
        <v>2217.3119999999999</v>
      </c>
      <c r="I310" s="221"/>
      <c r="J310" s="222">
        <f>ROUND(I310*H310,2)</f>
        <v>0</v>
      </c>
      <c r="K310" s="223"/>
      <c r="L310" s="45"/>
      <c r="M310" s="224" t="s">
        <v>1</v>
      </c>
      <c r="N310" s="225" t="s">
        <v>38</v>
      </c>
      <c r="O310" s="92"/>
      <c r="P310" s="226">
        <f>O310*H310</f>
        <v>0</v>
      </c>
      <c r="Q310" s="226">
        <v>0</v>
      </c>
      <c r="R310" s="226">
        <f>Q310*H310</f>
        <v>0</v>
      </c>
      <c r="S310" s="226">
        <v>0</v>
      </c>
      <c r="T310" s="227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28" t="s">
        <v>134</v>
      </c>
      <c r="AT310" s="228" t="s">
        <v>130</v>
      </c>
      <c r="AU310" s="228" t="s">
        <v>83</v>
      </c>
      <c r="AY310" s="18" t="s">
        <v>128</v>
      </c>
      <c r="BE310" s="229">
        <f>IF(N310="základní",J310,0)</f>
        <v>0</v>
      </c>
      <c r="BF310" s="229">
        <f>IF(N310="snížená",J310,0)</f>
        <v>0</v>
      </c>
      <c r="BG310" s="229">
        <f>IF(N310="zákl. přenesená",J310,0)</f>
        <v>0</v>
      </c>
      <c r="BH310" s="229">
        <f>IF(N310="sníž. přenesená",J310,0)</f>
        <v>0</v>
      </c>
      <c r="BI310" s="229">
        <f>IF(N310="nulová",J310,0)</f>
        <v>0</v>
      </c>
      <c r="BJ310" s="18" t="s">
        <v>81</v>
      </c>
      <c r="BK310" s="229">
        <f>ROUND(I310*H310,2)</f>
        <v>0</v>
      </c>
      <c r="BL310" s="18" t="s">
        <v>134</v>
      </c>
      <c r="BM310" s="228" t="s">
        <v>420</v>
      </c>
    </row>
    <row r="311" s="13" customFormat="1">
      <c r="A311" s="13"/>
      <c r="B311" s="230"/>
      <c r="C311" s="231"/>
      <c r="D311" s="232" t="s">
        <v>136</v>
      </c>
      <c r="E311" s="231"/>
      <c r="F311" s="234" t="s">
        <v>421</v>
      </c>
      <c r="G311" s="231"/>
      <c r="H311" s="235">
        <v>2217.3119999999999</v>
      </c>
      <c r="I311" s="236"/>
      <c r="J311" s="231"/>
      <c r="K311" s="231"/>
      <c r="L311" s="237"/>
      <c r="M311" s="238"/>
      <c r="N311" s="239"/>
      <c r="O311" s="239"/>
      <c r="P311" s="239"/>
      <c r="Q311" s="239"/>
      <c r="R311" s="239"/>
      <c r="S311" s="239"/>
      <c r="T311" s="240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1" t="s">
        <v>136</v>
      </c>
      <c r="AU311" s="241" t="s">
        <v>83</v>
      </c>
      <c r="AV311" s="13" t="s">
        <v>83</v>
      </c>
      <c r="AW311" s="13" t="s">
        <v>4</v>
      </c>
      <c r="AX311" s="13" t="s">
        <v>81</v>
      </c>
      <c r="AY311" s="241" t="s">
        <v>128</v>
      </c>
    </row>
    <row r="312" s="2" customFormat="1" ht="24.15" customHeight="1">
      <c r="A312" s="39"/>
      <c r="B312" s="40"/>
      <c r="C312" s="216" t="s">
        <v>422</v>
      </c>
      <c r="D312" s="216" t="s">
        <v>130</v>
      </c>
      <c r="E312" s="217" t="s">
        <v>423</v>
      </c>
      <c r="F312" s="218" t="s">
        <v>424</v>
      </c>
      <c r="G312" s="219" t="s">
        <v>196</v>
      </c>
      <c r="H312" s="220">
        <v>184.77600000000001</v>
      </c>
      <c r="I312" s="221"/>
      <c r="J312" s="222">
        <f>ROUND(I312*H312,2)</f>
        <v>0</v>
      </c>
      <c r="K312" s="223"/>
      <c r="L312" s="45"/>
      <c r="M312" s="224" t="s">
        <v>1</v>
      </c>
      <c r="N312" s="225" t="s">
        <v>38</v>
      </c>
      <c r="O312" s="92"/>
      <c r="P312" s="226">
        <f>O312*H312</f>
        <v>0</v>
      </c>
      <c r="Q312" s="226">
        <v>0</v>
      </c>
      <c r="R312" s="226">
        <f>Q312*H312</f>
        <v>0</v>
      </c>
      <c r="S312" s="226">
        <v>0</v>
      </c>
      <c r="T312" s="227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28" t="s">
        <v>134</v>
      </c>
      <c r="AT312" s="228" t="s">
        <v>130</v>
      </c>
      <c r="AU312" s="228" t="s">
        <v>83</v>
      </c>
      <c r="AY312" s="18" t="s">
        <v>128</v>
      </c>
      <c r="BE312" s="229">
        <f>IF(N312="základní",J312,0)</f>
        <v>0</v>
      </c>
      <c r="BF312" s="229">
        <f>IF(N312="snížená",J312,0)</f>
        <v>0</v>
      </c>
      <c r="BG312" s="229">
        <f>IF(N312="zákl. přenesená",J312,0)</f>
        <v>0</v>
      </c>
      <c r="BH312" s="229">
        <f>IF(N312="sníž. přenesená",J312,0)</f>
        <v>0</v>
      </c>
      <c r="BI312" s="229">
        <f>IF(N312="nulová",J312,0)</f>
        <v>0</v>
      </c>
      <c r="BJ312" s="18" t="s">
        <v>81</v>
      </c>
      <c r="BK312" s="229">
        <f>ROUND(I312*H312,2)</f>
        <v>0</v>
      </c>
      <c r="BL312" s="18" t="s">
        <v>134</v>
      </c>
      <c r="BM312" s="228" t="s">
        <v>425</v>
      </c>
    </row>
    <row r="313" s="2" customFormat="1" ht="24.15" customHeight="1">
      <c r="A313" s="39"/>
      <c r="B313" s="40"/>
      <c r="C313" s="216" t="s">
        <v>426</v>
      </c>
      <c r="D313" s="216" t="s">
        <v>130</v>
      </c>
      <c r="E313" s="217" t="s">
        <v>427</v>
      </c>
      <c r="F313" s="218" t="s">
        <v>428</v>
      </c>
      <c r="G313" s="219" t="s">
        <v>196</v>
      </c>
      <c r="H313" s="220">
        <v>1662.9839999999999</v>
      </c>
      <c r="I313" s="221"/>
      <c r="J313" s="222">
        <f>ROUND(I313*H313,2)</f>
        <v>0</v>
      </c>
      <c r="K313" s="223"/>
      <c r="L313" s="45"/>
      <c r="M313" s="224" t="s">
        <v>1</v>
      </c>
      <c r="N313" s="225" t="s">
        <v>38</v>
      </c>
      <c r="O313" s="92"/>
      <c r="P313" s="226">
        <f>O313*H313</f>
        <v>0</v>
      </c>
      <c r="Q313" s="226">
        <v>0</v>
      </c>
      <c r="R313" s="226">
        <f>Q313*H313</f>
        <v>0</v>
      </c>
      <c r="S313" s="226">
        <v>0</v>
      </c>
      <c r="T313" s="227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28" t="s">
        <v>134</v>
      </c>
      <c r="AT313" s="228" t="s">
        <v>130</v>
      </c>
      <c r="AU313" s="228" t="s">
        <v>83</v>
      </c>
      <c r="AY313" s="18" t="s">
        <v>128</v>
      </c>
      <c r="BE313" s="229">
        <f>IF(N313="základní",J313,0)</f>
        <v>0</v>
      </c>
      <c r="BF313" s="229">
        <f>IF(N313="snížená",J313,0)</f>
        <v>0</v>
      </c>
      <c r="BG313" s="229">
        <f>IF(N313="zákl. přenesená",J313,0)</f>
        <v>0</v>
      </c>
      <c r="BH313" s="229">
        <f>IF(N313="sníž. přenesená",J313,0)</f>
        <v>0</v>
      </c>
      <c r="BI313" s="229">
        <f>IF(N313="nulová",J313,0)</f>
        <v>0</v>
      </c>
      <c r="BJ313" s="18" t="s">
        <v>81</v>
      </c>
      <c r="BK313" s="229">
        <f>ROUND(I313*H313,2)</f>
        <v>0</v>
      </c>
      <c r="BL313" s="18" t="s">
        <v>134</v>
      </c>
      <c r="BM313" s="228" t="s">
        <v>429</v>
      </c>
    </row>
    <row r="314" s="13" customFormat="1">
      <c r="A314" s="13"/>
      <c r="B314" s="230"/>
      <c r="C314" s="231"/>
      <c r="D314" s="232" t="s">
        <v>136</v>
      </c>
      <c r="E314" s="231"/>
      <c r="F314" s="234" t="s">
        <v>430</v>
      </c>
      <c r="G314" s="231"/>
      <c r="H314" s="235">
        <v>1662.9839999999999</v>
      </c>
      <c r="I314" s="236"/>
      <c r="J314" s="231"/>
      <c r="K314" s="231"/>
      <c r="L314" s="237"/>
      <c r="M314" s="238"/>
      <c r="N314" s="239"/>
      <c r="O314" s="239"/>
      <c r="P314" s="239"/>
      <c r="Q314" s="239"/>
      <c r="R314" s="239"/>
      <c r="S314" s="239"/>
      <c r="T314" s="240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1" t="s">
        <v>136</v>
      </c>
      <c r="AU314" s="241" t="s">
        <v>83</v>
      </c>
      <c r="AV314" s="13" t="s">
        <v>83</v>
      </c>
      <c r="AW314" s="13" t="s">
        <v>4</v>
      </c>
      <c r="AX314" s="13" t="s">
        <v>81</v>
      </c>
      <c r="AY314" s="241" t="s">
        <v>128</v>
      </c>
    </row>
    <row r="315" s="2" customFormat="1" ht="33" customHeight="1">
      <c r="A315" s="39"/>
      <c r="B315" s="40"/>
      <c r="C315" s="216" t="s">
        <v>431</v>
      </c>
      <c r="D315" s="216" t="s">
        <v>130</v>
      </c>
      <c r="E315" s="217" t="s">
        <v>432</v>
      </c>
      <c r="F315" s="218" t="s">
        <v>433</v>
      </c>
      <c r="G315" s="219" t="s">
        <v>196</v>
      </c>
      <c r="H315" s="220">
        <v>134.24100000000001</v>
      </c>
      <c r="I315" s="221"/>
      <c r="J315" s="222">
        <f>ROUND(I315*H315,2)</f>
        <v>0</v>
      </c>
      <c r="K315" s="223"/>
      <c r="L315" s="45"/>
      <c r="M315" s="224" t="s">
        <v>1</v>
      </c>
      <c r="N315" s="225" t="s">
        <v>38</v>
      </c>
      <c r="O315" s="92"/>
      <c r="P315" s="226">
        <f>O315*H315</f>
        <v>0</v>
      </c>
      <c r="Q315" s="226">
        <v>0</v>
      </c>
      <c r="R315" s="226">
        <f>Q315*H315</f>
        <v>0</v>
      </c>
      <c r="S315" s="226">
        <v>0</v>
      </c>
      <c r="T315" s="227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28" t="s">
        <v>134</v>
      </c>
      <c r="AT315" s="228" t="s">
        <v>130</v>
      </c>
      <c r="AU315" s="228" t="s">
        <v>83</v>
      </c>
      <c r="AY315" s="18" t="s">
        <v>128</v>
      </c>
      <c r="BE315" s="229">
        <f>IF(N315="základní",J315,0)</f>
        <v>0</v>
      </c>
      <c r="BF315" s="229">
        <f>IF(N315="snížená",J315,0)</f>
        <v>0</v>
      </c>
      <c r="BG315" s="229">
        <f>IF(N315="zákl. přenesená",J315,0)</f>
        <v>0</v>
      </c>
      <c r="BH315" s="229">
        <f>IF(N315="sníž. přenesená",J315,0)</f>
        <v>0</v>
      </c>
      <c r="BI315" s="229">
        <f>IF(N315="nulová",J315,0)</f>
        <v>0</v>
      </c>
      <c r="BJ315" s="18" t="s">
        <v>81</v>
      </c>
      <c r="BK315" s="229">
        <f>ROUND(I315*H315,2)</f>
        <v>0</v>
      </c>
      <c r="BL315" s="18" t="s">
        <v>134</v>
      </c>
      <c r="BM315" s="228" t="s">
        <v>434</v>
      </c>
    </row>
    <row r="316" s="13" customFormat="1">
      <c r="A316" s="13"/>
      <c r="B316" s="230"/>
      <c r="C316" s="231"/>
      <c r="D316" s="232" t="s">
        <v>136</v>
      </c>
      <c r="E316" s="233" t="s">
        <v>1</v>
      </c>
      <c r="F316" s="234" t="s">
        <v>435</v>
      </c>
      <c r="G316" s="231"/>
      <c r="H316" s="235">
        <v>134.24100000000001</v>
      </c>
      <c r="I316" s="236"/>
      <c r="J316" s="231"/>
      <c r="K316" s="231"/>
      <c r="L316" s="237"/>
      <c r="M316" s="238"/>
      <c r="N316" s="239"/>
      <c r="O316" s="239"/>
      <c r="P316" s="239"/>
      <c r="Q316" s="239"/>
      <c r="R316" s="239"/>
      <c r="S316" s="239"/>
      <c r="T316" s="240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1" t="s">
        <v>136</v>
      </c>
      <c r="AU316" s="241" t="s">
        <v>83</v>
      </c>
      <c r="AV316" s="13" t="s">
        <v>83</v>
      </c>
      <c r="AW316" s="13" t="s">
        <v>30</v>
      </c>
      <c r="AX316" s="13" t="s">
        <v>81</v>
      </c>
      <c r="AY316" s="241" t="s">
        <v>128</v>
      </c>
    </row>
    <row r="317" s="2" customFormat="1" ht="37.8" customHeight="1">
      <c r="A317" s="39"/>
      <c r="B317" s="40"/>
      <c r="C317" s="216" t="s">
        <v>436</v>
      </c>
      <c r="D317" s="216" t="s">
        <v>130</v>
      </c>
      <c r="E317" s="217" t="s">
        <v>437</v>
      </c>
      <c r="F317" s="218" t="s">
        <v>438</v>
      </c>
      <c r="G317" s="219" t="s">
        <v>196</v>
      </c>
      <c r="H317" s="220">
        <v>24.952000000000002</v>
      </c>
      <c r="I317" s="221"/>
      <c r="J317" s="222">
        <f>ROUND(I317*H317,2)</f>
        <v>0</v>
      </c>
      <c r="K317" s="223"/>
      <c r="L317" s="45"/>
      <c r="M317" s="224" t="s">
        <v>1</v>
      </c>
      <c r="N317" s="225" t="s">
        <v>38</v>
      </c>
      <c r="O317" s="92"/>
      <c r="P317" s="226">
        <f>O317*H317</f>
        <v>0</v>
      </c>
      <c r="Q317" s="226">
        <v>0</v>
      </c>
      <c r="R317" s="226">
        <f>Q317*H317</f>
        <v>0</v>
      </c>
      <c r="S317" s="226">
        <v>0</v>
      </c>
      <c r="T317" s="227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28" t="s">
        <v>134</v>
      </c>
      <c r="AT317" s="228" t="s">
        <v>130</v>
      </c>
      <c r="AU317" s="228" t="s">
        <v>83</v>
      </c>
      <c r="AY317" s="18" t="s">
        <v>128</v>
      </c>
      <c r="BE317" s="229">
        <f>IF(N317="základní",J317,0)</f>
        <v>0</v>
      </c>
      <c r="BF317" s="229">
        <f>IF(N317="snížená",J317,0)</f>
        <v>0</v>
      </c>
      <c r="BG317" s="229">
        <f>IF(N317="zákl. přenesená",J317,0)</f>
        <v>0</v>
      </c>
      <c r="BH317" s="229">
        <f>IF(N317="sníž. přenesená",J317,0)</f>
        <v>0</v>
      </c>
      <c r="BI317" s="229">
        <f>IF(N317="nulová",J317,0)</f>
        <v>0</v>
      </c>
      <c r="BJ317" s="18" t="s">
        <v>81</v>
      </c>
      <c r="BK317" s="229">
        <f>ROUND(I317*H317,2)</f>
        <v>0</v>
      </c>
      <c r="BL317" s="18" t="s">
        <v>134</v>
      </c>
      <c r="BM317" s="228" t="s">
        <v>439</v>
      </c>
    </row>
    <row r="318" s="2" customFormat="1" ht="33" customHeight="1">
      <c r="A318" s="39"/>
      <c r="B318" s="40"/>
      <c r="C318" s="216" t="s">
        <v>440</v>
      </c>
      <c r="D318" s="216" t="s">
        <v>130</v>
      </c>
      <c r="E318" s="217" t="s">
        <v>441</v>
      </c>
      <c r="F318" s="218" t="s">
        <v>442</v>
      </c>
      <c r="G318" s="219" t="s">
        <v>196</v>
      </c>
      <c r="H318" s="220">
        <v>8.0969999999999995</v>
      </c>
      <c r="I318" s="221"/>
      <c r="J318" s="222">
        <f>ROUND(I318*H318,2)</f>
        <v>0</v>
      </c>
      <c r="K318" s="223"/>
      <c r="L318" s="45"/>
      <c r="M318" s="224" t="s">
        <v>1</v>
      </c>
      <c r="N318" s="225" t="s">
        <v>38</v>
      </c>
      <c r="O318" s="92"/>
      <c r="P318" s="226">
        <f>O318*H318</f>
        <v>0</v>
      </c>
      <c r="Q318" s="226">
        <v>0</v>
      </c>
      <c r="R318" s="226">
        <f>Q318*H318</f>
        <v>0</v>
      </c>
      <c r="S318" s="226">
        <v>0</v>
      </c>
      <c r="T318" s="227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28" t="s">
        <v>134</v>
      </c>
      <c r="AT318" s="228" t="s">
        <v>130</v>
      </c>
      <c r="AU318" s="228" t="s">
        <v>83</v>
      </c>
      <c r="AY318" s="18" t="s">
        <v>128</v>
      </c>
      <c r="BE318" s="229">
        <f>IF(N318="základní",J318,0)</f>
        <v>0</v>
      </c>
      <c r="BF318" s="229">
        <f>IF(N318="snížená",J318,0)</f>
        <v>0</v>
      </c>
      <c r="BG318" s="229">
        <f>IF(N318="zákl. přenesená",J318,0)</f>
        <v>0</v>
      </c>
      <c r="BH318" s="229">
        <f>IF(N318="sníž. přenesená",J318,0)</f>
        <v>0</v>
      </c>
      <c r="BI318" s="229">
        <f>IF(N318="nulová",J318,0)</f>
        <v>0</v>
      </c>
      <c r="BJ318" s="18" t="s">
        <v>81</v>
      </c>
      <c r="BK318" s="229">
        <f>ROUND(I318*H318,2)</f>
        <v>0</v>
      </c>
      <c r="BL318" s="18" t="s">
        <v>134</v>
      </c>
      <c r="BM318" s="228" t="s">
        <v>443</v>
      </c>
    </row>
    <row r="319" s="13" customFormat="1">
      <c r="A319" s="13"/>
      <c r="B319" s="230"/>
      <c r="C319" s="231"/>
      <c r="D319" s="232" t="s">
        <v>136</v>
      </c>
      <c r="E319" s="233" t="s">
        <v>1</v>
      </c>
      <c r="F319" s="234" t="s">
        <v>444</v>
      </c>
      <c r="G319" s="231"/>
      <c r="H319" s="235">
        <v>8.0969999999999995</v>
      </c>
      <c r="I319" s="236"/>
      <c r="J319" s="231"/>
      <c r="K319" s="231"/>
      <c r="L319" s="237"/>
      <c r="M319" s="238"/>
      <c r="N319" s="239"/>
      <c r="O319" s="239"/>
      <c r="P319" s="239"/>
      <c r="Q319" s="239"/>
      <c r="R319" s="239"/>
      <c r="S319" s="239"/>
      <c r="T319" s="240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1" t="s">
        <v>136</v>
      </c>
      <c r="AU319" s="241" t="s">
        <v>83</v>
      </c>
      <c r="AV319" s="13" t="s">
        <v>83</v>
      </c>
      <c r="AW319" s="13" t="s">
        <v>30</v>
      </c>
      <c r="AX319" s="13" t="s">
        <v>81</v>
      </c>
      <c r="AY319" s="241" t="s">
        <v>128</v>
      </c>
    </row>
    <row r="320" s="2" customFormat="1" ht="44.25" customHeight="1">
      <c r="A320" s="39"/>
      <c r="B320" s="40"/>
      <c r="C320" s="216" t="s">
        <v>445</v>
      </c>
      <c r="D320" s="216" t="s">
        <v>130</v>
      </c>
      <c r="E320" s="217" t="s">
        <v>446</v>
      </c>
      <c r="F320" s="218" t="s">
        <v>447</v>
      </c>
      <c r="G320" s="219" t="s">
        <v>196</v>
      </c>
      <c r="H320" s="220">
        <v>0.106</v>
      </c>
      <c r="I320" s="221"/>
      <c r="J320" s="222">
        <f>ROUND(I320*H320,2)</f>
        <v>0</v>
      </c>
      <c r="K320" s="223"/>
      <c r="L320" s="45"/>
      <c r="M320" s="224" t="s">
        <v>1</v>
      </c>
      <c r="N320" s="225" t="s">
        <v>38</v>
      </c>
      <c r="O320" s="92"/>
      <c r="P320" s="226">
        <f>O320*H320</f>
        <v>0</v>
      </c>
      <c r="Q320" s="226">
        <v>0</v>
      </c>
      <c r="R320" s="226">
        <f>Q320*H320</f>
        <v>0</v>
      </c>
      <c r="S320" s="226">
        <v>0</v>
      </c>
      <c r="T320" s="227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28" t="s">
        <v>134</v>
      </c>
      <c r="AT320" s="228" t="s">
        <v>130</v>
      </c>
      <c r="AU320" s="228" t="s">
        <v>83</v>
      </c>
      <c r="AY320" s="18" t="s">
        <v>128</v>
      </c>
      <c r="BE320" s="229">
        <f>IF(N320="základní",J320,0)</f>
        <v>0</v>
      </c>
      <c r="BF320" s="229">
        <f>IF(N320="snížená",J320,0)</f>
        <v>0</v>
      </c>
      <c r="BG320" s="229">
        <f>IF(N320="zákl. přenesená",J320,0)</f>
        <v>0</v>
      </c>
      <c r="BH320" s="229">
        <f>IF(N320="sníž. přenesená",J320,0)</f>
        <v>0</v>
      </c>
      <c r="BI320" s="229">
        <f>IF(N320="nulová",J320,0)</f>
        <v>0</v>
      </c>
      <c r="BJ320" s="18" t="s">
        <v>81</v>
      </c>
      <c r="BK320" s="229">
        <f>ROUND(I320*H320,2)</f>
        <v>0</v>
      </c>
      <c r="BL320" s="18" t="s">
        <v>134</v>
      </c>
      <c r="BM320" s="228" t="s">
        <v>448</v>
      </c>
    </row>
    <row r="321" s="13" customFormat="1">
      <c r="A321" s="13"/>
      <c r="B321" s="230"/>
      <c r="C321" s="231"/>
      <c r="D321" s="232" t="s">
        <v>136</v>
      </c>
      <c r="E321" s="233" t="s">
        <v>1</v>
      </c>
      <c r="F321" s="234" t="s">
        <v>449</v>
      </c>
      <c r="G321" s="231"/>
      <c r="H321" s="235">
        <v>0.106</v>
      </c>
      <c r="I321" s="236"/>
      <c r="J321" s="231"/>
      <c r="K321" s="231"/>
      <c r="L321" s="237"/>
      <c r="M321" s="238"/>
      <c r="N321" s="239"/>
      <c r="O321" s="239"/>
      <c r="P321" s="239"/>
      <c r="Q321" s="239"/>
      <c r="R321" s="239"/>
      <c r="S321" s="239"/>
      <c r="T321" s="240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1" t="s">
        <v>136</v>
      </c>
      <c r="AU321" s="241" t="s">
        <v>83</v>
      </c>
      <c r="AV321" s="13" t="s">
        <v>83</v>
      </c>
      <c r="AW321" s="13" t="s">
        <v>30</v>
      </c>
      <c r="AX321" s="13" t="s">
        <v>81</v>
      </c>
      <c r="AY321" s="241" t="s">
        <v>128</v>
      </c>
    </row>
    <row r="322" s="2" customFormat="1" ht="16.5" customHeight="1">
      <c r="A322" s="39"/>
      <c r="B322" s="40"/>
      <c r="C322" s="216" t="s">
        <v>450</v>
      </c>
      <c r="D322" s="216" t="s">
        <v>130</v>
      </c>
      <c r="E322" s="217" t="s">
        <v>451</v>
      </c>
      <c r="F322" s="218" t="s">
        <v>452</v>
      </c>
      <c r="G322" s="219" t="s">
        <v>453</v>
      </c>
      <c r="H322" s="220">
        <v>-17380</v>
      </c>
      <c r="I322" s="221"/>
      <c r="J322" s="222">
        <f>ROUND(I322*H322,2)</f>
        <v>0</v>
      </c>
      <c r="K322" s="223"/>
      <c r="L322" s="45"/>
      <c r="M322" s="224" t="s">
        <v>1</v>
      </c>
      <c r="N322" s="225" t="s">
        <v>38</v>
      </c>
      <c r="O322" s="92"/>
      <c r="P322" s="226">
        <f>O322*H322</f>
        <v>0</v>
      </c>
      <c r="Q322" s="226">
        <v>0</v>
      </c>
      <c r="R322" s="226">
        <f>Q322*H322</f>
        <v>0</v>
      </c>
      <c r="S322" s="226">
        <v>0</v>
      </c>
      <c r="T322" s="227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28" t="s">
        <v>134</v>
      </c>
      <c r="AT322" s="228" t="s">
        <v>130</v>
      </c>
      <c r="AU322" s="228" t="s">
        <v>83</v>
      </c>
      <c r="AY322" s="18" t="s">
        <v>128</v>
      </c>
      <c r="BE322" s="229">
        <f>IF(N322="základní",J322,0)</f>
        <v>0</v>
      </c>
      <c r="BF322" s="229">
        <f>IF(N322="snížená",J322,0)</f>
        <v>0</v>
      </c>
      <c r="BG322" s="229">
        <f>IF(N322="zákl. přenesená",J322,0)</f>
        <v>0</v>
      </c>
      <c r="BH322" s="229">
        <f>IF(N322="sníž. přenesená",J322,0)</f>
        <v>0</v>
      </c>
      <c r="BI322" s="229">
        <f>IF(N322="nulová",J322,0)</f>
        <v>0</v>
      </c>
      <c r="BJ322" s="18" t="s">
        <v>81</v>
      </c>
      <c r="BK322" s="229">
        <f>ROUND(I322*H322,2)</f>
        <v>0</v>
      </c>
      <c r="BL322" s="18" t="s">
        <v>134</v>
      </c>
      <c r="BM322" s="228" t="s">
        <v>454</v>
      </c>
    </row>
    <row r="323" s="13" customFormat="1">
      <c r="A323" s="13"/>
      <c r="B323" s="230"/>
      <c r="C323" s="231"/>
      <c r="D323" s="232" t="s">
        <v>136</v>
      </c>
      <c r="E323" s="233" t="s">
        <v>1</v>
      </c>
      <c r="F323" s="234" t="s">
        <v>455</v>
      </c>
      <c r="G323" s="231"/>
      <c r="H323" s="235">
        <v>-17380</v>
      </c>
      <c r="I323" s="236"/>
      <c r="J323" s="231"/>
      <c r="K323" s="231"/>
      <c r="L323" s="237"/>
      <c r="M323" s="238"/>
      <c r="N323" s="239"/>
      <c r="O323" s="239"/>
      <c r="P323" s="239"/>
      <c r="Q323" s="239"/>
      <c r="R323" s="239"/>
      <c r="S323" s="239"/>
      <c r="T323" s="240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1" t="s">
        <v>136</v>
      </c>
      <c r="AU323" s="241" t="s">
        <v>83</v>
      </c>
      <c r="AV323" s="13" t="s">
        <v>83</v>
      </c>
      <c r="AW323" s="13" t="s">
        <v>30</v>
      </c>
      <c r="AX323" s="13" t="s">
        <v>73</v>
      </c>
      <c r="AY323" s="241" t="s">
        <v>128</v>
      </c>
    </row>
    <row r="324" s="15" customFormat="1">
      <c r="A324" s="15"/>
      <c r="B324" s="252"/>
      <c r="C324" s="253"/>
      <c r="D324" s="232" t="s">
        <v>136</v>
      </c>
      <c r="E324" s="254" t="s">
        <v>1</v>
      </c>
      <c r="F324" s="255" t="s">
        <v>159</v>
      </c>
      <c r="G324" s="253"/>
      <c r="H324" s="256">
        <v>-17380</v>
      </c>
      <c r="I324" s="257"/>
      <c r="J324" s="253"/>
      <c r="K324" s="253"/>
      <c r="L324" s="258"/>
      <c r="M324" s="259"/>
      <c r="N324" s="260"/>
      <c r="O324" s="260"/>
      <c r="P324" s="260"/>
      <c r="Q324" s="260"/>
      <c r="R324" s="260"/>
      <c r="S324" s="260"/>
      <c r="T324" s="261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62" t="s">
        <v>136</v>
      </c>
      <c r="AU324" s="262" t="s">
        <v>83</v>
      </c>
      <c r="AV324" s="15" t="s">
        <v>134</v>
      </c>
      <c r="AW324" s="15" t="s">
        <v>30</v>
      </c>
      <c r="AX324" s="15" t="s">
        <v>81</v>
      </c>
      <c r="AY324" s="262" t="s">
        <v>128</v>
      </c>
    </row>
    <row r="325" s="12" customFormat="1" ht="22.8" customHeight="1">
      <c r="A325" s="12"/>
      <c r="B325" s="200"/>
      <c r="C325" s="201"/>
      <c r="D325" s="202" t="s">
        <v>72</v>
      </c>
      <c r="E325" s="214" t="s">
        <v>456</v>
      </c>
      <c r="F325" s="214" t="s">
        <v>457</v>
      </c>
      <c r="G325" s="201"/>
      <c r="H325" s="201"/>
      <c r="I325" s="204"/>
      <c r="J325" s="215">
        <f>BK325</f>
        <v>0</v>
      </c>
      <c r="K325" s="201"/>
      <c r="L325" s="206"/>
      <c r="M325" s="207"/>
      <c r="N325" s="208"/>
      <c r="O325" s="208"/>
      <c r="P325" s="209">
        <f>SUM(P326:P327)</f>
        <v>0</v>
      </c>
      <c r="Q325" s="208"/>
      <c r="R325" s="209">
        <f>SUM(R326:R327)</f>
        <v>0</v>
      </c>
      <c r="S325" s="208"/>
      <c r="T325" s="210">
        <f>SUM(T326:T327)</f>
        <v>0</v>
      </c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R325" s="211" t="s">
        <v>81</v>
      </c>
      <c r="AT325" s="212" t="s">
        <v>72</v>
      </c>
      <c r="AU325" s="212" t="s">
        <v>81</v>
      </c>
      <c r="AY325" s="211" t="s">
        <v>128</v>
      </c>
      <c r="BK325" s="213">
        <f>SUM(BK326:BK327)</f>
        <v>0</v>
      </c>
    </row>
    <row r="326" s="2" customFormat="1" ht="16.5" customHeight="1">
      <c r="A326" s="39"/>
      <c r="B326" s="40"/>
      <c r="C326" s="216" t="s">
        <v>458</v>
      </c>
      <c r="D326" s="216" t="s">
        <v>130</v>
      </c>
      <c r="E326" s="217" t="s">
        <v>459</v>
      </c>
      <c r="F326" s="218" t="s">
        <v>460</v>
      </c>
      <c r="G326" s="219" t="s">
        <v>196</v>
      </c>
      <c r="H326" s="220">
        <v>153.34299999999999</v>
      </c>
      <c r="I326" s="221"/>
      <c r="J326" s="222">
        <f>ROUND(I326*H326,2)</f>
        <v>0</v>
      </c>
      <c r="K326" s="223"/>
      <c r="L326" s="45"/>
      <c r="M326" s="224" t="s">
        <v>1</v>
      </c>
      <c r="N326" s="225" t="s">
        <v>38</v>
      </c>
      <c r="O326" s="92"/>
      <c r="P326" s="226">
        <f>O326*H326</f>
        <v>0</v>
      </c>
      <c r="Q326" s="226">
        <v>0</v>
      </c>
      <c r="R326" s="226">
        <f>Q326*H326</f>
        <v>0</v>
      </c>
      <c r="S326" s="226">
        <v>0</v>
      </c>
      <c r="T326" s="227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28" t="s">
        <v>134</v>
      </c>
      <c r="AT326" s="228" t="s">
        <v>130</v>
      </c>
      <c r="AU326" s="228" t="s">
        <v>83</v>
      </c>
      <c r="AY326" s="18" t="s">
        <v>128</v>
      </c>
      <c r="BE326" s="229">
        <f>IF(N326="základní",J326,0)</f>
        <v>0</v>
      </c>
      <c r="BF326" s="229">
        <f>IF(N326="snížená",J326,0)</f>
        <v>0</v>
      </c>
      <c r="BG326" s="229">
        <f>IF(N326="zákl. přenesená",J326,0)</f>
        <v>0</v>
      </c>
      <c r="BH326" s="229">
        <f>IF(N326="sníž. přenesená",J326,0)</f>
        <v>0</v>
      </c>
      <c r="BI326" s="229">
        <f>IF(N326="nulová",J326,0)</f>
        <v>0</v>
      </c>
      <c r="BJ326" s="18" t="s">
        <v>81</v>
      </c>
      <c r="BK326" s="229">
        <f>ROUND(I326*H326,2)</f>
        <v>0</v>
      </c>
      <c r="BL326" s="18" t="s">
        <v>134</v>
      </c>
      <c r="BM326" s="228" t="s">
        <v>461</v>
      </c>
    </row>
    <row r="327" s="2" customFormat="1" ht="24.15" customHeight="1">
      <c r="A327" s="39"/>
      <c r="B327" s="40"/>
      <c r="C327" s="216" t="s">
        <v>462</v>
      </c>
      <c r="D327" s="216" t="s">
        <v>130</v>
      </c>
      <c r="E327" s="217" t="s">
        <v>463</v>
      </c>
      <c r="F327" s="218" t="s">
        <v>464</v>
      </c>
      <c r="G327" s="219" t="s">
        <v>196</v>
      </c>
      <c r="H327" s="220">
        <v>153.34299999999999</v>
      </c>
      <c r="I327" s="221"/>
      <c r="J327" s="222">
        <f>ROUND(I327*H327,2)</f>
        <v>0</v>
      </c>
      <c r="K327" s="223"/>
      <c r="L327" s="45"/>
      <c r="M327" s="224" t="s">
        <v>1</v>
      </c>
      <c r="N327" s="225" t="s">
        <v>38</v>
      </c>
      <c r="O327" s="92"/>
      <c r="P327" s="226">
        <f>O327*H327</f>
        <v>0</v>
      </c>
      <c r="Q327" s="226">
        <v>0</v>
      </c>
      <c r="R327" s="226">
        <f>Q327*H327</f>
        <v>0</v>
      </c>
      <c r="S327" s="226">
        <v>0</v>
      </c>
      <c r="T327" s="227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28" t="s">
        <v>134</v>
      </c>
      <c r="AT327" s="228" t="s">
        <v>130</v>
      </c>
      <c r="AU327" s="228" t="s">
        <v>83</v>
      </c>
      <c r="AY327" s="18" t="s">
        <v>128</v>
      </c>
      <c r="BE327" s="229">
        <f>IF(N327="základní",J327,0)</f>
        <v>0</v>
      </c>
      <c r="BF327" s="229">
        <f>IF(N327="snížená",J327,0)</f>
        <v>0</v>
      </c>
      <c r="BG327" s="229">
        <f>IF(N327="zákl. přenesená",J327,0)</f>
        <v>0</v>
      </c>
      <c r="BH327" s="229">
        <f>IF(N327="sníž. přenesená",J327,0)</f>
        <v>0</v>
      </c>
      <c r="BI327" s="229">
        <f>IF(N327="nulová",J327,0)</f>
        <v>0</v>
      </c>
      <c r="BJ327" s="18" t="s">
        <v>81</v>
      </c>
      <c r="BK327" s="229">
        <f>ROUND(I327*H327,2)</f>
        <v>0</v>
      </c>
      <c r="BL327" s="18" t="s">
        <v>134</v>
      </c>
      <c r="BM327" s="228" t="s">
        <v>465</v>
      </c>
    </row>
    <row r="328" s="12" customFormat="1" ht="25.92" customHeight="1">
      <c r="A328" s="12"/>
      <c r="B328" s="200"/>
      <c r="C328" s="201"/>
      <c r="D328" s="202" t="s">
        <v>72</v>
      </c>
      <c r="E328" s="203" t="s">
        <v>466</v>
      </c>
      <c r="F328" s="203" t="s">
        <v>467</v>
      </c>
      <c r="G328" s="201"/>
      <c r="H328" s="201"/>
      <c r="I328" s="204"/>
      <c r="J328" s="205">
        <f>BK328</f>
        <v>0</v>
      </c>
      <c r="K328" s="201"/>
      <c r="L328" s="206"/>
      <c r="M328" s="207"/>
      <c r="N328" s="208"/>
      <c r="O328" s="208"/>
      <c r="P328" s="209">
        <f>P329+P335+P342+P356+P363+P371+P378+P420</f>
        <v>0</v>
      </c>
      <c r="Q328" s="208"/>
      <c r="R328" s="209">
        <f>R329+R335+R342+R356+R363+R371+R378+R420</f>
        <v>118.77566122</v>
      </c>
      <c r="S328" s="208"/>
      <c r="T328" s="210">
        <f>T329+T335+T342+T356+T363+T371+T378+T420</f>
        <v>0.10500000000000001</v>
      </c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R328" s="211" t="s">
        <v>83</v>
      </c>
      <c r="AT328" s="212" t="s">
        <v>72</v>
      </c>
      <c r="AU328" s="212" t="s">
        <v>73</v>
      </c>
      <c r="AY328" s="211" t="s">
        <v>128</v>
      </c>
      <c r="BK328" s="213">
        <f>BK329+BK335+BK342+BK356+BK363+BK371+BK378+BK420</f>
        <v>0</v>
      </c>
    </row>
    <row r="329" s="12" customFormat="1" ht="22.8" customHeight="1">
      <c r="A329" s="12"/>
      <c r="B329" s="200"/>
      <c r="C329" s="201"/>
      <c r="D329" s="202" t="s">
        <v>72</v>
      </c>
      <c r="E329" s="214" t="s">
        <v>468</v>
      </c>
      <c r="F329" s="214" t="s">
        <v>469</v>
      </c>
      <c r="G329" s="201"/>
      <c r="H329" s="201"/>
      <c r="I329" s="204"/>
      <c r="J329" s="215">
        <f>BK329</f>
        <v>0</v>
      </c>
      <c r="K329" s="201"/>
      <c r="L329" s="206"/>
      <c r="M329" s="207"/>
      <c r="N329" s="208"/>
      <c r="O329" s="208"/>
      <c r="P329" s="209">
        <f>SUM(P330:P334)</f>
        <v>0</v>
      </c>
      <c r="Q329" s="208"/>
      <c r="R329" s="209">
        <f>SUM(R330:R334)</f>
        <v>0.042980000000000004</v>
      </c>
      <c r="S329" s="208"/>
      <c r="T329" s="210">
        <f>SUM(T330:T334)</f>
        <v>0.0385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211" t="s">
        <v>83</v>
      </c>
      <c r="AT329" s="212" t="s">
        <v>72</v>
      </c>
      <c r="AU329" s="212" t="s">
        <v>81</v>
      </c>
      <c r="AY329" s="211" t="s">
        <v>128</v>
      </c>
      <c r="BK329" s="213">
        <f>SUM(BK330:BK334)</f>
        <v>0</v>
      </c>
    </row>
    <row r="330" s="2" customFormat="1" ht="33" customHeight="1">
      <c r="A330" s="39"/>
      <c r="B330" s="40"/>
      <c r="C330" s="216" t="s">
        <v>470</v>
      </c>
      <c r="D330" s="216" t="s">
        <v>130</v>
      </c>
      <c r="E330" s="217" t="s">
        <v>471</v>
      </c>
      <c r="F330" s="218" t="s">
        <v>472</v>
      </c>
      <c r="G330" s="219" t="s">
        <v>133</v>
      </c>
      <c r="H330" s="220">
        <v>7</v>
      </c>
      <c r="I330" s="221"/>
      <c r="J330" s="222">
        <f>ROUND(I330*H330,2)</f>
        <v>0</v>
      </c>
      <c r="K330" s="223"/>
      <c r="L330" s="45"/>
      <c r="M330" s="224" t="s">
        <v>1</v>
      </c>
      <c r="N330" s="225" t="s">
        <v>38</v>
      </c>
      <c r="O330" s="92"/>
      <c r="P330" s="226">
        <f>O330*H330</f>
        <v>0</v>
      </c>
      <c r="Q330" s="226">
        <v>0</v>
      </c>
      <c r="R330" s="226">
        <f>Q330*H330</f>
        <v>0</v>
      </c>
      <c r="S330" s="226">
        <v>0.0054999999999999997</v>
      </c>
      <c r="T330" s="227">
        <f>S330*H330</f>
        <v>0.0385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28" t="s">
        <v>231</v>
      </c>
      <c r="AT330" s="228" t="s">
        <v>130</v>
      </c>
      <c r="AU330" s="228" t="s">
        <v>83</v>
      </c>
      <c r="AY330" s="18" t="s">
        <v>128</v>
      </c>
      <c r="BE330" s="229">
        <f>IF(N330="základní",J330,0)</f>
        <v>0</v>
      </c>
      <c r="BF330" s="229">
        <f>IF(N330="snížená",J330,0)</f>
        <v>0</v>
      </c>
      <c r="BG330" s="229">
        <f>IF(N330="zákl. přenesená",J330,0)</f>
        <v>0</v>
      </c>
      <c r="BH330" s="229">
        <f>IF(N330="sníž. přenesená",J330,0)</f>
        <v>0</v>
      </c>
      <c r="BI330" s="229">
        <f>IF(N330="nulová",J330,0)</f>
        <v>0</v>
      </c>
      <c r="BJ330" s="18" t="s">
        <v>81</v>
      </c>
      <c r="BK330" s="229">
        <f>ROUND(I330*H330,2)</f>
        <v>0</v>
      </c>
      <c r="BL330" s="18" t="s">
        <v>231</v>
      </c>
      <c r="BM330" s="228" t="s">
        <v>473</v>
      </c>
    </row>
    <row r="331" s="2" customFormat="1" ht="24.15" customHeight="1">
      <c r="A331" s="39"/>
      <c r="B331" s="40"/>
      <c r="C331" s="216" t="s">
        <v>474</v>
      </c>
      <c r="D331" s="216" t="s">
        <v>130</v>
      </c>
      <c r="E331" s="217" t="s">
        <v>475</v>
      </c>
      <c r="F331" s="218" t="s">
        <v>476</v>
      </c>
      <c r="G331" s="219" t="s">
        <v>133</v>
      </c>
      <c r="H331" s="220">
        <v>7</v>
      </c>
      <c r="I331" s="221"/>
      <c r="J331" s="222">
        <f>ROUND(I331*H331,2)</f>
        <v>0</v>
      </c>
      <c r="K331" s="223"/>
      <c r="L331" s="45"/>
      <c r="M331" s="224" t="s">
        <v>1</v>
      </c>
      <c r="N331" s="225" t="s">
        <v>38</v>
      </c>
      <c r="O331" s="92"/>
      <c r="P331" s="226">
        <f>O331*H331</f>
        <v>0</v>
      </c>
      <c r="Q331" s="226">
        <v>0.00093999999999999997</v>
      </c>
      <c r="R331" s="226">
        <f>Q331*H331</f>
        <v>0.0065799999999999999</v>
      </c>
      <c r="S331" s="226">
        <v>0</v>
      </c>
      <c r="T331" s="227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28" t="s">
        <v>231</v>
      </c>
      <c r="AT331" s="228" t="s">
        <v>130</v>
      </c>
      <c r="AU331" s="228" t="s">
        <v>83</v>
      </c>
      <c r="AY331" s="18" t="s">
        <v>128</v>
      </c>
      <c r="BE331" s="229">
        <f>IF(N331="základní",J331,0)</f>
        <v>0</v>
      </c>
      <c r="BF331" s="229">
        <f>IF(N331="snížená",J331,0)</f>
        <v>0</v>
      </c>
      <c r="BG331" s="229">
        <f>IF(N331="zákl. přenesená",J331,0)</f>
        <v>0</v>
      </c>
      <c r="BH331" s="229">
        <f>IF(N331="sníž. přenesená",J331,0)</f>
        <v>0</v>
      </c>
      <c r="BI331" s="229">
        <f>IF(N331="nulová",J331,0)</f>
        <v>0</v>
      </c>
      <c r="BJ331" s="18" t="s">
        <v>81</v>
      </c>
      <c r="BK331" s="229">
        <f>ROUND(I331*H331,2)</f>
        <v>0</v>
      </c>
      <c r="BL331" s="18" t="s">
        <v>231</v>
      </c>
      <c r="BM331" s="228" t="s">
        <v>477</v>
      </c>
    </row>
    <row r="332" s="2" customFormat="1" ht="49.05" customHeight="1">
      <c r="A332" s="39"/>
      <c r="B332" s="40"/>
      <c r="C332" s="263" t="s">
        <v>478</v>
      </c>
      <c r="D332" s="263" t="s">
        <v>193</v>
      </c>
      <c r="E332" s="264" t="s">
        <v>479</v>
      </c>
      <c r="F332" s="265" t="s">
        <v>480</v>
      </c>
      <c r="G332" s="266" t="s">
        <v>133</v>
      </c>
      <c r="H332" s="267">
        <v>9.0999999999999996</v>
      </c>
      <c r="I332" s="268"/>
      <c r="J332" s="269">
        <f>ROUND(I332*H332,2)</f>
        <v>0</v>
      </c>
      <c r="K332" s="270"/>
      <c r="L332" s="271"/>
      <c r="M332" s="272" t="s">
        <v>1</v>
      </c>
      <c r="N332" s="273" t="s">
        <v>38</v>
      </c>
      <c r="O332" s="92"/>
      <c r="P332" s="226">
        <f>O332*H332</f>
        <v>0</v>
      </c>
      <c r="Q332" s="226">
        <v>0.0040000000000000001</v>
      </c>
      <c r="R332" s="226">
        <f>Q332*H332</f>
        <v>0.036400000000000002</v>
      </c>
      <c r="S332" s="226">
        <v>0</v>
      </c>
      <c r="T332" s="227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28" t="s">
        <v>345</v>
      </c>
      <c r="AT332" s="228" t="s">
        <v>193</v>
      </c>
      <c r="AU332" s="228" t="s">
        <v>83</v>
      </c>
      <c r="AY332" s="18" t="s">
        <v>128</v>
      </c>
      <c r="BE332" s="229">
        <f>IF(N332="základní",J332,0)</f>
        <v>0</v>
      </c>
      <c r="BF332" s="229">
        <f>IF(N332="snížená",J332,0)</f>
        <v>0</v>
      </c>
      <c r="BG332" s="229">
        <f>IF(N332="zákl. přenesená",J332,0)</f>
        <v>0</v>
      </c>
      <c r="BH332" s="229">
        <f>IF(N332="sníž. přenesená",J332,0)</f>
        <v>0</v>
      </c>
      <c r="BI332" s="229">
        <f>IF(N332="nulová",J332,0)</f>
        <v>0</v>
      </c>
      <c r="BJ332" s="18" t="s">
        <v>81</v>
      </c>
      <c r="BK332" s="229">
        <f>ROUND(I332*H332,2)</f>
        <v>0</v>
      </c>
      <c r="BL332" s="18" t="s">
        <v>231</v>
      </c>
      <c r="BM332" s="228" t="s">
        <v>481</v>
      </c>
    </row>
    <row r="333" s="13" customFormat="1">
      <c r="A333" s="13"/>
      <c r="B333" s="230"/>
      <c r="C333" s="231"/>
      <c r="D333" s="232" t="s">
        <v>136</v>
      </c>
      <c r="E333" s="233" t="s">
        <v>1</v>
      </c>
      <c r="F333" s="234" t="s">
        <v>482</v>
      </c>
      <c r="G333" s="231"/>
      <c r="H333" s="235">
        <v>9.0999999999999996</v>
      </c>
      <c r="I333" s="236"/>
      <c r="J333" s="231"/>
      <c r="K333" s="231"/>
      <c r="L333" s="237"/>
      <c r="M333" s="238"/>
      <c r="N333" s="239"/>
      <c r="O333" s="239"/>
      <c r="P333" s="239"/>
      <c r="Q333" s="239"/>
      <c r="R333" s="239"/>
      <c r="S333" s="239"/>
      <c r="T333" s="240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1" t="s">
        <v>136</v>
      </c>
      <c r="AU333" s="241" t="s">
        <v>83</v>
      </c>
      <c r="AV333" s="13" t="s">
        <v>83</v>
      </c>
      <c r="AW333" s="13" t="s">
        <v>30</v>
      </c>
      <c r="AX333" s="13" t="s">
        <v>81</v>
      </c>
      <c r="AY333" s="241" t="s">
        <v>128</v>
      </c>
    </row>
    <row r="334" s="2" customFormat="1" ht="24.15" customHeight="1">
      <c r="A334" s="39"/>
      <c r="B334" s="40"/>
      <c r="C334" s="216" t="s">
        <v>483</v>
      </c>
      <c r="D334" s="216" t="s">
        <v>130</v>
      </c>
      <c r="E334" s="217" t="s">
        <v>484</v>
      </c>
      <c r="F334" s="218" t="s">
        <v>485</v>
      </c>
      <c r="G334" s="219" t="s">
        <v>196</v>
      </c>
      <c r="H334" s="220">
        <v>0.042999999999999997</v>
      </c>
      <c r="I334" s="221"/>
      <c r="J334" s="222">
        <f>ROUND(I334*H334,2)</f>
        <v>0</v>
      </c>
      <c r="K334" s="223"/>
      <c r="L334" s="45"/>
      <c r="M334" s="224" t="s">
        <v>1</v>
      </c>
      <c r="N334" s="225" t="s">
        <v>38</v>
      </c>
      <c r="O334" s="92"/>
      <c r="P334" s="226">
        <f>O334*H334</f>
        <v>0</v>
      </c>
      <c r="Q334" s="226">
        <v>0</v>
      </c>
      <c r="R334" s="226">
        <f>Q334*H334</f>
        <v>0</v>
      </c>
      <c r="S334" s="226">
        <v>0</v>
      </c>
      <c r="T334" s="227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28" t="s">
        <v>231</v>
      </c>
      <c r="AT334" s="228" t="s">
        <v>130</v>
      </c>
      <c r="AU334" s="228" t="s">
        <v>83</v>
      </c>
      <c r="AY334" s="18" t="s">
        <v>128</v>
      </c>
      <c r="BE334" s="229">
        <f>IF(N334="základní",J334,0)</f>
        <v>0</v>
      </c>
      <c r="BF334" s="229">
        <f>IF(N334="snížená",J334,0)</f>
        <v>0</v>
      </c>
      <c r="BG334" s="229">
        <f>IF(N334="zákl. přenesená",J334,0)</f>
        <v>0</v>
      </c>
      <c r="BH334" s="229">
        <f>IF(N334="sníž. přenesená",J334,0)</f>
        <v>0</v>
      </c>
      <c r="BI334" s="229">
        <f>IF(N334="nulová",J334,0)</f>
        <v>0</v>
      </c>
      <c r="BJ334" s="18" t="s">
        <v>81</v>
      </c>
      <c r="BK334" s="229">
        <f>ROUND(I334*H334,2)</f>
        <v>0</v>
      </c>
      <c r="BL334" s="18" t="s">
        <v>231</v>
      </c>
      <c r="BM334" s="228" t="s">
        <v>486</v>
      </c>
    </row>
    <row r="335" s="12" customFormat="1" ht="22.8" customHeight="1">
      <c r="A335" s="12"/>
      <c r="B335" s="200"/>
      <c r="C335" s="201"/>
      <c r="D335" s="202" t="s">
        <v>72</v>
      </c>
      <c r="E335" s="214" t="s">
        <v>487</v>
      </c>
      <c r="F335" s="214" t="s">
        <v>488</v>
      </c>
      <c r="G335" s="201"/>
      <c r="H335" s="201"/>
      <c r="I335" s="204"/>
      <c r="J335" s="215">
        <f>BK335</f>
        <v>0</v>
      </c>
      <c r="K335" s="201"/>
      <c r="L335" s="206"/>
      <c r="M335" s="207"/>
      <c r="N335" s="208"/>
      <c r="O335" s="208"/>
      <c r="P335" s="209">
        <f>SUM(P336:P341)</f>
        <v>0</v>
      </c>
      <c r="Q335" s="208"/>
      <c r="R335" s="209">
        <f>SUM(R336:R341)</f>
        <v>0.21222000000000002</v>
      </c>
      <c r="S335" s="208"/>
      <c r="T335" s="210">
        <f>SUM(T336:T341)</f>
        <v>0</v>
      </c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R335" s="211" t="s">
        <v>83</v>
      </c>
      <c r="AT335" s="212" t="s">
        <v>72</v>
      </c>
      <c r="AU335" s="212" t="s">
        <v>81</v>
      </c>
      <c r="AY335" s="211" t="s">
        <v>128</v>
      </c>
      <c r="BK335" s="213">
        <f>SUM(BK336:BK341)</f>
        <v>0</v>
      </c>
    </row>
    <row r="336" s="2" customFormat="1" ht="16.5" customHeight="1">
      <c r="A336" s="39"/>
      <c r="B336" s="40"/>
      <c r="C336" s="216" t="s">
        <v>489</v>
      </c>
      <c r="D336" s="216" t="s">
        <v>130</v>
      </c>
      <c r="E336" s="217" t="s">
        <v>490</v>
      </c>
      <c r="F336" s="218" t="s">
        <v>491</v>
      </c>
      <c r="G336" s="219" t="s">
        <v>226</v>
      </c>
      <c r="H336" s="220">
        <v>26.132999999999999</v>
      </c>
      <c r="I336" s="221"/>
      <c r="J336" s="222">
        <f>ROUND(I336*H336,2)</f>
        <v>0</v>
      </c>
      <c r="K336" s="223"/>
      <c r="L336" s="45"/>
      <c r="M336" s="224" t="s">
        <v>1</v>
      </c>
      <c r="N336" s="225" t="s">
        <v>38</v>
      </c>
      <c r="O336" s="92"/>
      <c r="P336" s="226">
        <f>O336*H336</f>
        <v>0</v>
      </c>
      <c r="Q336" s="226">
        <v>0</v>
      </c>
      <c r="R336" s="226">
        <f>Q336*H336</f>
        <v>0</v>
      </c>
      <c r="S336" s="226">
        <v>0</v>
      </c>
      <c r="T336" s="227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28" t="s">
        <v>231</v>
      </c>
      <c r="AT336" s="228" t="s">
        <v>130</v>
      </c>
      <c r="AU336" s="228" t="s">
        <v>83</v>
      </c>
      <c r="AY336" s="18" t="s">
        <v>128</v>
      </c>
      <c r="BE336" s="229">
        <f>IF(N336="základní",J336,0)</f>
        <v>0</v>
      </c>
      <c r="BF336" s="229">
        <f>IF(N336="snížená",J336,0)</f>
        <v>0</v>
      </c>
      <c r="BG336" s="229">
        <f>IF(N336="zákl. přenesená",J336,0)</f>
        <v>0</v>
      </c>
      <c r="BH336" s="229">
        <f>IF(N336="sníž. přenesená",J336,0)</f>
        <v>0</v>
      </c>
      <c r="BI336" s="229">
        <f>IF(N336="nulová",J336,0)</f>
        <v>0</v>
      </c>
      <c r="BJ336" s="18" t="s">
        <v>81</v>
      </c>
      <c r="BK336" s="229">
        <f>ROUND(I336*H336,2)</f>
        <v>0</v>
      </c>
      <c r="BL336" s="18" t="s">
        <v>231</v>
      </c>
      <c r="BM336" s="228" t="s">
        <v>492</v>
      </c>
    </row>
    <row r="337" s="14" customFormat="1">
      <c r="A337" s="14"/>
      <c r="B337" s="242"/>
      <c r="C337" s="243"/>
      <c r="D337" s="232" t="s">
        <v>136</v>
      </c>
      <c r="E337" s="244" t="s">
        <v>1</v>
      </c>
      <c r="F337" s="245" t="s">
        <v>493</v>
      </c>
      <c r="G337" s="243"/>
      <c r="H337" s="244" t="s">
        <v>1</v>
      </c>
      <c r="I337" s="246"/>
      <c r="J337" s="243"/>
      <c r="K337" s="243"/>
      <c r="L337" s="247"/>
      <c r="M337" s="248"/>
      <c r="N337" s="249"/>
      <c r="O337" s="249"/>
      <c r="P337" s="249"/>
      <c r="Q337" s="249"/>
      <c r="R337" s="249"/>
      <c r="S337" s="249"/>
      <c r="T337" s="250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1" t="s">
        <v>136</v>
      </c>
      <c r="AU337" s="251" t="s">
        <v>83</v>
      </c>
      <c r="AV337" s="14" t="s">
        <v>81</v>
      </c>
      <c r="AW337" s="14" t="s">
        <v>30</v>
      </c>
      <c r="AX337" s="14" t="s">
        <v>73</v>
      </c>
      <c r="AY337" s="251" t="s">
        <v>128</v>
      </c>
    </row>
    <row r="338" s="13" customFormat="1">
      <c r="A338" s="13"/>
      <c r="B338" s="230"/>
      <c r="C338" s="231"/>
      <c r="D338" s="232" t="s">
        <v>136</v>
      </c>
      <c r="E338" s="233" t="s">
        <v>1</v>
      </c>
      <c r="F338" s="234" t="s">
        <v>494</v>
      </c>
      <c r="G338" s="231"/>
      <c r="H338" s="235">
        <v>26.132999999999999</v>
      </c>
      <c r="I338" s="236"/>
      <c r="J338" s="231"/>
      <c r="K338" s="231"/>
      <c r="L338" s="237"/>
      <c r="M338" s="238"/>
      <c r="N338" s="239"/>
      <c r="O338" s="239"/>
      <c r="P338" s="239"/>
      <c r="Q338" s="239"/>
      <c r="R338" s="239"/>
      <c r="S338" s="239"/>
      <c r="T338" s="240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1" t="s">
        <v>136</v>
      </c>
      <c r="AU338" s="241" t="s">
        <v>83</v>
      </c>
      <c r="AV338" s="13" t="s">
        <v>83</v>
      </c>
      <c r="AW338" s="13" t="s">
        <v>30</v>
      </c>
      <c r="AX338" s="13" t="s">
        <v>81</v>
      </c>
      <c r="AY338" s="241" t="s">
        <v>128</v>
      </c>
    </row>
    <row r="339" s="2" customFormat="1" ht="16.5" customHeight="1">
      <c r="A339" s="39"/>
      <c r="B339" s="40"/>
      <c r="C339" s="263" t="s">
        <v>495</v>
      </c>
      <c r="D339" s="263" t="s">
        <v>193</v>
      </c>
      <c r="E339" s="264" t="s">
        <v>496</v>
      </c>
      <c r="F339" s="265" t="s">
        <v>497</v>
      </c>
      <c r="G339" s="266" t="s">
        <v>226</v>
      </c>
      <c r="H339" s="267">
        <v>27</v>
      </c>
      <c r="I339" s="268"/>
      <c r="J339" s="269">
        <f>ROUND(I339*H339,2)</f>
        <v>0</v>
      </c>
      <c r="K339" s="270"/>
      <c r="L339" s="271"/>
      <c r="M339" s="272" t="s">
        <v>1</v>
      </c>
      <c r="N339" s="273" t="s">
        <v>38</v>
      </c>
      <c r="O339" s="92"/>
      <c r="P339" s="226">
        <f>O339*H339</f>
        <v>0</v>
      </c>
      <c r="Q339" s="226">
        <v>0.0078600000000000007</v>
      </c>
      <c r="R339" s="226">
        <f>Q339*H339</f>
        <v>0.21222000000000002</v>
      </c>
      <c r="S339" s="226">
        <v>0</v>
      </c>
      <c r="T339" s="227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28" t="s">
        <v>345</v>
      </c>
      <c r="AT339" s="228" t="s">
        <v>193</v>
      </c>
      <c r="AU339" s="228" t="s">
        <v>83</v>
      </c>
      <c r="AY339" s="18" t="s">
        <v>128</v>
      </c>
      <c r="BE339" s="229">
        <f>IF(N339="základní",J339,0)</f>
        <v>0</v>
      </c>
      <c r="BF339" s="229">
        <f>IF(N339="snížená",J339,0)</f>
        <v>0</v>
      </c>
      <c r="BG339" s="229">
        <f>IF(N339="zákl. přenesená",J339,0)</f>
        <v>0</v>
      </c>
      <c r="BH339" s="229">
        <f>IF(N339="sníž. přenesená",J339,0)</f>
        <v>0</v>
      </c>
      <c r="BI339" s="229">
        <f>IF(N339="nulová",J339,0)</f>
        <v>0</v>
      </c>
      <c r="BJ339" s="18" t="s">
        <v>81</v>
      </c>
      <c r="BK339" s="229">
        <f>ROUND(I339*H339,2)</f>
        <v>0</v>
      </c>
      <c r="BL339" s="18" t="s">
        <v>231</v>
      </c>
      <c r="BM339" s="228" t="s">
        <v>498</v>
      </c>
    </row>
    <row r="340" s="2" customFormat="1" ht="16.5" customHeight="1">
      <c r="A340" s="39"/>
      <c r="B340" s="40"/>
      <c r="C340" s="263" t="s">
        <v>499</v>
      </c>
      <c r="D340" s="263" t="s">
        <v>193</v>
      </c>
      <c r="E340" s="264" t="s">
        <v>500</v>
      </c>
      <c r="F340" s="265" t="s">
        <v>501</v>
      </c>
      <c r="G340" s="266" t="s">
        <v>275</v>
      </c>
      <c r="H340" s="267">
        <v>27</v>
      </c>
      <c r="I340" s="268"/>
      <c r="J340" s="269">
        <f>ROUND(I340*H340,2)</f>
        <v>0</v>
      </c>
      <c r="K340" s="270"/>
      <c r="L340" s="271"/>
      <c r="M340" s="272" t="s">
        <v>1</v>
      </c>
      <c r="N340" s="273" t="s">
        <v>38</v>
      </c>
      <c r="O340" s="92"/>
      <c r="P340" s="226">
        <f>O340*H340</f>
        <v>0</v>
      </c>
      <c r="Q340" s="226">
        <v>0</v>
      </c>
      <c r="R340" s="226">
        <f>Q340*H340</f>
        <v>0</v>
      </c>
      <c r="S340" s="226">
        <v>0</v>
      </c>
      <c r="T340" s="227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28" t="s">
        <v>345</v>
      </c>
      <c r="AT340" s="228" t="s">
        <v>193</v>
      </c>
      <c r="AU340" s="228" t="s">
        <v>83</v>
      </c>
      <c r="AY340" s="18" t="s">
        <v>128</v>
      </c>
      <c r="BE340" s="229">
        <f>IF(N340="základní",J340,0)</f>
        <v>0</v>
      </c>
      <c r="BF340" s="229">
        <f>IF(N340="snížená",J340,0)</f>
        <v>0</v>
      </c>
      <c r="BG340" s="229">
        <f>IF(N340="zákl. přenesená",J340,0)</f>
        <v>0</v>
      </c>
      <c r="BH340" s="229">
        <f>IF(N340="sníž. přenesená",J340,0)</f>
        <v>0</v>
      </c>
      <c r="BI340" s="229">
        <f>IF(N340="nulová",J340,0)</f>
        <v>0</v>
      </c>
      <c r="BJ340" s="18" t="s">
        <v>81</v>
      </c>
      <c r="BK340" s="229">
        <f>ROUND(I340*H340,2)</f>
        <v>0</v>
      </c>
      <c r="BL340" s="18" t="s">
        <v>231</v>
      </c>
      <c r="BM340" s="228" t="s">
        <v>502</v>
      </c>
    </row>
    <row r="341" s="2" customFormat="1" ht="24.15" customHeight="1">
      <c r="A341" s="39"/>
      <c r="B341" s="40"/>
      <c r="C341" s="216" t="s">
        <v>503</v>
      </c>
      <c r="D341" s="216" t="s">
        <v>130</v>
      </c>
      <c r="E341" s="217" t="s">
        <v>504</v>
      </c>
      <c r="F341" s="218" t="s">
        <v>505</v>
      </c>
      <c r="G341" s="219" t="s">
        <v>226</v>
      </c>
      <c r="H341" s="220">
        <v>1</v>
      </c>
      <c r="I341" s="221"/>
      <c r="J341" s="222">
        <f>ROUND(I341*H341,2)</f>
        <v>0</v>
      </c>
      <c r="K341" s="223"/>
      <c r="L341" s="45"/>
      <c r="M341" s="224" t="s">
        <v>1</v>
      </c>
      <c r="N341" s="225" t="s">
        <v>38</v>
      </c>
      <c r="O341" s="92"/>
      <c r="P341" s="226">
        <f>O341*H341</f>
        <v>0</v>
      </c>
      <c r="Q341" s="226">
        <v>0</v>
      </c>
      <c r="R341" s="226">
        <f>Q341*H341</f>
        <v>0</v>
      </c>
      <c r="S341" s="226">
        <v>0</v>
      </c>
      <c r="T341" s="227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28" t="s">
        <v>231</v>
      </c>
      <c r="AT341" s="228" t="s">
        <v>130</v>
      </c>
      <c r="AU341" s="228" t="s">
        <v>83</v>
      </c>
      <c r="AY341" s="18" t="s">
        <v>128</v>
      </c>
      <c r="BE341" s="229">
        <f>IF(N341="základní",J341,0)</f>
        <v>0</v>
      </c>
      <c r="BF341" s="229">
        <f>IF(N341="snížená",J341,0)</f>
        <v>0</v>
      </c>
      <c r="BG341" s="229">
        <f>IF(N341="zákl. přenesená",J341,0)</f>
        <v>0</v>
      </c>
      <c r="BH341" s="229">
        <f>IF(N341="sníž. přenesená",J341,0)</f>
        <v>0</v>
      </c>
      <c r="BI341" s="229">
        <f>IF(N341="nulová",J341,0)</f>
        <v>0</v>
      </c>
      <c r="BJ341" s="18" t="s">
        <v>81</v>
      </c>
      <c r="BK341" s="229">
        <f>ROUND(I341*H341,2)</f>
        <v>0</v>
      </c>
      <c r="BL341" s="18" t="s">
        <v>231</v>
      </c>
      <c r="BM341" s="228" t="s">
        <v>506</v>
      </c>
    </row>
    <row r="342" s="12" customFormat="1" ht="22.8" customHeight="1">
      <c r="A342" s="12"/>
      <c r="B342" s="200"/>
      <c r="C342" s="201"/>
      <c r="D342" s="202" t="s">
        <v>72</v>
      </c>
      <c r="E342" s="214" t="s">
        <v>507</v>
      </c>
      <c r="F342" s="214" t="s">
        <v>508</v>
      </c>
      <c r="G342" s="201"/>
      <c r="H342" s="201"/>
      <c r="I342" s="204"/>
      <c r="J342" s="215">
        <f>BK342</f>
        <v>0</v>
      </c>
      <c r="K342" s="201"/>
      <c r="L342" s="206"/>
      <c r="M342" s="207"/>
      <c r="N342" s="208"/>
      <c r="O342" s="208"/>
      <c r="P342" s="209">
        <f>SUM(P343:P355)</f>
        <v>0</v>
      </c>
      <c r="Q342" s="208"/>
      <c r="R342" s="209">
        <f>SUM(R343:R355)</f>
        <v>0.43620999999999999</v>
      </c>
      <c r="S342" s="208"/>
      <c r="T342" s="210">
        <f>SUM(T343:T355)</f>
        <v>0</v>
      </c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R342" s="211" t="s">
        <v>83</v>
      </c>
      <c r="AT342" s="212" t="s">
        <v>72</v>
      </c>
      <c r="AU342" s="212" t="s">
        <v>81</v>
      </c>
      <c r="AY342" s="211" t="s">
        <v>128</v>
      </c>
      <c r="BK342" s="213">
        <f>SUM(BK343:BK355)</f>
        <v>0</v>
      </c>
    </row>
    <row r="343" s="2" customFormat="1" ht="24.15" customHeight="1">
      <c r="A343" s="39"/>
      <c r="B343" s="40"/>
      <c r="C343" s="216" t="s">
        <v>509</v>
      </c>
      <c r="D343" s="216" t="s">
        <v>130</v>
      </c>
      <c r="E343" s="217" t="s">
        <v>510</v>
      </c>
      <c r="F343" s="218" t="s">
        <v>511</v>
      </c>
      <c r="G343" s="219" t="s">
        <v>140</v>
      </c>
      <c r="H343" s="220">
        <v>51</v>
      </c>
      <c r="I343" s="221"/>
      <c r="J343" s="222">
        <f>ROUND(I343*H343,2)</f>
        <v>0</v>
      </c>
      <c r="K343" s="223"/>
      <c r="L343" s="45"/>
      <c r="M343" s="224" t="s">
        <v>1</v>
      </c>
      <c r="N343" s="225" t="s">
        <v>38</v>
      </c>
      <c r="O343" s="92"/>
      <c r="P343" s="226">
        <f>O343*H343</f>
        <v>0</v>
      </c>
      <c r="Q343" s="226">
        <v>0</v>
      </c>
      <c r="R343" s="226">
        <f>Q343*H343</f>
        <v>0</v>
      </c>
      <c r="S343" s="226">
        <v>0</v>
      </c>
      <c r="T343" s="227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28" t="s">
        <v>231</v>
      </c>
      <c r="AT343" s="228" t="s">
        <v>130</v>
      </c>
      <c r="AU343" s="228" t="s">
        <v>83</v>
      </c>
      <c r="AY343" s="18" t="s">
        <v>128</v>
      </c>
      <c r="BE343" s="229">
        <f>IF(N343="základní",J343,0)</f>
        <v>0</v>
      </c>
      <c r="BF343" s="229">
        <f>IF(N343="snížená",J343,0)</f>
        <v>0</v>
      </c>
      <c r="BG343" s="229">
        <f>IF(N343="zákl. přenesená",J343,0)</f>
        <v>0</v>
      </c>
      <c r="BH343" s="229">
        <f>IF(N343="sníž. přenesená",J343,0)</f>
        <v>0</v>
      </c>
      <c r="BI343" s="229">
        <f>IF(N343="nulová",J343,0)</f>
        <v>0</v>
      </c>
      <c r="BJ343" s="18" t="s">
        <v>81</v>
      </c>
      <c r="BK343" s="229">
        <f>ROUND(I343*H343,2)</f>
        <v>0</v>
      </c>
      <c r="BL343" s="18" t="s">
        <v>231</v>
      </c>
      <c r="BM343" s="228" t="s">
        <v>512</v>
      </c>
    </row>
    <row r="344" s="13" customFormat="1">
      <c r="A344" s="13"/>
      <c r="B344" s="230"/>
      <c r="C344" s="231"/>
      <c r="D344" s="232" t="s">
        <v>136</v>
      </c>
      <c r="E344" s="233" t="s">
        <v>1</v>
      </c>
      <c r="F344" s="234" t="s">
        <v>513</v>
      </c>
      <c r="G344" s="231"/>
      <c r="H344" s="235">
        <v>14</v>
      </c>
      <c r="I344" s="236"/>
      <c r="J344" s="231"/>
      <c r="K344" s="231"/>
      <c r="L344" s="237"/>
      <c r="M344" s="238"/>
      <c r="N344" s="239"/>
      <c r="O344" s="239"/>
      <c r="P344" s="239"/>
      <c r="Q344" s="239"/>
      <c r="R344" s="239"/>
      <c r="S344" s="239"/>
      <c r="T344" s="240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1" t="s">
        <v>136</v>
      </c>
      <c r="AU344" s="241" t="s">
        <v>83</v>
      </c>
      <c r="AV344" s="13" t="s">
        <v>83</v>
      </c>
      <c r="AW344" s="13" t="s">
        <v>30</v>
      </c>
      <c r="AX344" s="13" t="s">
        <v>73</v>
      </c>
      <c r="AY344" s="241" t="s">
        <v>128</v>
      </c>
    </row>
    <row r="345" s="13" customFormat="1">
      <c r="A345" s="13"/>
      <c r="B345" s="230"/>
      <c r="C345" s="231"/>
      <c r="D345" s="232" t="s">
        <v>136</v>
      </c>
      <c r="E345" s="233" t="s">
        <v>1</v>
      </c>
      <c r="F345" s="234" t="s">
        <v>514</v>
      </c>
      <c r="G345" s="231"/>
      <c r="H345" s="235">
        <v>5.4000000000000004</v>
      </c>
      <c r="I345" s="236"/>
      <c r="J345" s="231"/>
      <c r="K345" s="231"/>
      <c r="L345" s="237"/>
      <c r="M345" s="238"/>
      <c r="N345" s="239"/>
      <c r="O345" s="239"/>
      <c r="P345" s="239"/>
      <c r="Q345" s="239"/>
      <c r="R345" s="239"/>
      <c r="S345" s="239"/>
      <c r="T345" s="240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1" t="s">
        <v>136</v>
      </c>
      <c r="AU345" s="241" t="s">
        <v>83</v>
      </c>
      <c r="AV345" s="13" t="s">
        <v>83</v>
      </c>
      <c r="AW345" s="13" t="s">
        <v>30</v>
      </c>
      <c r="AX345" s="13" t="s">
        <v>73</v>
      </c>
      <c r="AY345" s="241" t="s">
        <v>128</v>
      </c>
    </row>
    <row r="346" s="13" customFormat="1">
      <c r="A346" s="13"/>
      <c r="B346" s="230"/>
      <c r="C346" s="231"/>
      <c r="D346" s="232" t="s">
        <v>136</v>
      </c>
      <c r="E346" s="233" t="s">
        <v>1</v>
      </c>
      <c r="F346" s="234" t="s">
        <v>515</v>
      </c>
      <c r="G346" s="231"/>
      <c r="H346" s="235">
        <v>7.5</v>
      </c>
      <c r="I346" s="236"/>
      <c r="J346" s="231"/>
      <c r="K346" s="231"/>
      <c r="L346" s="237"/>
      <c r="M346" s="238"/>
      <c r="N346" s="239"/>
      <c r="O346" s="239"/>
      <c r="P346" s="239"/>
      <c r="Q346" s="239"/>
      <c r="R346" s="239"/>
      <c r="S346" s="239"/>
      <c r="T346" s="240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1" t="s">
        <v>136</v>
      </c>
      <c r="AU346" s="241" t="s">
        <v>83</v>
      </c>
      <c r="AV346" s="13" t="s">
        <v>83</v>
      </c>
      <c r="AW346" s="13" t="s">
        <v>30</v>
      </c>
      <c r="AX346" s="13" t="s">
        <v>73</v>
      </c>
      <c r="AY346" s="241" t="s">
        <v>128</v>
      </c>
    </row>
    <row r="347" s="13" customFormat="1">
      <c r="A347" s="13"/>
      <c r="B347" s="230"/>
      <c r="C347" s="231"/>
      <c r="D347" s="232" t="s">
        <v>136</v>
      </c>
      <c r="E347" s="233" t="s">
        <v>1</v>
      </c>
      <c r="F347" s="234" t="s">
        <v>516</v>
      </c>
      <c r="G347" s="231"/>
      <c r="H347" s="235">
        <v>5.7000000000000002</v>
      </c>
      <c r="I347" s="236"/>
      <c r="J347" s="231"/>
      <c r="K347" s="231"/>
      <c r="L347" s="237"/>
      <c r="M347" s="238"/>
      <c r="N347" s="239"/>
      <c r="O347" s="239"/>
      <c r="P347" s="239"/>
      <c r="Q347" s="239"/>
      <c r="R347" s="239"/>
      <c r="S347" s="239"/>
      <c r="T347" s="240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1" t="s">
        <v>136</v>
      </c>
      <c r="AU347" s="241" t="s">
        <v>83</v>
      </c>
      <c r="AV347" s="13" t="s">
        <v>83</v>
      </c>
      <c r="AW347" s="13" t="s">
        <v>30</v>
      </c>
      <c r="AX347" s="13" t="s">
        <v>73</v>
      </c>
      <c r="AY347" s="241" t="s">
        <v>128</v>
      </c>
    </row>
    <row r="348" s="13" customFormat="1">
      <c r="A348" s="13"/>
      <c r="B348" s="230"/>
      <c r="C348" s="231"/>
      <c r="D348" s="232" t="s">
        <v>136</v>
      </c>
      <c r="E348" s="233" t="s">
        <v>1</v>
      </c>
      <c r="F348" s="234" t="s">
        <v>517</v>
      </c>
      <c r="G348" s="231"/>
      <c r="H348" s="235">
        <v>12</v>
      </c>
      <c r="I348" s="236"/>
      <c r="J348" s="231"/>
      <c r="K348" s="231"/>
      <c r="L348" s="237"/>
      <c r="M348" s="238"/>
      <c r="N348" s="239"/>
      <c r="O348" s="239"/>
      <c r="P348" s="239"/>
      <c r="Q348" s="239"/>
      <c r="R348" s="239"/>
      <c r="S348" s="239"/>
      <c r="T348" s="240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1" t="s">
        <v>136</v>
      </c>
      <c r="AU348" s="241" t="s">
        <v>83</v>
      </c>
      <c r="AV348" s="13" t="s">
        <v>83</v>
      </c>
      <c r="AW348" s="13" t="s">
        <v>30</v>
      </c>
      <c r="AX348" s="13" t="s">
        <v>73</v>
      </c>
      <c r="AY348" s="241" t="s">
        <v>128</v>
      </c>
    </row>
    <row r="349" s="13" customFormat="1">
      <c r="A349" s="13"/>
      <c r="B349" s="230"/>
      <c r="C349" s="231"/>
      <c r="D349" s="232" t="s">
        <v>136</v>
      </c>
      <c r="E349" s="233" t="s">
        <v>1</v>
      </c>
      <c r="F349" s="234" t="s">
        <v>518</v>
      </c>
      <c r="G349" s="231"/>
      <c r="H349" s="235">
        <v>6.4000000000000004</v>
      </c>
      <c r="I349" s="236"/>
      <c r="J349" s="231"/>
      <c r="K349" s="231"/>
      <c r="L349" s="237"/>
      <c r="M349" s="238"/>
      <c r="N349" s="239"/>
      <c r="O349" s="239"/>
      <c r="P349" s="239"/>
      <c r="Q349" s="239"/>
      <c r="R349" s="239"/>
      <c r="S349" s="239"/>
      <c r="T349" s="240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1" t="s">
        <v>136</v>
      </c>
      <c r="AU349" s="241" t="s">
        <v>83</v>
      </c>
      <c r="AV349" s="13" t="s">
        <v>83</v>
      </c>
      <c r="AW349" s="13" t="s">
        <v>30</v>
      </c>
      <c r="AX349" s="13" t="s">
        <v>73</v>
      </c>
      <c r="AY349" s="241" t="s">
        <v>128</v>
      </c>
    </row>
    <row r="350" s="15" customFormat="1">
      <c r="A350" s="15"/>
      <c r="B350" s="252"/>
      <c r="C350" s="253"/>
      <c r="D350" s="232" t="s">
        <v>136</v>
      </c>
      <c r="E350" s="254" t="s">
        <v>1</v>
      </c>
      <c r="F350" s="255" t="s">
        <v>159</v>
      </c>
      <c r="G350" s="253"/>
      <c r="H350" s="256">
        <v>51</v>
      </c>
      <c r="I350" s="257"/>
      <c r="J350" s="253"/>
      <c r="K350" s="253"/>
      <c r="L350" s="258"/>
      <c r="M350" s="259"/>
      <c r="N350" s="260"/>
      <c r="O350" s="260"/>
      <c r="P350" s="260"/>
      <c r="Q350" s="260"/>
      <c r="R350" s="260"/>
      <c r="S350" s="260"/>
      <c r="T350" s="261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62" t="s">
        <v>136</v>
      </c>
      <c r="AU350" s="262" t="s">
        <v>83</v>
      </c>
      <c r="AV350" s="15" t="s">
        <v>134</v>
      </c>
      <c r="AW350" s="15" t="s">
        <v>30</v>
      </c>
      <c r="AX350" s="15" t="s">
        <v>81</v>
      </c>
      <c r="AY350" s="262" t="s">
        <v>128</v>
      </c>
    </row>
    <row r="351" s="2" customFormat="1" ht="24.15" customHeight="1">
      <c r="A351" s="39"/>
      <c r="B351" s="40"/>
      <c r="C351" s="263" t="s">
        <v>519</v>
      </c>
      <c r="D351" s="263" t="s">
        <v>193</v>
      </c>
      <c r="E351" s="264" t="s">
        <v>520</v>
      </c>
      <c r="F351" s="265" t="s">
        <v>521</v>
      </c>
      <c r="G351" s="266" t="s">
        <v>150</v>
      </c>
      <c r="H351" s="267">
        <v>0.61199999999999999</v>
      </c>
      <c r="I351" s="268"/>
      <c r="J351" s="269">
        <f>ROUND(I351*H351,2)</f>
        <v>0</v>
      </c>
      <c r="K351" s="270"/>
      <c r="L351" s="271"/>
      <c r="M351" s="272" t="s">
        <v>1</v>
      </c>
      <c r="N351" s="273" t="s">
        <v>38</v>
      </c>
      <c r="O351" s="92"/>
      <c r="P351" s="226">
        <f>O351*H351</f>
        <v>0</v>
      </c>
      <c r="Q351" s="226">
        <v>0.55000000000000004</v>
      </c>
      <c r="R351" s="226">
        <f>Q351*H351</f>
        <v>0.33660000000000001</v>
      </c>
      <c r="S351" s="226">
        <v>0</v>
      </c>
      <c r="T351" s="227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28" t="s">
        <v>345</v>
      </c>
      <c r="AT351" s="228" t="s">
        <v>193</v>
      </c>
      <c r="AU351" s="228" t="s">
        <v>83</v>
      </c>
      <c r="AY351" s="18" t="s">
        <v>128</v>
      </c>
      <c r="BE351" s="229">
        <f>IF(N351="základní",J351,0)</f>
        <v>0</v>
      </c>
      <c r="BF351" s="229">
        <f>IF(N351="snížená",J351,0)</f>
        <v>0</v>
      </c>
      <c r="BG351" s="229">
        <f>IF(N351="zákl. přenesená",J351,0)</f>
        <v>0</v>
      </c>
      <c r="BH351" s="229">
        <f>IF(N351="sníž. přenesená",J351,0)</f>
        <v>0</v>
      </c>
      <c r="BI351" s="229">
        <f>IF(N351="nulová",J351,0)</f>
        <v>0</v>
      </c>
      <c r="BJ351" s="18" t="s">
        <v>81</v>
      </c>
      <c r="BK351" s="229">
        <f>ROUND(I351*H351,2)</f>
        <v>0</v>
      </c>
      <c r="BL351" s="18" t="s">
        <v>231</v>
      </c>
      <c r="BM351" s="228" t="s">
        <v>522</v>
      </c>
    </row>
    <row r="352" s="13" customFormat="1">
      <c r="A352" s="13"/>
      <c r="B352" s="230"/>
      <c r="C352" s="231"/>
      <c r="D352" s="232" t="s">
        <v>136</v>
      </c>
      <c r="E352" s="233" t="s">
        <v>1</v>
      </c>
      <c r="F352" s="234" t="s">
        <v>523</v>
      </c>
      <c r="G352" s="231"/>
      <c r="H352" s="235">
        <v>0.61199999999999999</v>
      </c>
      <c r="I352" s="236"/>
      <c r="J352" s="231"/>
      <c r="K352" s="231"/>
      <c r="L352" s="237"/>
      <c r="M352" s="238"/>
      <c r="N352" s="239"/>
      <c r="O352" s="239"/>
      <c r="P352" s="239"/>
      <c r="Q352" s="239"/>
      <c r="R352" s="239"/>
      <c r="S352" s="239"/>
      <c r="T352" s="240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1" t="s">
        <v>136</v>
      </c>
      <c r="AU352" s="241" t="s">
        <v>83</v>
      </c>
      <c r="AV352" s="13" t="s">
        <v>83</v>
      </c>
      <c r="AW352" s="13" t="s">
        <v>30</v>
      </c>
      <c r="AX352" s="13" t="s">
        <v>81</v>
      </c>
      <c r="AY352" s="241" t="s">
        <v>128</v>
      </c>
    </row>
    <row r="353" s="2" customFormat="1" ht="24.15" customHeight="1">
      <c r="A353" s="39"/>
      <c r="B353" s="40"/>
      <c r="C353" s="216" t="s">
        <v>524</v>
      </c>
      <c r="D353" s="216" t="s">
        <v>130</v>
      </c>
      <c r="E353" s="217" t="s">
        <v>525</v>
      </c>
      <c r="F353" s="218" t="s">
        <v>526</v>
      </c>
      <c r="G353" s="219" t="s">
        <v>133</v>
      </c>
      <c r="H353" s="220">
        <v>7</v>
      </c>
      <c r="I353" s="221"/>
      <c r="J353" s="222">
        <f>ROUND(I353*H353,2)</f>
        <v>0</v>
      </c>
      <c r="K353" s="223"/>
      <c r="L353" s="45"/>
      <c r="M353" s="224" t="s">
        <v>1</v>
      </c>
      <c r="N353" s="225" t="s">
        <v>38</v>
      </c>
      <c r="O353" s="92"/>
      <c r="P353" s="226">
        <f>O353*H353</f>
        <v>0</v>
      </c>
      <c r="Q353" s="226">
        <v>0.01423</v>
      </c>
      <c r="R353" s="226">
        <f>Q353*H353</f>
        <v>0.099610000000000004</v>
      </c>
      <c r="S353" s="226">
        <v>0</v>
      </c>
      <c r="T353" s="227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28" t="s">
        <v>231</v>
      </c>
      <c r="AT353" s="228" t="s">
        <v>130</v>
      </c>
      <c r="AU353" s="228" t="s">
        <v>83</v>
      </c>
      <c r="AY353" s="18" t="s">
        <v>128</v>
      </c>
      <c r="BE353" s="229">
        <f>IF(N353="základní",J353,0)</f>
        <v>0</v>
      </c>
      <c r="BF353" s="229">
        <f>IF(N353="snížená",J353,0)</f>
        <v>0</v>
      </c>
      <c r="BG353" s="229">
        <f>IF(N353="zákl. přenesená",J353,0)</f>
        <v>0</v>
      </c>
      <c r="BH353" s="229">
        <f>IF(N353="sníž. přenesená",J353,0)</f>
        <v>0</v>
      </c>
      <c r="BI353" s="229">
        <f>IF(N353="nulová",J353,0)</f>
        <v>0</v>
      </c>
      <c r="BJ353" s="18" t="s">
        <v>81</v>
      </c>
      <c r="BK353" s="229">
        <f>ROUND(I353*H353,2)</f>
        <v>0</v>
      </c>
      <c r="BL353" s="18" t="s">
        <v>231</v>
      </c>
      <c r="BM353" s="228" t="s">
        <v>527</v>
      </c>
    </row>
    <row r="354" s="13" customFormat="1">
      <c r="A354" s="13"/>
      <c r="B354" s="230"/>
      <c r="C354" s="231"/>
      <c r="D354" s="232" t="s">
        <v>136</v>
      </c>
      <c r="E354" s="233" t="s">
        <v>1</v>
      </c>
      <c r="F354" s="234" t="s">
        <v>528</v>
      </c>
      <c r="G354" s="231"/>
      <c r="H354" s="235">
        <v>7</v>
      </c>
      <c r="I354" s="236"/>
      <c r="J354" s="231"/>
      <c r="K354" s="231"/>
      <c r="L354" s="237"/>
      <c r="M354" s="238"/>
      <c r="N354" s="239"/>
      <c r="O354" s="239"/>
      <c r="P354" s="239"/>
      <c r="Q354" s="239"/>
      <c r="R354" s="239"/>
      <c r="S354" s="239"/>
      <c r="T354" s="240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1" t="s">
        <v>136</v>
      </c>
      <c r="AU354" s="241" t="s">
        <v>83</v>
      </c>
      <c r="AV354" s="13" t="s">
        <v>83</v>
      </c>
      <c r="AW354" s="13" t="s">
        <v>30</v>
      </c>
      <c r="AX354" s="13" t="s">
        <v>81</v>
      </c>
      <c r="AY354" s="241" t="s">
        <v>128</v>
      </c>
    </row>
    <row r="355" s="2" customFormat="1" ht="24.15" customHeight="1">
      <c r="A355" s="39"/>
      <c r="B355" s="40"/>
      <c r="C355" s="216" t="s">
        <v>529</v>
      </c>
      <c r="D355" s="216" t="s">
        <v>130</v>
      </c>
      <c r="E355" s="217" t="s">
        <v>530</v>
      </c>
      <c r="F355" s="218" t="s">
        <v>531</v>
      </c>
      <c r="G355" s="219" t="s">
        <v>196</v>
      </c>
      <c r="H355" s="220">
        <v>0.436</v>
      </c>
      <c r="I355" s="221"/>
      <c r="J355" s="222">
        <f>ROUND(I355*H355,2)</f>
        <v>0</v>
      </c>
      <c r="K355" s="223"/>
      <c r="L355" s="45"/>
      <c r="M355" s="224" t="s">
        <v>1</v>
      </c>
      <c r="N355" s="225" t="s">
        <v>38</v>
      </c>
      <c r="O355" s="92"/>
      <c r="P355" s="226">
        <f>O355*H355</f>
        <v>0</v>
      </c>
      <c r="Q355" s="226">
        <v>0</v>
      </c>
      <c r="R355" s="226">
        <f>Q355*H355</f>
        <v>0</v>
      </c>
      <c r="S355" s="226">
        <v>0</v>
      </c>
      <c r="T355" s="227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28" t="s">
        <v>231</v>
      </c>
      <c r="AT355" s="228" t="s">
        <v>130</v>
      </c>
      <c r="AU355" s="228" t="s">
        <v>83</v>
      </c>
      <c r="AY355" s="18" t="s">
        <v>128</v>
      </c>
      <c r="BE355" s="229">
        <f>IF(N355="základní",J355,0)</f>
        <v>0</v>
      </c>
      <c r="BF355" s="229">
        <f>IF(N355="snížená",J355,0)</f>
        <v>0</v>
      </c>
      <c r="BG355" s="229">
        <f>IF(N355="zákl. přenesená",J355,0)</f>
        <v>0</v>
      </c>
      <c r="BH355" s="229">
        <f>IF(N355="sníž. přenesená",J355,0)</f>
        <v>0</v>
      </c>
      <c r="BI355" s="229">
        <f>IF(N355="nulová",J355,0)</f>
        <v>0</v>
      </c>
      <c r="BJ355" s="18" t="s">
        <v>81</v>
      </c>
      <c r="BK355" s="229">
        <f>ROUND(I355*H355,2)</f>
        <v>0</v>
      </c>
      <c r="BL355" s="18" t="s">
        <v>231</v>
      </c>
      <c r="BM355" s="228" t="s">
        <v>532</v>
      </c>
    </row>
    <row r="356" s="12" customFormat="1" ht="22.8" customHeight="1">
      <c r="A356" s="12"/>
      <c r="B356" s="200"/>
      <c r="C356" s="201"/>
      <c r="D356" s="202" t="s">
        <v>72</v>
      </c>
      <c r="E356" s="214" t="s">
        <v>533</v>
      </c>
      <c r="F356" s="214" t="s">
        <v>534</v>
      </c>
      <c r="G356" s="201"/>
      <c r="H356" s="201"/>
      <c r="I356" s="204"/>
      <c r="J356" s="215">
        <f>BK356</f>
        <v>0</v>
      </c>
      <c r="K356" s="201"/>
      <c r="L356" s="206"/>
      <c r="M356" s="207"/>
      <c r="N356" s="208"/>
      <c r="O356" s="208"/>
      <c r="P356" s="209">
        <f>SUM(P357:P362)</f>
        <v>0</v>
      </c>
      <c r="Q356" s="208"/>
      <c r="R356" s="209">
        <f>SUM(R357:R362)</f>
        <v>0.023739999999999997</v>
      </c>
      <c r="S356" s="208"/>
      <c r="T356" s="210">
        <f>SUM(T357:T362)</f>
        <v>0</v>
      </c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R356" s="211" t="s">
        <v>83</v>
      </c>
      <c r="AT356" s="212" t="s">
        <v>72</v>
      </c>
      <c r="AU356" s="212" t="s">
        <v>81</v>
      </c>
      <c r="AY356" s="211" t="s">
        <v>128</v>
      </c>
      <c r="BK356" s="213">
        <f>SUM(BK357:BK362)</f>
        <v>0</v>
      </c>
    </row>
    <row r="357" s="2" customFormat="1" ht="24.15" customHeight="1">
      <c r="A357" s="39"/>
      <c r="B357" s="40"/>
      <c r="C357" s="216" t="s">
        <v>535</v>
      </c>
      <c r="D357" s="216" t="s">
        <v>130</v>
      </c>
      <c r="E357" s="217" t="s">
        <v>536</v>
      </c>
      <c r="F357" s="218" t="s">
        <v>537</v>
      </c>
      <c r="G357" s="219" t="s">
        <v>140</v>
      </c>
      <c r="H357" s="220">
        <v>8</v>
      </c>
      <c r="I357" s="221"/>
      <c r="J357" s="222">
        <f>ROUND(I357*H357,2)</f>
        <v>0</v>
      </c>
      <c r="K357" s="223"/>
      <c r="L357" s="45"/>
      <c r="M357" s="224" t="s">
        <v>1</v>
      </c>
      <c r="N357" s="225" t="s">
        <v>38</v>
      </c>
      <c r="O357" s="92"/>
      <c r="P357" s="226">
        <f>O357*H357</f>
        <v>0</v>
      </c>
      <c r="Q357" s="226">
        <v>0.00197</v>
      </c>
      <c r="R357" s="226">
        <f>Q357*H357</f>
        <v>0.01576</v>
      </c>
      <c r="S357" s="226">
        <v>0</v>
      </c>
      <c r="T357" s="227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28" t="s">
        <v>231</v>
      </c>
      <c r="AT357" s="228" t="s">
        <v>130</v>
      </c>
      <c r="AU357" s="228" t="s">
        <v>83</v>
      </c>
      <c r="AY357" s="18" t="s">
        <v>128</v>
      </c>
      <c r="BE357" s="229">
        <f>IF(N357="základní",J357,0)</f>
        <v>0</v>
      </c>
      <c r="BF357" s="229">
        <f>IF(N357="snížená",J357,0)</f>
        <v>0</v>
      </c>
      <c r="BG357" s="229">
        <f>IF(N357="zákl. přenesená",J357,0)</f>
        <v>0</v>
      </c>
      <c r="BH357" s="229">
        <f>IF(N357="sníž. přenesená",J357,0)</f>
        <v>0</v>
      </c>
      <c r="BI357" s="229">
        <f>IF(N357="nulová",J357,0)</f>
        <v>0</v>
      </c>
      <c r="BJ357" s="18" t="s">
        <v>81</v>
      </c>
      <c r="BK357" s="229">
        <f>ROUND(I357*H357,2)</f>
        <v>0</v>
      </c>
      <c r="BL357" s="18" t="s">
        <v>231</v>
      </c>
      <c r="BM357" s="228" t="s">
        <v>538</v>
      </c>
    </row>
    <row r="358" s="13" customFormat="1">
      <c r="A358" s="13"/>
      <c r="B358" s="230"/>
      <c r="C358" s="231"/>
      <c r="D358" s="232" t="s">
        <v>136</v>
      </c>
      <c r="E358" s="233" t="s">
        <v>1</v>
      </c>
      <c r="F358" s="234" t="s">
        <v>539</v>
      </c>
      <c r="G358" s="231"/>
      <c r="H358" s="235">
        <v>8</v>
      </c>
      <c r="I358" s="236"/>
      <c r="J358" s="231"/>
      <c r="K358" s="231"/>
      <c r="L358" s="237"/>
      <c r="M358" s="238"/>
      <c r="N358" s="239"/>
      <c r="O358" s="239"/>
      <c r="P358" s="239"/>
      <c r="Q358" s="239"/>
      <c r="R358" s="239"/>
      <c r="S358" s="239"/>
      <c r="T358" s="240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1" t="s">
        <v>136</v>
      </c>
      <c r="AU358" s="241" t="s">
        <v>83</v>
      </c>
      <c r="AV358" s="13" t="s">
        <v>83</v>
      </c>
      <c r="AW358" s="13" t="s">
        <v>30</v>
      </c>
      <c r="AX358" s="13" t="s">
        <v>81</v>
      </c>
      <c r="AY358" s="241" t="s">
        <v>128</v>
      </c>
    </row>
    <row r="359" s="2" customFormat="1" ht="24.15" customHeight="1">
      <c r="A359" s="39"/>
      <c r="B359" s="40"/>
      <c r="C359" s="216" t="s">
        <v>540</v>
      </c>
      <c r="D359" s="216" t="s">
        <v>130</v>
      </c>
      <c r="E359" s="217" t="s">
        <v>541</v>
      </c>
      <c r="F359" s="218" t="s">
        <v>542</v>
      </c>
      <c r="G359" s="219" t="s">
        <v>140</v>
      </c>
      <c r="H359" s="220">
        <v>3.5</v>
      </c>
      <c r="I359" s="221"/>
      <c r="J359" s="222">
        <f>ROUND(I359*H359,2)</f>
        <v>0</v>
      </c>
      <c r="K359" s="223"/>
      <c r="L359" s="45"/>
      <c r="M359" s="224" t="s">
        <v>1</v>
      </c>
      <c r="N359" s="225" t="s">
        <v>38</v>
      </c>
      <c r="O359" s="92"/>
      <c r="P359" s="226">
        <f>O359*H359</f>
        <v>0</v>
      </c>
      <c r="Q359" s="226">
        <v>0.0022799999999999999</v>
      </c>
      <c r="R359" s="226">
        <f>Q359*H359</f>
        <v>0.0079799999999999992</v>
      </c>
      <c r="S359" s="226">
        <v>0</v>
      </c>
      <c r="T359" s="227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28" t="s">
        <v>231</v>
      </c>
      <c r="AT359" s="228" t="s">
        <v>130</v>
      </c>
      <c r="AU359" s="228" t="s">
        <v>83</v>
      </c>
      <c r="AY359" s="18" t="s">
        <v>128</v>
      </c>
      <c r="BE359" s="229">
        <f>IF(N359="základní",J359,0)</f>
        <v>0</v>
      </c>
      <c r="BF359" s="229">
        <f>IF(N359="snížená",J359,0)</f>
        <v>0</v>
      </c>
      <c r="BG359" s="229">
        <f>IF(N359="zákl. přenesená",J359,0)</f>
        <v>0</v>
      </c>
      <c r="BH359" s="229">
        <f>IF(N359="sníž. přenesená",J359,0)</f>
        <v>0</v>
      </c>
      <c r="BI359" s="229">
        <f>IF(N359="nulová",J359,0)</f>
        <v>0</v>
      </c>
      <c r="BJ359" s="18" t="s">
        <v>81</v>
      </c>
      <c r="BK359" s="229">
        <f>ROUND(I359*H359,2)</f>
        <v>0</v>
      </c>
      <c r="BL359" s="18" t="s">
        <v>231</v>
      </c>
      <c r="BM359" s="228" t="s">
        <v>543</v>
      </c>
    </row>
    <row r="360" s="14" customFormat="1">
      <c r="A360" s="14"/>
      <c r="B360" s="242"/>
      <c r="C360" s="243"/>
      <c r="D360" s="232" t="s">
        <v>136</v>
      </c>
      <c r="E360" s="244" t="s">
        <v>1</v>
      </c>
      <c r="F360" s="245" t="s">
        <v>544</v>
      </c>
      <c r="G360" s="243"/>
      <c r="H360" s="244" t="s">
        <v>1</v>
      </c>
      <c r="I360" s="246"/>
      <c r="J360" s="243"/>
      <c r="K360" s="243"/>
      <c r="L360" s="247"/>
      <c r="M360" s="248"/>
      <c r="N360" s="249"/>
      <c r="O360" s="249"/>
      <c r="P360" s="249"/>
      <c r="Q360" s="249"/>
      <c r="R360" s="249"/>
      <c r="S360" s="249"/>
      <c r="T360" s="250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1" t="s">
        <v>136</v>
      </c>
      <c r="AU360" s="251" t="s">
        <v>83</v>
      </c>
      <c r="AV360" s="14" t="s">
        <v>81</v>
      </c>
      <c r="AW360" s="14" t="s">
        <v>30</v>
      </c>
      <c r="AX360" s="14" t="s">
        <v>73</v>
      </c>
      <c r="AY360" s="251" t="s">
        <v>128</v>
      </c>
    </row>
    <row r="361" s="13" customFormat="1">
      <c r="A361" s="13"/>
      <c r="B361" s="230"/>
      <c r="C361" s="231"/>
      <c r="D361" s="232" t="s">
        <v>136</v>
      </c>
      <c r="E361" s="233" t="s">
        <v>1</v>
      </c>
      <c r="F361" s="234" t="s">
        <v>545</v>
      </c>
      <c r="G361" s="231"/>
      <c r="H361" s="235">
        <v>3.5</v>
      </c>
      <c r="I361" s="236"/>
      <c r="J361" s="231"/>
      <c r="K361" s="231"/>
      <c r="L361" s="237"/>
      <c r="M361" s="238"/>
      <c r="N361" s="239"/>
      <c r="O361" s="239"/>
      <c r="P361" s="239"/>
      <c r="Q361" s="239"/>
      <c r="R361" s="239"/>
      <c r="S361" s="239"/>
      <c r="T361" s="240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1" t="s">
        <v>136</v>
      </c>
      <c r="AU361" s="241" t="s">
        <v>83</v>
      </c>
      <c r="AV361" s="13" t="s">
        <v>83</v>
      </c>
      <c r="AW361" s="13" t="s">
        <v>30</v>
      </c>
      <c r="AX361" s="13" t="s">
        <v>81</v>
      </c>
      <c r="AY361" s="241" t="s">
        <v>128</v>
      </c>
    </row>
    <row r="362" s="2" customFormat="1" ht="24.15" customHeight="1">
      <c r="A362" s="39"/>
      <c r="B362" s="40"/>
      <c r="C362" s="216" t="s">
        <v>546</v>
      </c>
      <c r="D362" s="216" t="s">
        <v>130</v>
      </c>
      <c r="E362" s="217" t="s">
        <v>547</v>
      </c>
      <c r="F362" s="218" t="s">
        <v>548</v>
      </c>
      <c r="G362" s="219" t="s">
        <v>196</v>
      </c>
      <c r="H362" s="220">
        <v>0.024</v>
      </c>
      <c r="I362" s="221"/>
      <c r="J362" s="222">
        <f>ROUND(I362*H362,2)</f>
        <v>0</v>
      </c>
      <c r="K362" s="223"/>
      <c r="L362" s="45"/>
      <c r="M362" s="224" t="s">
        <v>1</v>
      </c>
      <c r="N362" s="225" t="s">
        <v>38</v>
      </c>
      <c r="O362" s="92"/>
      <c r="P362" s="226">
        <f>O362*H362</f>
        <v>0</v>
      </c>
      <c r="Q362" s="226">
        <v>0</v>
      </c>
      <c r="R362" s="226">
        <f>Q362*H362</f>
        <v>0</v>
      </c>
      <c r="S362" s="226">
        <v>0</v>
      </c>
      <c r="T362" s="227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28" t="s">
        <v>231</v>
      </c>
      <c r="AT362" s="228" t="s">
        <v>130</v>
      </c>
      <c r="AU362" s="228" t="s">
        <v>83</v>
      </c>
      <c r="AY362" s="18" t="s">
        <v>128</v>
      </c>
      <c r="BE362" s="229">
        <f>IF(N362="základní",J362,0)</f>
        <v>0</v>
      </c>
      <c r="BF362" s="229">
        <f>IF(N362="snížená",J362,0)</f>
        <v>0</v>
      </c>
      <c r="BG362" s="229">
        <f>IF(N362="zákl. přenesená",J362,0)</f>
        <v>0</v>
      </c>
      <c r="BH362" s="229">
        <f>IF(N362="sníž. přenesená",J362,0)</f>
        <v>0</v>
      </c>
      <c r="BI362" s="229">
        <f>IF(N362="nulová",J362,0)</f>
        <v>0</v>
      </c>
      <c r="BJ362" s="18" t="s">
        <v>81</v>
      </c>
      <c r="BK362" s="229">
        <f>ROUND(I362*H362,2)</f>
        <v>0</v>
      </c>
      <c r="BL362" s="18" t="s">
        <v>231</v>
      </c>
      <c r="BM362" s="228" t="s">
        <v>549</v>
      </c>
    </row>
    <row r="363" s="12" customFormat="1" ht="22.8" customHeight="1">
      <c r="A363" s="12"/>
      <c r="B363" s="200"/>
      <c r="C363" s="201"/>
      <c r="D363" s="202" t="s">
        <v>72</v>
      </c>
      <c r="E363" s="214" t="s">
        <v>550</v>
      </c>
      <c r="F363" s="214" t="s">
        <v>551</v>
      </c>
      <c r="G363" s="201"/>
      <c r="H363" s="201"/>
      <c r="I363" s="204"/>
      <c r="J363" s="215">
        <f>BK363</f>
        <v>0</v>
      </c>
      <c r="K363" s="201"/>
      <c r="L363" s="206"/>
      <c r="M363" s="207"/>
      <c r="N363" s="208"/>
      <c r="O363" s="208"/>
      <c r="P363" s="209">
        <f>SUM(P364:P370)</f>
        <v>0</v>
      </c>
      <c r="Q363" s="208"/>
      <c r="R363" s="209">
        <f>SUM(R364:R370)</f>
        <v>0.10090559999999998</v>
      </c>
      <c r="S363" s="208"/>
      <c r="T363" s="210">
        <f>SUM(T364:T370)</f>
        <v>0.066500000000000004</v>
      </c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R363" s="211" t="s">
        <v>83</v>
      </c>
      <c r="AT363" s="212" t="s">
        <v>72</v>
      </c>
      <c r="AU363" s="212" t="s">
        <v>81</v>
      </c>
      <c r="AY363" s="211" t="s">
        <v>128</v>
      </c>
      <c r="BK363" s="213">
        <f>SUM(BK364:BK370)</f>
        <v>0</v>
      </c>
    </row>
    <row r="364" s="2" customFormat="1" ht="24.15" customHeight="1">
      <c r="A364" s="39"/>
      <c r="B364" s="40"/>
      <c r="C364" s="216" t="s">
        <v>552</v>
      </c>
      <c r="D364" s="216" t="s">
        <v>130</v>
      </c>
      <c r="E364" s="217" t="s">
        <v>553</v>
      </c>
      <c r="F364" s="218" t="s">
        <v>554</v>
      </c>
      <c r="G364" s="219" t="s">
        <v>133</v>
      </c>
      <c r="H364" s="220">
        <v>8.75</v>
      </c>
      <c r="I364" s="221"/>
      <c r="J364" s="222">
        <f>ROUND(I364*H364,2)</f>
        <v>0</v>
      </c>
      <c r="K364" s="223"/>
      <c r="L364" s="45"/>
      <c r="M364" s="224" t="s">
        <v>1</v>
      </c>
      <c r="N364" s="225" t="s">
        <v>38</v>
      </c>
      <c r="O364" s="92"/>
      <c r="P364" s="226">
        <f>O364*H364</f>
        <v>0</v>
      </c>
      <c r="Q364" s="226">
        <v>0</v>
      </c>
      <c r="R364" s="226">
        <f>Q364*H364</f>
        <v>0</v>
      </c>
      <c r="S364" s="226">
        <v>0</v>
      </c>
      <c r="T364" s="227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28" t="s">
        <v>231</v>
      </c>
      <c r="AT364" s="228" t="s">
        <v>130</v>
      </c>
      <c r="AU364" s="228" t="s">
        <v>83</v>
      </c>
      <c r="AY364" s="18" t="s">
        <v>128</v>
      </c>
      <c r="BE364" s="229">
        <f>IF(N364="základní",J364,0)</f>
        <v>0</v>
      </c>
      <c r="BF364" s="229">
        <f>IF(N364="snížená",J364,0)</f>
        <v>0</v>
      </c>
      <c r="BG364" s="229">
        <f>IF(N364="zákl. přenesená",J364,0)</f>
        <v>0</v>
      </c>
      <c r="BH364" s="229">
        <f>IF(N364="sníž. přenesená",J364,0)</f>
        <v>0</v>
      </c>
      <c r="BI364" s="229">
        <f>IF(N364="nulová",J364,0)</f>
        <v>0</v>
      </c>
      <c r="BJ364" s="18" t="s">
        <v>81</v>
      </c>
      <c r="BK364" s="229">
        <f>ROUND(I364*H364,2)</f>
        <v>0</v>
      </c>
      <c r="BL364" s="18" t="s">
        <v>231</v>
      </c>
      <c r="BM364" s="228" t="s">
        <v>555</v>
      </c>
    </row>
    <row r="365" s="13" customFormat="1">
      <c r="A365" s="13"/>
      <c r="B365" s="230"/>
      <c r="C365" s="231"/>
      <c r="D365" s="232" t="s">
        <v>136</v>
      </c>
      <c r="E365" s="233" t="s">
        <v>1</v>
      </c>
      <c r="F365" s="234" t="s">
        <v>556</v>
      </c>
      <c r="G365" s="231"/>
      <c r="H365" s="235">
        <v>8.75</v>
      </c>
      <c r="I365" s="236"/>
      <c r="J365" s="231"/>
      <c r="K365" s="231"/>
      <c r="L365" s="237"/>
      <c r="M365" s="238"/>
      <c r="N365" s="239"/>
      <c r="O365" s="239"/>
      <c r="P365" s="239"/>
      <c r="Q365" s="239"/>
      <c r="R365" s="239"/>
      <c r="S365" s="239"/>
      <c r="T365" s="240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1" t="s">
        <v>136</v>
      </c>
      <c r="AU365" s="241" t="s">
        <v>83</v>
      </c>
      <c r="AV365" s="13" t="s">
        <v>83</v>
      </c>
      <c r="AW365" s="13" t="s">
        <v>30</v>
      </c>
      <c r="AX365" s="13" t="s">
        <v>81</v>
      </c>
      <c r="AY365" s="241" t="s">
        <v>128</v>
      </c>
    </row>
    <row r="366" s="2" customFormat="1" ht="21.75" customHeight="1">
      <c r="A366" s="39"/>
      <c r="B366" s="40"/>
      <c r="C366" s="263" t="s">
        <v>557</v>
      </c>
      <c r="D366" s="263" t="s">
        <v>193</v>
      </c>
      <c r="E366" s="264" t="s">
        <v>558</v>
      </c>
      <c r="F366" s="265" t="s">
        <v>559</v>
      </c>
      <c r="G366" s="266" t="s">
        <v>133</v>
      </c>
      <c r="H366" s="267">
        <v>10.510999999999999</v>
      </c>
      <c r="I366" s="268"/>
      <c r="J366" s="269">
        <f>ROUND(I366*H366,2)</f>
        <v>0</v>
      </c>
      <c r="K366" s="270"/>
      <c r="L366" s="271"/>
      <c r="M366" s="272" t="s">
        <v>1</v>
      </c>
      <c r="N366" s="273" t="s">
        <v>38</v>
      </c>
      <c r="O366" s="92"/>
      <c r="P366" s="226">
        <f>O366*H366</f>
        <v>0</v>
      </c>
      <c r="Q366" s="226">
        <v>0.0095999999999999992</v>
      </c>
      <c r="R366" s="226">
        <f>Q366*H366</f>
        <v>0.10090559999999998</v>
      </c>
      <c r="S366" s="226">
        <v>0</v>
      </c>
      <c r="T366" s="227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28" t="s">
        <v>345</v>
      </c>
      <c r="AT366" s="228" t="s">
        <v>193</v>
      </c>
      <c r="AU366" s="228" t="s">
        <v>83</v>
      </c>
      <c r="AY366" s="18" t="s">
        <v>128</v>
      </c>
      <c r="BE366" s="229">
        <f>IF(N366="základní",J366,0)</f>
        <v>0</v>
      </c>
      <c r="BF366" s="229">
        <f>IF(N366="snížená",J366,0)</f>
        <v>0</v>
      </c>
      <c r="BG366" s="229">
        <f>IF(N366="zákl. přenesená",J366,0)</f>
        <v>0</v>
      </c>
      <c r="BH366" s="229">
        <f>IF(N366="sníž. přenesená",J366,0)</f>
        <v>0</v>
      </c>
      <c r="BI366" s="229">
        <f>IF(N366="nulová",J366,0)</f>
        <v>0</v>
      </c>
      <c r="BJ366" s="18" t="s">
        <v>81</v>
      </c>
      <c r="BK366" s="229">
        <f>ROUND(I366*H366,2)</f>
        <v>0</v>
      </c>
      <c r="BL366" s="18" t="s">
        <v>231</v>
      </c>
      <c r="BM366" s="228" t="s">
        <v>560</v>
      </c>
    </row>
    <row r="367" s="13" customFormat="1">
      <c r="A367" s="13"/>
      <c r="B367" s="230"/>
      <c r="C367" s="231"/>
      <c r="D367" s="232" t="s">
        <v>136</v>
      </c>
      <c r="E367" s="233" t="s">
        <v>1</v>
      </c>
      <c r="F367" s="234" t="s">
        <v>561</v>
      </c>
      <c r="G367" s="231"/>
      <c r="H367" s="235">
        <v>10.205</v>
      </c>
      <c r="I367" s="236"/>
      <c r="J367" s="231"/>
      <c r="K367" s="231"/>
      <c r="L367" s="237"/>
      <c r="M367" s="238"/>
      <c r="N367" s="239"/>
      <c r="O367" s="239"/>
      <c r="P367" s="239"/>
      <c r="Q367" s="239"/>
      <c r="R367" s="239"/>
      <c r="S367" s="239"/>
      <c r="T367" s="240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1" t="s">
        <v>136</v>
      </c>
      <c r="AU367" s="241" t="s">
        <v>83</v>
      </c>
      <c r="AV367" s="13" t="s">
        <v>83</v>
      </c>
      <c r="AW367" s="13" t="s">
        <v>30</v>
      </c>
      <c r="AX367" s="13" t="s">
        <v>81</v>
      </c>
      <c r="AY367" s="241" t="s">
        <v>128</v>
      </c>
    </row>
    <row r="368" s="13" customFormat="1">
      <c r="A368" s="13"/>
      <c r="B368" s="230"/>
      <c r="C368" s="231"/>
      <c r="D368" s="232" t="s">
        <v>136</v>
      </c>
      <c r="E368" s="231"/>
      <c r="F368" s="234" t="s">
        <v>562</v>
      </c>
      <c r="G368" s="231"/>
      <c r="H368" s="235">
        <v>10.510999999999999</v>
      </c>
      <c r="I368" s="236"/>
      <c r="J368" s="231"/>
      <c r="K368" s="231"/>
      <c r="L368" s="237"/>
      <c r="M368" s="238"/>
      <c r="N368" s="239"/>
      <c r="O368" s="239"/>
      <c r="P368" s="239"/>
      <c r="Q368" s="239"/>
      <c r="R368" s="239"/>
      <c r="S368" s="239"/>
      <c r="T368" s="240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1" t="s">
        <v>136</v>
      </c>
      <c r="AU368" s="241" t="s">
        <v>83</v>
      </c>
      <c r="AV368" s="13" t="s">
        <v>83</v>
      </c>
      <c r="AW368" s="13" t="s">
        <v>4</v>
      </c>
      <c r="AX368" s="13" t="s">
        <v>81</v>
      </c>
      <c r="AY368" s="241" t="s">
        <v>128</v>
      </c>
    </row>
    <row r="369" s="2" customFormat="1" ht="16.5" customHeight="1">
      <c r="A369" s="39"/>
      <c r="B369" s="40"/>
      <c r="C369" s="216" t="s">
        <v>563</v>
      </c>
      <c r="D369" s="216" t="s">
        <v>130</v>
      </c>
      <c r="E369" s="217" t="s">
        <v>564</v>
      </c>
      <c r="F369" s="218" t="s">
        <v>565</v>
      </c>
      <c r="G369" s="219" t="s">
        <v>133</v>
      </c>
      <c r="H369" s="220">
        <v>7</v>
      </c>
      <c r="I369" s="221"/>
      <c r="J369" s="222">
        <f>ROUND(I369*H369,2)</f>
        <v>0</v>
      </c>
      <c r="K369" s="223"/>
      <c r="L369" s="45"/>
      <c r="M369" s="224" t="s">
        <v>1</v>
      </c>
      <c r="N369" s="225" t="s">
        <v>38</v>
      </c>
      <c r="O369" s="92"/>
      <c r="P369" s="226">
        <f>O369*H369</f>
        <v>0</v>
      </c>
      <c r="Q369" s="226">
        <v>0</v>
      </c>
      <c r="R369" s="226">
        <f>Q369*H369</f>
        <v>0</v>
      </c>
      <c r="S369" s="226">
        <v>0.0094999999999999998</v>
      </c>
      <c r="T369" s="227">
        <f>S369*H369</f>
        <v>0.066500000000000004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28" t="s">
        <v>231</v>
      </c>
      <c r="AT369" s="228" t="s">
        <v>130</v>
      </c>
      <c r="AU369" s="228" t="s">
        <v>83</v>
      </c>
      <c r="AY369" s="18" t="s">
        <v>128</v>
      </c>
      <c r="BE369" s="229">
        <f>IF(N369="základní",J369,0)</f>
        <v>0</v>
      </c>
      <c r="BF369" s="229">
        <f>IF(N369="snížená",J369,0)</f>
        <v>0</v>
      </c>
      <c r="BG369" s="229">
        <f>IF(N369="zákl. přenesená",J369,0)</f>
        <v>0</v>
      </c>
      <c r="BH369" s="229">
        <f>IF(N369="sníž. přenesená",J369,0)</f>
        <v>0</v>
      </c>
      <c r="BI369" s="229">
        <f>IF(N369="nulová",J369,0)</f>
        <v>0</v>
      </c>
      <c r="BJ369" s="18" t="s">
        <v>81</v>
      </c>
      <c r="BK369" s="229">
        <f>ROUND(I369*H369,2)</f>
        <v>0</v>
      </c>
      <c r="BL369" s="18" t="s">
        <v>231</v>
      </c>
      <c r="BM369" s="228" t="s">
        <v>566</v>
      </c>
    </row>
    <row r="370" s="2" customFormat="1" ht="24.15" customHeight="1">
      <c r="A370" s="39"/>
      <c r="B370" s="40"/>
      <c r="C370" s="216" t="s">
        <v>567</v>
      </c>
      <c r="D370" s="216" t="s">
        <v>130</v>
      </c>
      <c r="E370" s="217" t="s">
        <v>568</v>
      </c>
      <c r="F370" s="218" t="s">
        <v>569</v>
      </c>
      <c r="G370" s="219" t="s">
        <v>196</v>
      </c>
      <c r="H370" s="220">
        <v>0.10100000000000001</v>
      </c>
      <c r="I370" s="221"/>
      <c r="J370" s="222">
        <f>ROUND(I370*H370,2)</f>
        <v>0</v>
      </c>
      <c r="K370" s="223"/>
      <c r="L370" s="45"/>
      <c r="M370" s="224" t="s">
        <v>1</v>
      </c>
      <c r="N370" s="225" t="s">
        <v>38</v>
      </c>
      <c r="O370" s="92"/>
      <c r="P370" s="226">
        <f>O370*H370</f>
        <v>0</v>
      </c>
      <c r="Q370" s="226">
        <v>0</v>
      </c>
      <c r="R370" s="226">
        <f>Q370*H370</f>
        <v>0</v>
      </c>
      <c r="S370" s="226">
        <v>0</v>
      </c>
      <c r="T370" s="227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28" t="s">
        <v>231</v>
      </c>
      <c r="AT370" s="228" t="s">
        <v>130</v>
      </c>
      <c r="AU370" s="228" t="s">
        <v>83</v>
      </c>
      <c r="AY370" s="18" t="s">
        <v>128</v>
      </c>
      <c r="BE370" s="229">
        <f>IF(N370="základní",J370,0)</f>
        <v>0</v>
      </c>
      <c r="BF370" s="229">
        <f>IF(N370="snížená",J370,0)</f>
        <v>0</v>
      </c>
      <c r="BG370" s="229">
        <f>IF(N370="zákl. přenesená",J370,0)</f>
        <v>0</v>
      </c>
      <c r="BH370" s="229">
        <f>IF(N370="sníž. přenesená",J370,0)</f>
        <v>0</v>
      </c>
      <c r="BI370" s="229">
        <f>IF(N370="nulová",J370,0)</f>
        <v>0</v>
      </c>
      <c r="BJ370" s="18" t="s">
        <v>81</v>
      </c>
      <c r="BK370" s="229">
        <f>ROUND(I370*H370,2)</f>
        <v>0</v>
      </c>
      <c r="BL370" s="18" t="s">
        <v>231</v>
      </c>
      <c r="BM370" s="228" t="s">
        <v>570</v>
      </c>
    </row>
    <row r="371" s="12" customFormat="1" ht="22.8" customHeight="1">
      <c r="A371" s="12"/>
      <c r="B371" s="200"/>
      <c r="C371" s="201"/>
      <c r="D371" s="202" t="s">
        <v>72</v>
      </c>
      <c r="E371" s="214" t="s">
        <v>571</v>
      </c>
      <c r="F371" s="214" t="s">
        <v>572</v>
      </c>
      <c r="G371" s="201"/>
      <c r="H371" s="201"/>
      <c r="I371" s="204"/>
      <c r="J371" s="215">
        <f>BK371</f>
        <v>0</v>
      </c>
      <c r="K371" s="201"/>
      <c r="L371" s="206"/>
      <c r="M371" s="207"/>
      <c r="N371" s="208"/>
      <c r="O371" s="208"/>
      <c r="P371" s="209">
        <f>SUM(P372:P377)</f>
        <v>0</v>
      </c>
      <c r="Q371" s="208"/>
      <c r="R371" s="209">
        <f>SUM(R372:R377)</f>
        <v>0.19532380000000002</v>
      </c>
      <c r="S371" s="208"/>
      <c r="T371" s="210">
        <f>SUM(T372:T377)</f>
        <v>0</v>
      </c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R371" s="211" t="s">
        <v>83</v>
      </c>
      <c r="AT371" s="212" t="s">
        <v>72</v>
      </c>
      <c r="AU371" s="212" t="s">
        <v>81</v>
      </c>
      <c r="AY371" s="211" t="s">
        <v>128</v>
      </c>
      <c r="BK371" s="213">
        <f>SUM(BK372:BK377)</f>
        <v>0</v>
      </c>
    </row>
    <row r="372" s="2" customFormat="1" ht="16.5" customHeight="1">
      <c r="A372" s="39"/>
      <c r="B372" s="40"/>
      <c r="C372" s="216" t="s">
        <v>573</v>
      </c>
      <c r="D372" s="216" t="s">
        <v>130</v>
      </c>
      <c r="E372" s="217" t="s">
        <v>574</v>
      </c>
      <c r="F372" s="218" t="s">
        <v>575</v>
      </c>
      <c r="G372" s="219" t="s">
        <v>133</v>
      </c>
      <c r="H372" s="220">
        <v>17.483000000000001</v>
      </c>
      <c r="I372" s="221"/>
      <c r="J372" s="222">
        <f>ROUND(I372*H372,2)</f>
        <v>0</v>
      </c>
      <c r="K372" s="223"/>
      <c r="L372" s="45"/>
      <c r="M372" s="224" t="s">
        <v>1</v>
      </c>
      <c r="N372" s="225" t="s">
        <v>38</v>
      </c>
      <c r="O372" s="92"/>
      <c r="P372" s="226">
        <f>O372*H372</f>
        <v>0</v>
      </c>
      <c r="Q372" s="226">
        <v>0</v>
      </c>
      <c r="R372" s="226">
        <f>Q372*H372</f>
        <v>0</v>
      </c>
      <c r="S372" s="226">
        <v>0</v>
      </c>
      <c r="T372" s="227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28" t="s">
        <v>231</v>
      </c>
      <c r="AT372" s="228" t="s">
        <v>130</v>
      </c>
      <c r="AU372" s="228" t="s">
        <v>83</v>
      </c>
      <c r="AY372" s="18" t="s">
        <v>128</v>
      </c>
      <c r="BE372" s="229">
        <f>IF(N372="základní",J372,0)</f>
        <v>0</v>
      </c>
      <c r="BF372" s="229">
        <f>IF(N372="snížená",J372,0)</f>
        <v>0</v>
      </c>
      <c r="BG372" s="229">
        <f>IF(N372="zákl. přenesená",J372,0)</f>
        <v>0</v>
      </c>
      <c r="BH372" s="229">
        <f>IF(N372="sníž. přenesená",J372,0)</f>
        <v>0</v>
      </c>
      <c r="BI372" s="229">
        <f>IF(N372="nulová",J372,0)</f>
        <v>0</v>
      </c>
      <c r="BJ372" s="18" t="s">
        <v>81</v>
      </c>
      <c r="BK372" s="229">
        <f>ROUND(I372*H372,2)</f>
        <v>0</v>
      </c>
      <c r="BL372" s="18" t="s">
        <v>231</v>
      </c>
      <c r="BM372" s="228" t="s">
        <v>576</v>
      </c>
    </row>
    <row r="373" s="14" customFormat="1">
      <c r="A373" s="14"/>
      <c r="B373" s="242"/>
      <c r="C373" s="243"/>
      <c r="D373" s="232" t="s">
        <v>136</v>
      </c>
      <c r="E373" s="244" t="s">
        <v>1</v>
      </c>
      <c r="F373" s="245" t="s">
        <v>577</v>
      </c>
      <c r="G373" s="243"/>
      <c r="H373" s="244" t="s">
        <v>1</v>
      </c>
      <c r="I373" s="246"/>
      <c r="J373" s="243"/>
      <c r="K373" s="243"/>
      <c r="L373" s="247"/>
      <c r="M373" s="248"/>
      <c r="N373" s="249"/>
      <c r="O373" s="249"/>
      <c r="P373" s="249"/>
      <c r="Q373" s="249"/>
      <c r="R373" s="249"/>
      <c r="S373" s="249"/>
      <c r="T373" s="250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1" t="s">
        <v>136</v>
      </c>
      <c r="AU373" s="251" t="s">
        <v>83</v>
      </c>
      <c r="AV373" s="14" t="s">
        <v>81</v>
      </c>
      <c r="AW373" s="14" t="s">
        <v>30</v>
      </c>
      <c r="AX373" s="14" t="s">
        <v>73</v>
      </c>
      <c r="AY373" s="251" t="s">
        <v>128</v>
      </c>
    </row>
    <row r="374" s="13" customFormat="1">
      <c r="A374" s="13"/>
      <c r="B374" s="230"/>
      <c r="C374" s="231"/>
      <c r="D374" s="232" t="s">
        <v>136</v>
      </c>
      <c r="E374" s="233" t="s">
        <v>1</v>
      </c>
      <c r="F374" s="234" t="s">
        <v>578</v>
      </c>
      <c r="G374" s="231"/>
      <c r="H374" s="235">
        <v>17.483000000000001</v>
      </c>
      <c r="I374" s="236"/>
      <c r="J374" s="231"/>
      <c r="K374" s="231"/>
      <c r="L374" s="237"/>
      <c r="M374" s="238"/>
      <c r="N374" s="239"/>
      <c r="O374" s="239"/>
      <c r="P374" s="239"/>
      <c r="Q374" s="239"/>
      <c r="R374" s="239"/>
      <c r="S374" s="239"/>
      <c r="T374" s="240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1" t="s">
        <v>136</v>
      </c>
      <c r="AU374" s="241" t="s">
        <v>83</v>
      </c>
      <c r="AV374" s="13" t="s">
        <v>83</v>
      </c>
      <c r="AW374" s="13" t="s">
        <v>30</v>
      </c>
      <c r="AX374" s="13" t="s">
        <v>81</v>
      </c>
      <c r="AY374" s="241" t="s">
        <v>128</v>
      </c>
    </row>
    <row r="375" s="2" customFormat="1" ht="16.5" customHeight="1">
      <c r="A375" s="39"/>
      <c r="B375" s="40"/>
      <c r="C375" s="263" t="s">
        <v>579</v>
      </c>
      <c r="D375" s="263" t="s">
        <v>193</v>
      </c>
      <c r="E375" s="264" t="s">
        <v>580</v>
      </c>
      <c r="F375" s="265" t="s">
        <v>581</v>
      </c>
      <c r="G375" s="266" t="s">
        <v>133</v>
      </c>
      <c r="H375" s="267">
        <v>20.98</v>
      </c>
      <c r="I375" s="268"/>
      <c r="J375" s="269">
        <f>ROUND(I375*H375,2)</f>
        <v>0</v>
      </c>
      <c r="K375" s="270"/>
      <c r="L375" s="271"/>
      <c r="M375" s="272" t="s">
        <v>1</v>
      </c>
      <c r="N375" s="273" t="s">
        <v>38</v>
      </c>
      <c r="O375" s="92"/>
      <c r="P375" s="226">
        <f>O375*H375</f>
        <v>0</v>
      </c>
      <c r="Q375" s="226">
        <v>0.0093100000000000006</v>
      </c>
      <c r="R375" s="226">
        <f>Q375*H375</f>
        <v>0.19532380000000002</v>
      </c>
      <c r="S375" s="226">
        <v>0</v>
      </c>
      <c r="T375" s="227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28" t="s">
        <v>345</v>
      </c>
      <c r="AT375" s="228" t="s">
        <v>193</v>
      </c>
      <c r="AU375" s="228" t="s">
        <v>83</v>
      </c>
      <c r="AY375" s="18" t="s">
        <v>128</v>
      </c>
      <c r="BE375" s="229">
        <f>IF(N375="základní",J375,0)</f>
        <v>0</v>
      </c>
      <c r="BF375" s="229">
        <f>IF(N375="snížená",J375,0)</f>
        <v>0</v>
      </c>
      <c r="BG375" s="229">
        <f>IF(N375="zákl. přenesená",J375,0)</f>
        <v>0</v>
      </c>
      <c r="BH375" s="229">
        <f>IF(N375="sníž. přenesená",J375,0)</f>
        <v>0</v>
      </c>
      <c r="BI375" s="229">
        <f>IF(N375="nulová",J375,0)</f>
        <v>0</v>
      </c>
      <c r="BJ375" s="18" t="s">
        <v>81</v>
      </c>
      <c r="BK375" s="229">
        <f>ROUND(I375*H375,2)</f>
        <v>0</v>
      </c>
      <c r="BL375" s="18" t="s">
        <v>231</v>
      </c>
      <c r="BM375" s="228" t="s">
        <v>582</v>
      </c>
    </row>
    <row r="376" s="13" customFormat="1">
      <c r="A376" s="13"/>
      <c r="B376" s="230"/>
      <c r="C376" s="231"/>
      <c r="D376" s="232" t="s">
        <v>136</v>
      </c>
      <c r="E376" s="233" t="s">
        <v>1</v>
      </c>
      <c r="F376" s="234" t="s">
        <v>583</v>
      </c>
      <c r="G376" s="231"/>
      <c r="H376" s="235">
        <v>20.98</v>
      </c>
      <c r="I376" s="236"/>
      <c r="J376" s="231"/>
      <c r="K376" s="231"/>
      <c r="L376" s="237"/>
      <c r="M376" s="238"/>
      <c r="N376" s="239"/>
      <c r="O376" s="239"/>
      <c r="P376" s="239"/>
      <c r="Q376" s="239"/>
      <c r="R376" s="239"/>
      <c r="S376" s="239"/>
      <c r="T376" s="240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1" t="s">
        <v>136</v>
      </c>
      <c r="AU376" s="241" t="s">
        <v>83</v>
      </c>
      <c r="AV376" s="13" t="s">
        <v>83</v>
      </c>
      <c r="AW376" s="13" t="s">
        <v>30</v>
      </c>
      <c r="AX376" s="13" t="s">
        <v>81</v>
      </c>
      <c r="AY376" s="241" t="s">
        <v>128</v>
      </c>
    </row>
    <row r="377" s="2" customFormat="1" ht="24.15" customHeight="1">
      <c r="A377" s="39"/>
      <c r="B377" s="40"/>
      <c r="C377" s="216" t="s">
        <v>584</v>
      </c>
      <c r="D377" s="216" t="s">
        <v>130</v>
      </c>
      <c r="E377" s="217" t="s">
        <v>585</v>
      </c>
      <c r="F377" s="218" t="s">
        <v>586</v>
      </c>
      <c r="G377" s="219" t="s">
        <v>196</v>
      </c>
      <c r="H377" s="220">
        <v>0.19500000000000001</v>
      </c>
      <c r="I377" s="221"/>
      <c r="J377" s="222">
        <f>ROUND(I377*H377,2)</f>
        <v>0</v>
      </c>
      <c r="K377" s="223"/>
      <c r="L377" s="45"/>
      <c r="M377" s="224" t="s">
        <v>1</v>
      </c>
      <c r="N377" s="225" t="s">
        <v>38</v>
      </c>
      <c r="O377" s="92"/>
      <c r="P377" s="226">
        <f>O377*H377</f>
        <v>0</v>
      </c>
      <c r="Q377" s="226">
        <v>0</v>
      </c>
      <c r="R377" s="226">
        <f>Q377*H377</f>
        <v>0</v>
      </c>
      <c r="S377" s="226">
        <v>0</v>
      </c>
      <c r="T377" s="227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28" t="s">
        <v>231</v>
      </c>
      <c r="AT377" s="228" t="s">
        <v>130</v>
      </c>
      <c r="AU377" s="228" t="s">
        <v>83</v>
      </c>
      <c r="AY377" s="18" t="s">
        <v>128</v>
      </c>
      <c r="BE377" s="229">
        <f>IF(N377="základní",J377,0)</f>
        <v>0</v>
      </c>
      <c r="BF377" s="229">
        <f>IF(N377="snížená",J377,0)</f>
        <v>0</v>
      </c>
      <c r="BG377" s="229">
        <f>IF(N377="zákl. přenesená",J377,0)</f>
        <v>0</v>
      </c>
      <c r="BH377" s="229">
        <f>IF(N377="sníž. přenesená",J377,0)</f>
        <v>0</v>
      </c>
      <c r="BI377" s="229">
        <f>IF(N377="nulová",J377,0)</f>
        <v>0</v>
      </c>
      <c r="BJ377" s="18" t="s">
        <v>81</v>
      </c>
      <c r="BK377" s="229">
        <f>ROUND(I377*H377,2)</f>
        <v>0</v>
      </c>
      <c r="BL377" s="18" t="s">
        <v>231</v>
      </c>
      <c r="BM377" s="228" t="s">
        <v>587</v>
      </c>
    </row>
    <row r="378" s="12" customFormat="1" ht="22.8" customHeight="1">
      <c r="A378" s="12"/>
      <c r="B378" s="200"/>
      <c r="C378" s="201"/>
      <c r="D378" s="202" t="s">
        <v>72</v>
      </c>
      <c r="E378" s="214" t="s">
        <v>588</v>
      </c>
      <c r="F378" s="214" t="s">
        <v>589</v>
      </c>
      <c r="G378" s="201"/>
      <c r="H378" s="201"/>
      <c r="I378" s="204"/>
      <c r="J378" s="215">
        <f>BK378</f>
        <v>0</v>
      </c>
      <c r="K378" s="201"/>
      <c r="L378" s="206"/>
      <c r="M378" s="207"/>
      <c r="N378" s="208"/>
      <c r="O378" s="208"/>
      <c r="P378" s="209">
        <f>SUM(P379:P419)</f>
        <v>0</v>
      </c>
      <c r="Q378" s="208"/>
      <c r="R378" s="209">
        <f>SUM(R379:R419)</f>
        <v>117.7312</v>
      </c>
      <c r="S378" s="208"/>
      <c r="T378" s="210">
        <f>SUM(T379:T419)</f>
        <v>0</v>
      </c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R378" s="211" t="s">
        <v>83</v>
      </c>
      <c r="AT378" s="212" t="s">
        <v>72</v>
      </c>
      <c r="AU378" s="212" t="s">
        <v>81</v>
      </c>
      <c r="AY378" s="211" t="s">
        <v>128</v>
      </c>
      <c r="BK378" s="213">
        <f>SUM(BK379:BK419)</f>
        <v>0</v>
      </c>
    </row>
    <row r="379" s="2" customFormat="1" ht="24.15" customHeight="1">
      <c r="A379" s="39"/>
      <c r="B379" s="40"/>
      <c r="C379" s="216" t="s">
        <v>590</v>
      </c>
      <c r="D379" s="216" t="s">
        <v>130</v>
      </c>
      <c r="E379" s="217" t="s">
        <v>591</v>
      </c>
      <c r="F379" s="218" t="s">
        <v>592</v>
      </c>
      <c r="G379" s="219" t="s">
        <v>140</v>
      </c>
      <c r="H379" s="220">
        <v>16.52</v>
      </c>
      <c r="I379" s="221"/>
      <c r="J379" s="222">
        <f>ROUND(I379*H379,2)</f>
        <v>0</v>
      </c>
      <c r="K379" s="223"/>
      <c r="L379" s="45"/>
      <c r="M379" s="224" t="s">
        <v>1</v>
      </c>
      <c r="N379" s="225" t="s">
        <v>38</v>
      </c>
      <c r="O379" s="92"/>
      <c r="P379" s="226">
        <f>O379*H379</f>
        <v>0</v>
      </c>
      <c r="Q379" s="226">
        <v>0</v>
      </c>
      <c r="R379" s="226">
        <f>Q379*H379</f>
        <v>0</v>
      </c>
      <c r="S379" s="226">
        <v>0</v>
      </c>
      <c r="T379" s="227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28" t="s">
        <v>134</v>
      </c>
      <c r="AT379" s="228" t="s">
        <v>130</v>
      </c>
      <c r="AU379" s="228" t="s">
        <v>83</v>
      </c>
      <c r="AY379" s="18" t="s">
        <v>128</v>
      </c>
      <c r="BE379" s="229">
        <f>IF(N379="základní",J379,0)</f>
        <v>0</v>
      </c>
      <c r="BF379" s="229">
        <f>IF(N379="snížená",J379,0)</f>
        <v>0</v>
      </c>
      <c r="BG379" s="229">
        <f>IF(N379="zákl. přenesená",J379,0)</f>
        <v>0</v>
      </c>
      <c r="BH379" s="229">
        <f>IF(N379="sníž. přenesená",J379,0)</f>
        <v>0</v>
      </c>
      <c r="BI379" s="229">
        <f>IF(N379="nulová",J379,0)</f>
        <v>0</v>
      </c>
      <c r="BJ379" s="18" t="s">
        <v>81</v>
      </c>
      <c r="BK379" s="229">
        <f>ROUND(I379*H379,2)</f>
        <v>0</v>
      </c>
      <c r="BL379" s="18" t="s">
        <v>134</v>
      </c>
      <c r="BM379" s="228" t="s">
        <v>593</v>
      </c>
    </row>
    <row r="380" s="2" customFormat="1" ht="24.15" customHeight="1">
      <c r="A380" s="39"/>
      <c r="B380" s="40"/>
      <c r="C380" s="216" t="s">
        <v>594</v>
      </c>
      <c r="D380" s="216" t="s">
        <v>130</v>
      </c>
      <c r="E380" s="217" t="s">
        <v>595</v>
      </c>
      <c r="F380" s="218" t="s">
        <v>596</v>
      </c>
      <c r="G380" s="219" t="s">
        <v>140</v>
      </c>
      <c r="H380" s="220">
        <v>379.25999999999999</v>
      </c>
      <c r="I380" s="221"/>
      <c r="J380" s="222">
        <f>ROUND(I380*H380,2)</f>
        <v>0</v>
      </c>
      <c r="K380" s="223"/>
      <c r="L380" s="45"/>
      <c r="M380" s="224" t="s">
        <v>1</v>
      </c>
      <c r="N380" s="225" t="s">
        <v>38</v>
      </c>
      <c r="O380" s="92"/>
      <c r="P380" s="226">
        <f>O380*H380</f>
        <v>0</v>
      </c>
      <c r="Q380" s="226">
        <v>0</v>
      </c>
      <c r="R380" s="226">
        <f>Q380*H380</f>
        <v>0</v>
      </c>
      <c r="S380" s="226">
        <v>0</v>
      </c>
      <c r="T380" s="227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28" t="s">
        <v>134</v>
      </c>
      <c r="AT380" s="228" t="s">
        <v>130</v>
      </c>
      <c r="AU380" s="228" t="s">
        <v>83</v>
      </c>
      <c r="AY380" s="18" t="s">
        <v>128</v>
      </c>
      <c r="BE380" s="229">
        <f>IF(N380="základní",J380,0)</f>
        <v>0</v>
      </c>
      <c r="BF380" s="229">
        <f>IF(N380="snížená",J380,0)</f>
        <v>0</v>
      </c>
      <c r="BG380" s="229">
        <f>IF(N380="zákl. přenesená",J380,0)</f>
        <v>0</v>
      </c>
      <c r="BH380" s="229">
        <f>IF(N380="sníž. přenesená",J380,0)</f>
        <v>0</v>
      </c>
      <c r="BI380" s="229">
        <f>IF(N380="nulová",J380,0)</f>
        <v>0</v>
      </c>
      <c r="BJ380" s="18" t="s">
        <v>81</v>
      </c>
      <c r="BK380" s="229">
        <f>ROUND(I380*H380,2)</f>
        <v>0</v>
      </c>
      <c r="BL380" s="18" t="s">
        <v>134</v>
      </c>
      <c r="BM380" s="228" t="s">
        <v>597</v>
      </c>
    </row>
    <row r="381" s="2" customFormat="1" ht="24.15" customHeight="1">
      <c r="A381" s="39"/>
      <c r="B381" s="40"/>
      <c r="C381" s="216" t="s">
        <v>598</v>
      </c>
      <c r="D381" s="216" t="s">
        <v>130</v>
      </c>
      <c r="E381" s="217" t="s">
        <v>599</v>
      </c>
      <c r="F381" s="218" t="s">
        <v>600</v>
      </c>
      <c r="G381" s="219" t="s">
        <v>226</v>
      </c>
      <c r="H381" s="220">
        <v>266</v>
      </c>
      <c r="I381" s="221"/>
      <c r="J381" s="222">
        <f>ROUND(I381*H381,2)</f>
        <v>0</v>
      </c>
      <c r="K381" s="223"/>
      <c r="L381" s="45"/>
      <c r="M381" s="224" t="s">
        <v>1</v>
      </c>
      <c r="N381" s="225" t="s">
        <v>38</v>
      </c>
      <c r="O381" s="92"/>
      <c r="P381" s="226">
        <f>O381*H381</f>
        <v>0</v>
      </c>
      <c r="Q381" s="226">
        <v>0.36435000000000001</v>
      </c>
      <c r="R381" s="226">
        <f>Q381*H381</f>
        <v>96.917100000000005</v>
      </c>
      <c r="S381" s="226">
        <v>0</v>
      </c>
      <c r="T381" s="227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28" t="s">
        <v>134</v>
      </c>
      <c r="AT381" s="228" t="s">
        <v>130</v>
      </c>
      <c r="AU381" s="228" t="s">
        <v>83</v>
      </c>
      <c r="AY381" s="18" t="s">
        <v>128</v>
      </c>
      <c r="BE381" s="229">
        <f>IF(N381="základní",J381,0)</f>
        <v>0</v>
      </c>
      <c r="BF381" s="229">
        <f>IF(N381="snížená",J381,0)</f>
        <v>0</v>
      </c>
      <c r="BG381" s="229">
        <f>IF(N381="zákl. přenesená",J381,0)</f>
        <v>0</v>
      </c>
      <c r="BH381" s="229">
        <f>IF(N381="sníž. přenesená",J381,0)</f>
        <v>0</v>
      </c>
      <c r="BI381" s="229">
        <f>IF(N381="nulová",J381,0)</f>
        <v>0</v>
      </c>
      <c r="BJ381" s="18" t="s">
        <v>81</v>
      </c>
      <c r="BK381" s="229">
        <f>ROUND(I381*H381,2)</f>
        <v>0</v>
      </c>
      <c r="BL381" s="18" t="s">
        <v>134</v>
      </c>
      <c r="BM381" s="228" t="s">
        <v>601</v>
      </c>
    </row>
    <row r="382" s="13" customFormat="1">
      <c r="A382" s="13"/>
      <c r="B382" s="230"/>
      <c r="C382" s="231"/>
      <c r="D382" s="232" t="s">
        <v>136</v>
      </c>
      <c r="E382" s="233" t="s">
        <v>1</v>
      </c>
      <c r="F382" s="234" t="s">
        <v>602</v>
      </c>
      <c r="G382" s="231"/>
      <c r="H382" s="235">
        <v>266</v>
      </c>
      <c r="I382" s="236"/>
      <c r="J382" s="231"/>
      <c r="K382" s="231"/>
      <c r="L382" s="237"/>
      <c r="M382" s="238"/>
      <c r="N382" s="239"/>
      <c r="O382" s="239"/>
      <c r="P382" s="239"/>
      <c r="Q382" s="239"/>
      <c r="R382" s="239"/>
      <c r="S382" s="239"/>
      <c r="T382" s="240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1" t="s">
        <v>136</v>
      </c>
      <c r="AU382" s="241" t="s">
        <v>83</v>
      </c>
      <c r="AV382" s="13" t="s">
        <v>83</v>
      </c>
      <c r="AW382" s="13" t="s">
        <v>30</v>
      </c>
      <c r="AX382" s="13" t="s">
        <v>81</v>
      </c>
      <c r="AY382" s="241" t="s">
        <v>128</v>
      </c>
    </row>
    <row r="383" s="2" customFormat="1" ht="33" customHeight="1">
      <c r="A383" s="39"/>
      <c r="B383" s="40"/>
      <c r="C383" s="216" t="s">
        <v>603</v>
      </c>
      <c r="D383" s="216" t="s">
        <v>130</v>
      </c>
      <c r="E383" s="217" t="s">
        <v>604</v>
      </c>
      <c r="F383" s="218" t="s">
        <v>605</v>
      </c>
      <c r="G383" s="219" t="s">
        <v>226</v>
      </c>
      <c r="H383" s="220">
        <v>7</v>
      </c>
      <c r="I383" s="221"/>
      <c r="J383" s="222">
        <f>ROUND(I383*H383,2)</f>
        <v>0</v>
      </c>
      <c r="K383" s="223"/>
      <c r="L383" s="45"/>
      <c r="M383" s="224" t="s">
        <v>1</v>
      </c>
      <c r="N383" s="225" t="s">
        <v>38</v>
      </c>
      <c r="O383" s="92"/>
      <c r="P383" s="226">
        <f>O383*H383</f>
        <v>0</v>
      </c>
      <c r="Q383" s="226">
        <v>0.72870000000000001</v>
      </c>
      <c r="R383" s="226">
        <f>Q383*H383</f>
        <v>5.1009000000000002</v>
      </c>
      <c r="S383" s="226">
        <v>0</v>
      </c>
      <c r="T383" s="227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28" t="s">
        <v>134</v>
      </c>
      <c r="AT383" s="228" t="s">
        <v>130</v>
      </c>
      <c r="AU383" s="228" t="s">
        <v>83</v>
      </c>
      <c r="AY383" s="18" t="s">
        <v>128</v>
      </c>
      <c r="BE383" s="229">
        <f>IF(N383="základní",J383,0)</f>
        <v>0</v>
      </c>
      <c r="BF383" s="229">
        <f>IF(N383="snížená",J383,0)</f>
        <v>0</v>
      </c>
      <c r="BG383" s="229">
        <f>IF(N383="zákl. přenesená",J383,0)</f>
        <v>0</v>
      </c>
      <c r="BH383" s="229">
        <f>IF(N383="sníž. přenesená",J383,0)</f>
        <v>0</v>
      </c>
      <c r="BI383" s="229">
        <f>IF(N383="nulová",J383,0)</f>
        <v>0</v>
      </c>
      <c r="BJ383" s="18" t="s">
        <v>81</v>
      </c>
      <c r="BK383" s="229">
        <f>ROUND(I383*H383,2)</f>
        <v>0</v>
      </c>
      <c r="BL383" s="18" t="s">
        <v>134</v>
      </c>
      <c r="BM383" s="228" t="s">
        <v>606</v>
      </c>
    </row>
    <row r="384" s="2" customFormat="1" ht="24.15" customHeight="1">
      <c r="A384" s="39"/>
      <c r="B384" s="40"/>
      <c r="C384" s="216" t="s">
        <v>607</v>
      </c>
      <c r="D384" s="216" t="s">
        <v>130</v>
      </c>
      <c r="E384" s="217" t="s">
        <v>608</v>
      </c>
      <c r="F384" s="218" t="s">
        <v>609</v>
      </c>
      <c r="G384" s="219" t="s">
        <v>226</v>
      </c>
      <c r="H384" s="220">
        <v>163</v>
      </c>
      <c r="I384" s="221"/>
      <c r="J384" s="222">
        <f>ROUND(I384*H384,2)</f>
        <v>0</v>
      </c>
      <c r="K384" s="223"/>
      <c r="L384" s="45"/>
      <c r="M384" s="224" t="s">
        <v>1</v>
      </c>
      <c r="N384" s="225" t="s">
        <v>38</v>
      </c>
      <c r="O384" s="92"/>
      <c r="P384" s="226">
        <f>O384*H384</f>
        <v>0</v>
      </c>
      <c r="Q384" s="226">
        <v>0.00040000000000000002</v>
      </c>
      <c r="R384" s="226">
        <f>Q384*H384</f>
        <v>0.065200000000000008</v>
      </c>
      <c r="S384" s="226">
        <v>0</v>
      </c>
      <c r="T384" s="227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28" t="s">
        <v>134</v>
      </c>
      <c r="AT384" s="228" t="s">
        <v>130</v>
      </c>
      <c r="AU384" s="228" t="s">
        <v>83</v>
      </c>
      <c r="AY384" s="18" t="s">
        <v>128</v>
      </c>
      <c r="BE384" s="229">
        <f>IF(N384="základní",J384,0)</f>
        <v>0</v>
      </c>
      <c r="BF384" s="229">
        <f>IF(N384="snížená",J384,0)</f>
        <v>0</v>
      </c>
      <c r="BG384" s="229">
        <f>IF(N384="zákl. přenesená",J384,0)</f>
        <v>0</v>
      </c>
      <c r="BH384" s="229">
        <f>IF(N384="sníž. přenesená",J384,0)</f>
        <v>0</v>
      </c>
      <c r="BI384" s="229">
        <f>IF(N384="nulová",J384,0)</f>
        <v>0</v>
      </c>
      <c r="BJ384" s="18" t="s">
        <v>81</v>
      </c>
      <c r="BK384" s="229">
        <f>ROUND(I384*H384,2)</f>
        <v>0</v>
      </c>
      <c r="BL384" s="18" t="s">
        <v>134</v>
      </c>
      <c r="BM384" s="228" t="s">
        <v>610</v>
      </c>
    </row>
    <row r="385" s="2" customFormat="1" ht="16.5" customHeight="1">
      <c r="A385" s="39"/>
      <c r="B385" s="40"/>
      <c r="C385" s="263" t="s">
        <v>611</v>
      </c>
      <c r="D385" s="263" t="s">
        <v>193</v>
      </c>
      <c r="E385" s="264" t="s">
        <v>612</v>
      </c>
      <c r="F385" s="265" t="s">
        <v>613</v>
      </c>
      <c r="G385" s="266" t="s">
        <v>226</v>
      </c>
      <c r="H385" s="267">
        <v>163</v>
      </c>
      <c r="I385" s="268"/>
      <c r="J385" s="269">
        <f>ROUND(I385*H385,2)</f>
        <v>0</v>
      </c>
      <c r="K385" s="270"/>
      <c r="L385" s="271"/>
      <c r="M385" s="272" t="s">
        <v>1</v>
      </c>
      <c r="N385" s="273" t="s">
        <v>38</v>
      </c>
      <c r="O385" s="92"/>
      <c r="P385" s="226">
        <f>O385*H385</f>
        <v>0</v>
      </c>
      <c r="Q385" s="226">
        <v>0.096000000000000002</v>
      </c>
      <c r="R385" s="226">
        <f>Q385*H385</f>
        <v>15.648</v>
      </c>
      <c r="S385" s="226">
        <v>0</v>
      </c>
      <c r="T385" s="227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28" t="s">
        <v>177</v>
      </c>
      <c r="AT385" s="228" t="s">
        <v>193</v>
      </c>
      <c r="AU385" s="228" t="s">
        <v>83</v>
      </c>
      <c r="AY385" s="18" t="s">
        <v>128</v>
      </c>
      <c r="BE385" s="229">
        <f>IF(N385="základní",J385,0)</f>
        <v>0</v>
      </c>
      <c r="BF385" s="229">
        <f>IF(N385="snížená",J385,0)</f>
        <v>0</v>
      </c>
      <c r="BG385" s="229">
        <f>IF(N385="zákl. přenesená",J385,0)</f>
        <v>0</v>
      </c>
      <c r="BH385" s="229">
        <f>IF(N385="sníž. přenesená",J385,0)</f>
        <v>0</v>
      </c>
      <c r="BI385" s="229">
        <f>IF(N385="nulová",J385,0)</f>
        <v>0</v>
      </c>
      <c r="BJ385" s="18" t="s">
        <v>81</v>
      </c>
      <c r="BK385" s="229">
        <f>ROUND(I385*H385,2)</f>
        <v>0</v>
      </c>
      <c r="BL385" s="18" t="s">
        <v>134</v>
      </c>
      <c r="BM385" s="228" t="s">
        <v>614</v>
      </c>
    </row>
    <row r="386" s="2" customFormat="1">
      <c r="A386" s="39"/>
      <c r="B386" s="40"/>
      <c r="C386" s="41"/>
      <c r="D386" s="232" t="s">
        <v>615</v>
      </c>
      <c r="E386" s="41"/>
      <c r="F386" s="285" t="s">
        <v>616</v>
      </c>
      <c r="G386" s="41"/>
      <c r="H386" s="41"/>
      <c r="I386" s="286"/>
      <c r="J386" s="41"/>
      <c r="K386" s="41"/>
      <c r="L386" s="45"/>
      <c r="M386" s="287"/>
      <c r="N386" s="288"/>
      <c r="O386" s="92"/>
      <c r="P386" s="92"/>
      <c r="Q386" s="92"/>
      <c r="R386" s="92"/>
      <c r="S386" s="92"/>
      <c r="T386" s="93"/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T386" s="18" t="s">
        <v>615</v>
      </c>
      <c r="AU386" s="18" t="s">
        <v>83</v>
      </c>
    </row>
    <row r="387" s="2" customFormat="1" ht="24.15" customHeight="1">
      <c r="A387" s="39"/>
      <c r="B387" s="40"/>
      <c r="C387" s="216" t="s">
        <v>617</v>
      </c>
      <c r="D387" s="216" t="s">
        <v>130</v>
      </c>
      <c r="E387" s="217" t="s">
        <v>618</v>
      </c>
      <c r="F387" s="218" t="s">
        <v>619</v>
      </c>
      <c r="G387" s="219" t="s">
        <v>226</v>
      </c>
      <c r="H387" s="220">
        <v>2</v>
      </c>
      <c r="I387" s="221"/>
      <c r="J387" s="222">
        <f>ROUND(I387*H387,2)</f>
        <v>0</v>
      </c>
      <c r="K387" s="223"/>
      <c r="L387" s="45"/>
      <c r="M387" s="224" t="s">
        <v>1</v>
      </c>
      <c r="N387" s="225" t="s">
        <v>38</v>
      </c>
      <c r="O387" s="92"/>
      <c r="P387" s="226">
        <f>O387*H387</f>
        <v>0</v>
      </c>
      <c r="Q387" s="226">
        <v>0</v>
      </c>
      <c r="R387" s="226">
        <f>Q387*H387</f>
        <v>0</v>
      </c>
      <c r="S387" s="226">
        <v>0</v>
      </c>
      <c r="T387" s="227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28" t="s">
        <v>134</v>
      </c>
      <c r="AT387" s="228" t="s">
        <v>130</v>
      </c>
      <c r="AU387" s="228" t="s">
        <v>83</v>
      </c>
      <c r="AY387" s="18" t="s">
        <v>128</v>
      </c>
      <c r="BE387" s="229">
        <f>IF(N387="základní",J387,0)</f>
        <v>0</v>
      </c>
      <c r="BF387" s="229">
        <f>IF(N387="snížená",J387,0)</f>
        <v>0</v>
      </c>
      <c r="BG387" s="229">
        <f>IF(N387="zákl. přenesená",J387,0)</f>
        <v>0</v>
      </c>
      <c r="BH387" s="229">
        <f>IF(N387="sníž. přenesená",J387,0)</f>
        <v>0</v>
      </c>
      <c r="BI387" s="229">
        <f>IF(N387="nulová",J387,0)</f>
        <v>0</v>
      </c>
      <c r="BJ387" s="18" t="s">
        <v>81</v>
      </c>
      <c r="BK387" s="229">
        <f>ROUND(I387*H387,2)</f>
        <v>0</v>
      </c>
      <c r="BL387" s="18" t="s">
        <v>134</v>
      </c>
      <c r="BM387" s="228" t="s">
        <v>620</v>
      </c>
    </row>
    <row r="388" s="2" customFormat="1" ht="24.15" customHeight="1">
      <c r="A388" s="39"/>
      <c r="B388" s="40"/>
      <c r="C388" s="216" t="s">
        <v>621</v>
      </c>
      <c r="D388" s="216" t="s">
        <v>130</v>
      </c>
      <c r="E388" s="217" t="s">
        <v>622</v>
      </c>
      <c r="F388" s="218" t="s">
        <v>623</v>
      </c>
      <c r="G388" s="219" t="s">
        <v>226</v>
      </c>
      <c r="H388" s="220">
        <v>2</v>
      </c>
      <c r="I388" s="221"/>
      <c r="J388" s="222">
        <f>ROUND(I388*H388,2)</f>
        <v>0</v>
      </c>
      <c r="K388" s="223"/>
      <c r="L388" s="45"/>
      <c r="M388" s="224" t="s">
        <v>1</v>
      </c>
      <c r="N388" s="225" t="s">
        <v>38</v>
      </c>
      <c r="O388" s="92"/>
      <c r="P388" s="226">
        <f>O388*H388</f>
        <v>0</v>
      </c>
      <c r="Q388" s="226">
        <v>0</v>
      </c>
      <c r="R388" s="226">
        <f>Q388*H388</f>
        <v>0</v>
      </c>
      <c r="S388" s="226">
        <v>0</v>
      </c>
      <c r="T388" s="227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28" t="s">
        <v>134</v>
      </c>
      <c r="AT388" s="228" t="s">
        <v>130</v>
      </c>
      <c r="AU388" s="228" t="s">
        <v>83</v>
      </c>
      <c r="AY388" s="18" t="s">
        <v>128</v>
      </c>
      <c r="BE388" s="229">
        <f>IF(N388="základní",J388,0)</f>
        <v>0</v>
      </c>
      <c r="BF388" s="229">
        <f>IF(N388="snížená",J388,0)</f>
        <v>0</v>
      </c>
      <c r="BG388" s="229">
        <f>IF(N388="zákl. přenesená",J388,0)</f>
        <v>0</v>
      </c>
      <c r="BH388" s="229">
        <f>IF(N388="sníž. přenesená",J388,0)</f>
        <v>0</v>
      </c>
      <c r="BI388" s="229">
        <f>IF(N388="nulová",J388,0)</f>
        <v>0</v>
      </c>
      <c r="BJ388" s="18" t="s">
        <v>81</v>
      </c>
      <c r="BK388" s="229">
        <f>ROUND(I388*H388,2)</f>
        <v>0</v>
      </c>
      <c r="BL388" s="18" t="s">
        <v>134</v>
      </c>
      <c r="BM388" s="228" t="s">
        <v>624</v>
      </c>
    </row>
    <row r="389" s="2" customFormat="1" ht="24.15" customHeight="1">
      <c r="A389" s="39"/>
      <c r="B389" s="40"/>
      <c r="C389" s="263" t="s">
        <v>625</v>
      </c>
      <c r="D389" s="263" t="s">
        <v>193</v>
      </c>
      <c r="E389" s="264" t="s">
        <v>78</v>
      </c>
      <c r="F389" s="265" t="s">
        <v>626</v>
      </c>
      <c r="G389" s="266" t="s">
        <v>226</v>
      </c>
      <c r="H389" s="267">
        <v>198</v>
      </c>
      <c r="I389" s="268"/>
      <c r="J389" s="269">
        <f>ROUND(I389*H389,2)</f>
        <v>0</v>
      </c>
      <c r="K389" s="270"/>
      <c r="L389" s="271"/>
      <c r="M389" s="272" t="s">
        <v>1</v>
      </c>
      <c r="N389" s="273" t="s">
        <v>38</v>
      </c>
      <c r="O389" s="92"/>
      <c r="P389" s="226">
        <f>O389*H389</f>
        <v>0</v>
      </c>
      <c r="Q389" s="226">
        <v>0</v>
      </c>
      <c r="R389" s="226">
        <f>Q389*H389</f>
        <v>0</v>
      </c>
      <c r="S389" s="226">
        <v>0</v>
      </c>
      <c r="T389" s="227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28" t="s">
        <v>177</v>
      </c>
      <c r="AT389" s="228" t="s">
        <v>193</v>
      </c>
      <c r="AU389" s="228" t="s">
        <v>83</v>
      </c>
      <c r="AY389" s="18" t="s">
        <v>128</v>
      </c>
      <c r="BE389" s="229">
        <f>IF(N389="základní",J389,0)</f>
        <v>0</v>
      </c>
      <c r="BF389" s="229">
        <f>IF(N389="snížená",J389,0)</f>
        <v>0</v>
      </c>
      <c r="BG389" s="229">
        <f>IF(N389="zákl. přenesená",J389,0)</f>
        <v>0</v>
      </c>
      <c r="BH389" s="229">
        <f>IF(N389="sníž. přenesená",J389,0)</f>
        <v>0</v>
      </c>
      <c r="BI389" s="229">
        <f>IF(N389="nulová",J389,0)</f>
        <v>0</v>
      </c>
      <c r="BJ389" s="18" t="s">
        <v>81</v>
      </c>
      <c r="BK389" s="229">
        <f>ROUND(I389*H389,2)</f>
        <v>0</v>
      </c>
      <c r="BL389" s="18" t="s">
        <v>134</v>
      </c>
      <c r="BM389" s="228" t="s">
        <v>627</v>
      </c>
    </row>
    <row r="390" s="2" customFormat="1" ht="24.15" customHeight="1">
      <c r="A390" s="39"/>
      <c r="B390" s="40"/>
      <c r="C390" s="263" t="s">
        <v>628</v>
      </c>
      <c r="D390" s="263" t="s">
        <v>193</v>
      </c>
      <c r="E390" s="264" t="s">
        <v>629</v>
      </c>
      <c r="F390" s="265" t="s">
        <v>630</v>
      </c>
      <c r="G390" s="266" t="s">
        <v>226</v>
      </c>
      <c r="H390" s="267">
        <v>52</v>
      </c>
      <c r="I390" s="268"/>
      <c r="J390" s="269">
        <f>ROUND(I390*H390,2)</f>
        <v>0</v>
      </c>
      <c r="K390" s="270"/>
      <c r="L390" s="271"/>
      <c r="M390" s="272" t="s">
        <v>1</v>
      </c>
      <c r="N390" s="273" t="s">
        <v>38</v>
      </c>
      <c r="O390" s="92"/>
      <c r="P390" s="226">
        <f>O390*H390</f>
        <v>0</v>
      </c>
      <c r="Q390" s="226">
        <v>0</v>
      </c>
      <c r="R390" s="226">
        <f>Q390*H390</f>
        <v>0</v>
      </c>
      <c r="S390" s="226">
        <v>0</v>
      </c>
      <c r="T390" s="227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28" t="s">
        <v>177</v>
      </c>
      <c r="AT390" s="228" t="s">
        <v>193</v>
      </c>
      <c r="AU390" s="228" t="s">
        <v>83</v>
      </c>
      <c r="AY390" s="18" t="s">
        <v>128</v>
      </c>
      <c r="BE390" s="229">
        <f>IF(N390="základní",J390,0)</f>
        <v>0</v>
      </c>
      <c r="BF390" s="229">
        <f>IF(N390="snížená",J390,0)</f>
        <v>0</v>
      </c>
      <c r="BG390" s="229">
        <f>IF(N390="zákl. přenesená",J390,0)</f>
        <v>0</v>
      </c>
      <c r="BH390" s="229">
        <f>IF(N390="sníž. přenesená",J390,0)</f>
        <v>0</v>
      </c>
      <c r="BI390" s="229">
        <f>IF(N390="nulová",J390,0)</f>
        <v>0</v>
      </c>
      <c r="BJ390" s="18" t="s">
        <v>81</v>
      </c>
      <c r="BK390" s="229">
        <f>ROUND(I390*H390,2)</f>
        <v>0</v>
      </c>
      <c r="BL390" s="18" t="s">
        <v>134</v>
      </c>
      <c r="BM390" s="228" t="s">
        <v>631</v>
      </c>
    </row>
    <row r="391" s="2" customFormat="1" ht="44.25" customHeight="1">
      <c r="A391" s="39"/>
      <c r="B391" s="40"/>
      <c r="C391" s="263" t="s">
        <v>632</v>
      </c>
      <c r="D391" s="263" t="s">
        <v>193</v>
      </c>
      <c r="E391" s="264" t="s">
        <v>633</v>
      </c>
      <c r="F391" s="265" t="s">
        <v>634</v>
      </c>
      <c r="G391" s="266" t="s">
        <v>226</v>
      </c>
      <c r="H391" s="267">
        <v>10</v>
      </c>
      <c r="I391" s="268"/>
      <c r="J391" s="269">
        <f>ROUND(I391*H391,2)</f>
        <v>0</v>
      </c>
      <c r="K391" s="270"/>
      <c r="L391" s="271"/>
      <c r="M391" s="272" t="s">
        <v>1</v>
      </c>
      <c r="N391" s="273" t="s">
        <v>38</v>
      </c>
      <c r="O391" s="92"/>
      <c r="P391" s="226">
        <f>O391*H391</f>
        <v>0</v>
      </c>
      <c r="Q391" s="226">
        <v>0</v>
      </c>
      <c r="R391" s="226">
        <f>Q391*H391</f>
        <v>0</v>
      </c>
      <c r="S391" s="226">
        <v>0</v>
      </c>
      <c r="T391" s="227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28" t="s">
        <v>177</v>
      </c>
      <c r="AT391" s="228" t="s">
        <v>193</v>
      </c>
      <c r="AU391" s="228" t="s">
        <v>83</v>
      </c>
      <c r="AY391" s="18" t="s">
        <v>128</v>
      </c>
      <c r="BE391" s="229">
        <f>IF(N391="základní",J391,0)</f>
        <v>0</v>
      </c>
      <c r="BF391" s="229">
        <f>IF(N391="snížená",J391,0)</f>
        <v>0</v>
      </c>
      <c r="BG391" s="229">
        <f>IF(N391="zákl. přenesená",J391,0)</f>
        <v>0</v>
      </c>
      <c r="BH391" s="229">
        <f>IF(N391="sníž. přenesená",J391,0)</f>
        <v>0</v>
      </c>
      <c r="BI391" s="229">
        <f>IF(N391="nulová",J391,0)</f>
        <v>0</v>
      </c>
      <c r="BJ391" s="18" t="s">
        <v>81</v>
      </c>
      <c r="BK391" s="229">
        <f>ROUND(I391*H391,2)</f>
        <v>0</v>
      </c>
      <c r="BL391" s="18" t="s">
        <v>134</v>
      </c>
      <c r="BM391" s="228" t="s">
        <v>635</v>
      </c>
    </row>
    <row r="392" s="2" customFormat="1" ht="24.15" customHeight="1">
      <c r="A392" s="39"/>
      <c r="B392" s="40"/>
      <c r="C392" s="263" t="s">
        <v>636</v>
      </c>
      <c r="D392" s="263" t="s">
        <v>193</v>
      </c>
      <c r="E392" s="264" t="s">
        <v>637</v>
      </c>
      <c r="F392" s="265" t="s">
        <v>638</v>
      </c>
      <c r="G392" s="266" t="s">
        <v>226</v>
      </c>
      <c r="H392" s="267">
        <v>2</v>
      </c>
      <c r="I392" s="268"/>
      <c r="J392" s="269">
        <f>ROUND(I392*H392,2)</f>
        <v>0</v>
      </c>
      <c r="K392" s="270"/>
      <c r="L392" s="271"/>
      <c r="M392" s="272" t="s">
        <v>1</v>
      </c>
      <c r="N392" s="273" t="s">
        <v>38</v>
      </c>
      <c r="O392" s="92"/>
      <c r="P392" s="226">
        <f>O392*H392</f>
        <v>0</v>
      </c>
      <c r="Q392" s="226">
        <v>0</v>
      </c>
      <c r="R392" s="226">
        <f>Q392*H392</f>
        <v>0</v>
      </c>
      <c r="S392" s="226">
        <v>0</v>
      </c>
      <c r="T392" s="227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28" t="s">
        <v>177</v>
      </c>
      <c r="AT392" s="228" t="s">
        <v>193</v>
      </c>
      <c r="AU392" s="228" t="s">
        <v>83</v>
      </c>
      <c r="AY392" s="18" t="s">
        <v>128</v>
      </c>
      <c r="BE392" s="229">
        <f>IF(N392="základní",J392,0)</f>
        <v>0</v>
      </c>
      <c r="BF392" s="229">
        <f>IF(N392="snížená",J392,0)</f>
        <v>0</v>
      </c>
      <c r="BG392" s="229">
        <f>IF(N392="zákl. přenesená",J392,0)</f>
        <v>0</v>
      </c>
      <c r="BH392" s="229">
        <f>IF(N392="sníž. přenesená",J392,0)</f>
        <v>0</v>
      </c>
      <c r="BI392" s="229">
        <f>IF(N392="nulová",J392,0)</f>
        <v>0</v>
      </c>
      <c r="BJ392" s="18" t="s">
        <v>81</v>
      </c>
      <c r="BK392" s="229">
        <f>ROUND(I392*H392,2)</f>
        <v>0</v>
      </c>
      <c r="BL392" s="18" t="s">
        <v>134</v>
      </c>
      <c r="BM392" s="228" t="s">
        <v>639</v>
      </c>
    </row>
    <row r="393" s="2" customFormat="1" ht="24.15" customHeight="1">
      <c r="A393" s="39"/>
      <c r="B393" s="40"/>
      <c r="C393" s="263" t="s">
        <v>640</v>
      </c>
      <c r="D393" s="263" t="s">
        <v>193</v>
      </c>
      <c r="E393" s="264" t="s">
        <v>641</v>
      </c>
      <c r="F393" s="265" t="s">
        <v>642</v>
      </c>
      <c r="G393" s="266" t="s">
        <v>226</v>
      </c>
      <c r="H393" s="267">
        <v>4</v>
      </c>
      <c r="I393" s="268"/>
      <c r="J393" s="269">
        <f>ROUND(I393*H393,2)</f>
        <v>0</v>
      </c>
      <c r="K393" s="270"/>
      <c r="L393" s="271"/>
      <c r="M393" s="272" t="s">
        <v>1</v>
      </c>
      <c r="N393" s="273" t="s">
        <v>38</v>
      </c>
      <c r="O393" s="92"/>
      <c r="P393" s="226">
        <f>O393*H393</f>
        <v>0</v>
      </c>
      <c r="Q393" s="226">
        <v>0</v>
      </c>
      <c r="R393" s="226">
        <f>Q393*H393</f>
        <v>0</v>
      </c>
      <c r="S393" s="226">
        <v>0</v>
      </c>
      <c r="T393" s="227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28" t="s">
        <v>177</v>
      </c>
      <c r="AT393" s="228" t="s">
        <v>193</v>
      </c>
      <c r="AU393" s="228" t="s">
        <v>83</v>
      </c>
      <c r="AY393" s="18" t="s">
        <v>128</v>
      </c>
      <c r="BE393" s="229">
        <f>IF(N393="základní",J393,0)</f>
        <v>0</v>
      </c>
      <c r="BF393" s="229">
        <f>IF(N393="snížená",J393,0)</f>
        <v>0</v>
      </c>
      <c r="BG393" s="229">
        <f>IF(N393="zákl. přenesená",J393,0)</f>
        <v>0</v>
      </c>
      <c r="BH393" s="229">
        <f>IF(N393="sníž. přenesená",J393,0)</f>
        <v>0</v>
      </c>
      <c r="BI393" s="229">
        <f>IF(N393="nulová",J393,0)</f>
        <v>0</v>
      </c>
      <c r="BJ393" s="18" t="s">
        <v>81</v>
      </c>
      <c r="BK393" s="229">
        <f>ROUND(I393*H393,2)</f>
        <v>0</v>
      </c>
      <c r="BL393" s="18" t="s">
        <v>134</v>
      </c>
      <c r="BM393" s="228" t="s">
        <v>643</v>
      </c>
    </row>
    <row r="394" s="2" customFormat="1" ht="16.5" customHeight="1">
      <c r="A394" s="39"/>
      <c r="B394" s="40"/>
      <c r="C394" s="263" t="s">
        <v>644</v>
      </c>
      <c r="D394" s="263" t="s">
        <v>193</v>
      </c>
      <c r="E394" s="264" t="s">
        <v>645</v>
      </c>
      <c r="F394" s="265" t="s">
        <v>646</v>
      </c>
      <c r="G394" s="266" t="s">
        <v>226</v>
      </c>
      <c r="H394" s="267">
        <v>15</v>
      </c>
      <c r="I394" s="268"/>
      <c r="J394" s="269">
        <f>ROUND(I394*H394,2)</f>
        <v>0</v>
      </c>
      <c r="K394" s="270"/>
      <c r="L394" s="271"/>
      <c r="M394" s="272" t="s">
        <v>1</v>
      </c>
      <c r="N394" s="273" t="s">
        <v>38</v>
      </c>
      <c r="O394" s="92"/>
      <c r="P394" s="226">
        <f>O394*H394</f>
        <v>0</v>
      </c>
      <c r="Q394" s="226">
        <v>0</v>
      </c>
      <c r="R394" s="226">
        <f>Q394*H394</f>
        <v>0</v>
      </c>
      <c r="S394" s="226">
        <v>0</v>
      </c>
      <c r="T394" s="227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28" t="s">
        <v>177</v>
      </c>
      <c r="AT394" s="228" t="s">
        <v>193</v>
      </c>
      <c r="AU394" s="228" t="s">
        <v>83</v>
      </c>
      <c r="AY394" s="18" t="s">
        <v>128</v>
      </c>
      <c r="BE394" s="229">
        <f>IF(N394="základní",J394,0)</f>
        <v>0</v>
      </c>
      <c r="BF394" s="229">
        <f>IF(N394="snížená",J394,0)</f>
        <v>0</v>
      </c>
      <c r="BG394" s="229">
        <f>IF(N394="zákl. přenesená",J394,0)</f>
        <v>0</v>
      </c>
      <c r="BH394" s="229">
        <f>IF(N394="sníž. přenesená",J394,0)</f>
        <v>0</v>
      </c>
      <c r="BI394" s="229">
        <f>IF(N394="nulová",J394,0)</f>
        <v>0</v>
      </c>
      <c r="BJ394" s="18" t="s">
        <v>81</v>
      </c>
      <c r="BK394" s="229">
        <f>ROUND(I394*H394,2)</f>
        <v>0</v>
      </c>
      <c r="BL394" s="18" t="s">
        <v>134</v>
      </c>
      <c r="BM394" s="228" t="s">
        <v>647</v>
      </c>
    </row>
    <row r="395" s="2" customFormat="1" ht="16.5" customHeight="1">
      <c r="A395" s="39"/>
      <c r="B395" s="40"/>
      <c r="C395" s="263" t="s">
        <v>648</v>
      </c>
      <c r="D395" s="263" t="s">
        <v>193</v>
      </c>
      <c r="E395" s="264" t="s">
        <v>649</v>
      </c>
      <c r="F395" s="265" t="s">
        <v>650</v>
      </c>
      <c r="G395" s="266" t="s">
        <v>226</v>
      </c>
      <c r="H395" s="267">
        <v>444</v>
      </c>
      <c r="I395" s="268"/>
      <c r="J395" s="269">
        <f>ROUND(I395*H395,2)</f>
        <v>0</v>
      </c>
      <c r="K395" s="270"/>
      <c r="L395" s="271"/>
      <c r="M395" s="272" t="s">
        <v>1</v>
      </c>
      <c r="N395" s="273" t="s">
        <v>38</v>
      </c>
      <c r="O395" s="92"/>
      <c r="P395" s="226">
        <f>O395*H395</f>
        <v>0</v>
      </c>
      <c r="Q395" s="226">
        <v>0</v>
      </c>
      <c r="R395" s="226">
        <f>Q395*H395</f>
        <v>0</v>
      </c>
      <c r="S395" s="226">
        <v>0</v>
      </c>
      <c r="T395" s="227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28" t="s">
        <v>177</v>
      </c>
      <c r="AT395" s="228" t="s">
        <v>193</v>
      </c>
      <c r="AU395" s="228" t="s">
        <v>83</v>
      </c>
      <c r="AY395" s="18" t="s">
        <v>128</v>
      </c>
      <c r="BE395" s="229">
        <f>IF(N395="základní",J395,0)</f>
        <v>0</v>
      </c>
      <c r="BF395" s="229">
        <f>IF(N395="snížená",J395,0)</f>
        <v>0</v>
      </c>
      <c r="BG395" s="229">
        <f>IF(N395="zákl. přenesená",J395,0)</f>
        <v>0</v>
      </c>
      <c r="BH395" s="229">
        <f>IF(N395="sníž. přenesená",J395,0)</f>
        <v>0</v>
      </c>
      <c r="BI395" s="229">
        <f>IF(N395="nulová",J395,0)</f>
        <v>0</v>
      </c>
      <c r="BJ395" s="18" t="s">
        <v>81</v>
      </c>
      <c r="BK395" s="229">
        <f>ROUND(I395*H395,2)</f>
        <v>0</v>
      </c>
      <c r="BL395" s="18" t="s">
        <v>134</v>
      </c>
      <c r="BM395" s="228" t="s">
        <v>651</v>
      </c>
    </row>
    <row r="396" s="2" customFormat="1" ht="16.5" customHeight="1">
      <c r="A396" s="39"/>
      <c r="B396" s="40"/>
      <c r="C396" s="263" t="s">
        <v>652</v>
      </c>
      <c r="D396" s="263" t="s">
        <v>193</v>
      </c>
      <c r="E396" s="264" t="s">
        <v>653</v>
      </c>
      <c r="F396" s="265" t="s">
        <v>654</v>
      </c>
      <c r="G396" s="266" t="s">
        <v>226</v>
      </c>
      <c r="H396" s="267">
        <v>27</v>
      </c>
      <c r="I396" s="268"/>
      <c r="J396" s="269">
        <f>ROUND(I396*H396,2)</f>
        <v>0</v>
      </c>
      <c r="K396" s="270"/>
      <c r="L396" s="271"/>
      <c r="M396" s="272" t="s">
        <v>1</v>
      </c>
      <c r="N396" s="273" t="s">
        <v>38</v>
      </c>
      <c r="O396" s="92"/>
      <c r="P396" s="226">
        <f>O396*H396</f>
        <v>0</v>
      </c>
      <c r="Q396" s="226">
        <v>0</v>
      </c>
      <c r="R396" s="226">
        <f>Q396*H396</f>
        <v>0</v>
      </c>
      <c r="S396" s="226">
        <v>0</v>
      </c>
      <c r="T396" s="227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28" t="s">
        <v>177</v>
      </c>
      <c r="AT396" s="228" t="s">
        <v>193</v>
      </c>
      <c r="AU396" s="228" t="s">
        <v>83</v>
      </c>
      <c r="AY396" s="18" t="s">
        <v>128</v>
      </c>
      <c r="BE396" s="229">
        <f>IF(N396="základní",J396,0)</f>
        <v>0</v>
      </c>
      <c r="BF396" s="229">
        <f>IF(N396="snížená",J396,0)</f>
        <v>0</v>
      </c>
      <c r="BG396" s="229">
        <f>IF(N396="zákl. přenesená",J396,0)</f>
        <v>0</v>
      </c>
      <c r="BH396" s="229">
        <f>IF(N396="sníž. přenesená",J396,0)</f>
        <v>0</v>
      </c>
      <c r="BI396" s="229">
        <f>IF(N396="nulová",J396,0)</f>
        <v>0</v>
      </c>
      <c r="BJ396" s="18" t="s">
        <v>81</v>
      </c>
      <c r="BK396" s="229">
        <f>ROUND(I396*H396,2)</f>
        <v>0</v>
      </c>
      <c r="BL396" s="18" t="s">
        <v>134</v>
      </c>
      <c r="BM396" s="228" t="s">
        <v>655</v>
      </c>
    </row>
    <row r="397" s="2" customFormat="1" ht="16.5" customHeight="1">
      <c r="A397" s="39"/>
      <c r="B397" s="40"/>
      <c r="C397" s="263" t="s">
        <v>656</v>
      </c>
      <c r="D397" s="263" t="s">
        <v>193</v>
      </c>
      <c r="E397" s="264" t="s">
        <v>657</v>
      </c>
      <c r="F397" s="265" t="s">
        <v>658</v>
      </c>
      <c r="G397" s="266" t="s">
        <v>226</v>
      </c>
      <c r="H397" s="267">
        <v>3</v>
      </c>
      <c r="I397" s="268"/>
      <c r="J397" s="269">
        <f>ROUND(I397*H397,2)</f>
        <v>0</v>
      </c>
      <c r="K397" s="270"/>
      <c r="L397" s="271"/>
      <c r="M397" s="272" t="s">
        <v>1</v>
      </c>
      <c r="N397" s="273" t="s">
        <v>38</v>
      </c>
      <c r="O397" s="92"/>
      <c r="P397" s="226">
        <f>O397*H397</f>
        <v>0</v>
      </c>
      <c r="Q397" s="226">
        <v>0</v>
      </c>
      <c r="R397" s="226">
        <f>Q397*H397</f>
        <v>0</v>
      </c>
      <c r="S397" s="226">
        <v>0</v>
      </c>
      <c r="T397" s="227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28" t="s">
        <v>177</v>
      </c>
      <c r="AT397" s="228" t="s">
        <v>193</v>
      </c>
      <c r="AU397" s="228" t="s">
        <v>83</v>
      </c>
      <c r="AY397" s="18" t="s">
        <v>128</v>
      </c>
      <c r="BE397" s="229">
        <f>IF(N397="základní",J397,0)</f>
        <v>0</v>
      </c>
      <c r="BF397" s="229">
        <f>IF(N397="snížená",J397,0)</f>
        <v>0</v>
      </c>
      <c r="BG397" s="229">
        <f>IF(N397="zákl. přenesená",J397,0)</f>
        <v>0</v>
      </c>
      <c r="BH397" s="229">
        <f>IF(N397="sníž. přenesená",J397,0)</f>
        <v>0</v>
      </c>
      <c r="BI397" s="229">
        <f>IF(N397="nulová",J397,0)</f>
        <v>0</v>
      </c>
      <c r="BJ397" s="18" t="s">
        <v>81</v>
      </c>
      <c r="BK397" s="229">
        <f>ROUND(I397*H397,2)</f>
        <v>0</v>
      </c>
      <c r="BL397" s="18" t="s">
        <v>134</v>
      </c>
      <c r="BM397" s="228" t="s">
        <v>659</v>
      </c>
    </row>
    <row r="398" s="2" customFormat="1" ht="16.5" customHeight="1">
      <c r="A398" s="39"/>
      <c r="B398" s="40"/>
      <c r="C398" s="263" t="s">
        <v>660</v>
      </c>
      <c r="D398" s="263" t="s">
        <v>193</v>
      </c>
      <c r="E398" s="264" t="s">
        <v>661</v>
      </c>
      <c r="F398" s="265" t="s">
        <v>662</v>
      </c>
      <c r="G398" s="266" t="s">
        <v>226</v>
      </c>
      <c r="H398" s="267">
        <v>326</v>
      </c>
      <c r="I398" s="268"/>
      <c r="J398" s="269">
        <f>ROUND(I398*H398,2)</f>
        <v>0</v>
      </c>
      <c r="K398" s="270"/>
      <c r="L398" s="271"/>
      <c r="M398" s="272" t="s">
        <v>1</v>
      </c>
      <c r="N398" s="273" t="s">
        <v>38</v>
      </c>
      <c r="O398" s="92"/>
      <c r="P398" s="226">
        <f>O398*H398</f>
        <v>0</v>
      </c>
      <c r="Q398" s="226">
        <v>0</v>
      </c>
      <c r="R398" s="226">
        <f>Q398*H398</f>
        <v>0</v>
      </c>
      <c r="S398" s="226">
        <v>0</v>
      </c>
      <c r="T398" s="227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28" t="s">
        <v>177</v>
      </c>
      <c r="AT398" s="228" t="s">
        <v>193</v>
      </c>
      <c r="AU398" s="228" t="s">
        <v>83</v>
      </c>
      <c r="AY398" s="18" t="s">
        <v>128</v>
      </c>
      <c r="BE398" s="229">
        <f>IF(N398="základní",J398,0)</f>
        <v>0</v>
      </c>
      <c r="BF398" s="229">
        <f>IF(N398="snížená",J398,0)</f>
        <v>0</v>
      </c>
      <c r="BG398" s="229">
        <f>IF(N398="zákl. přenesená",J398,0)</f>
        <v>0</v>
      </c>
      <c r="BH398" s="229">
        <f>IF(N398="sníž. přenesená",J398,0)</f>
        <v>0</v>
      </c>
      <c r="BI398" s="229">
        <f>IF(N398="nulová",J398,0)</f>
        <v>0</v>
      </c>
      <c r="BJ398" s="18" t="s">
        <v>81</v>
      </c>
      <c r="BK398" s="229">
        <f>ROUND(I398*H398,2)</f>
        <v>0</v>
      </c>
      <c r="BL398" s="18" t="s">
        <v>134</v>
      </c>
      <c r="BM398" s="228" t="s">
        <v>663</v>
      </c>
    </row>
    <row r="399" s="2" customFormat="1" ht="24.15" customHeight="1">
      <c r="A399" s="39"/>
      <c r="B399" s="40"/>
      <c r="C399" s="263" t="s">
        <v>664</v>
      </c>
      <c r="D399" s="263" t="s">
        <v>193</v>
      </c>
      <c r="E399" s="264" t="s">
        <v>665</v>
      </c>
      <c r="F399" s="265" t="s">
        <v>666</v>
      </c>
      <c r="G399" s="266" t="s">
        <v>275</v>
      </c>
      <c r="H399" s="267">
        <v>1</v>
      </c>
      <c r="I399" s="268"/>
      <c r="J399" s="269">
        <f>ROUND(I399*H399,2)</f>
        <v>0</v>
      </c>
      <c r="K399" s="270"/>
      <c r="L399" s="271"/>
      <c r="M399" s="272" t="s">
        <v>1</v>
      </c>
      <c r="N399" s="273" t="s">
        <v>38</v>
      </c>
      <c r="O399" s="92"/>
      <c r="P399" s="226">
        <f>O399*H399</f>
        <v>0</v>
      </c>
      <c r="Q399" s="226">
        <v>0</v>
      </c>
      <c r="R399" s="226">
        <f>Q399*H399</f>
        <v>0</v>
      </c>
      <c r="S399" s="226">
        <v>0</v>
      </c>
      <c r="T399" s="227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28" t="s">
        <v>177</v>
      </c>
      <c r="AT399" s="228" t="s">
        <v>193</v>
      </c>
      <c r="AU399" s="228" t="s">
        <v>83</v>
      </c>
      <c r="AY399" s="18" t="s">
        <v>128</v>
      </c>
      <c r="BE399" s="229">
        <f>IF(N399="základní",J399,0)</f>
        <v>0</v>
      </c>
      <c r="BF399" s="229">
        <f>IF(N399="snížená",J399,0)</f>
        <v>0</v>
      </c>
      <c r="BG399" s="229">
        <f>IF(N399="zákl. přenesená",J399,0)</f>
        <v>0</v>
      </c>
      <c r="BH399" s="229">
        <f>IF(N399="sníž. přenesená",J399,0)</f>
        <v>0</v>
      </c>
      <c r="BI399" s="229">
        <f>IF(N399="nulová",J399,0)</f>
        <v>0</v>
      </c>
      <c r="BJ399" s="18" t="s">
        <v>81</v>
      </c>
      <c r="BK399" s="229">
        <f>ROUND(I399*H399,2)</f>
        <v>0</v>
      </c>
      <c r="BL399" s="18" t="s">
        <v>134</v>
      </c>
      <c r="BM399" s="228" t="s">
        <v>667</v>
      </c>
    </row>
    <row r="400" s="2" customFormat="1" ht="24.15" customHeight="1">
      <c r="A400" s="39"/>
      <c r="B400" s="40"/>
      <c r="C400" s="263" t="s">
        <v>668</v>
      </c>
      <c r="D400" s="263" t="s">
        <v>193</v>
      </c>
      <c r="E400" s="264" t="s">
        <v>669</v>
      </c>
      <c r="F400" s="265" t="s">
        <v>670</v>
      </c>
      <c r="G400" s="266" t="s">
        <v>275</v>
      </c>
      <c r="H400" s="267">
        <v>1</v>
      </c>
      <c r="I400" s="268"/>
      <c r="J400" s="269">
        <f>ROUND(I400*H400,2)</f>
        <v>0</v>
      </c>
      <c r="K400" s="270"/>
      <c r="L400" s="271"/>
      <c r="M400" s="272" t="s">
        <v>1</v>
      </c>
      <c r="N400" s="273" t="s">
        <v>38</v>
      </c>
      <c r="O400" s="92"/>
      <c r="P400" s="226">
        <f>O400*H400</f>
        <v>0</v>
      </c>
      <c r="Q400" s="226">
        <v>0</v>
      </c>
      <c r="R400" s="226">
        <f>Q400*H400</f>
        <v>0</v>
      </c>
      <c r="S400" s="226">
        <v>0</v>
      </c>
      <c r="T400" s="227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28" t="s">
        <v>177</v>
      </c>
      <c r="AT400" s="228" t="s">
        <v>193</v>
      </c>
      <c r="AU400" s="228" t="s">
        <v>83</v>
      </c>
      <c r="AY400" s="18" t="s">
        <v>128</v>
      </c>
      <c r="BE400" s="229">
        <f>IF(N400="základní",J400,0)</f>
        <v>0</v>
      </c>
      <c r="BF400" s="229">
        <f>IF(N400="snížená",J400,0)</f>
        <v>0</v>
      </c>
      <c r="BG400" s="229">
        <f>IF(N400="zákl. přenesená",J400,0)</f>
        <v>0</v>
      </c>
      <c r="BH400" s="229">
        <f>IF(N400="sníž. přenesená",J400,0)</f>
        <v>0</v>
      </c>
      <c r="BI400" s="229">
        <f>IF(N400="nulová",J400,0)</f>
        <v>0</v>
      </c>
      <c r="BJ400" s="18" t="s">
        <v>81</v>
      </c>
      <c r="BK400" s="229">
        <f>ROUND(I400*H400,2)</f>
        <v>0</v>
      </c>
      <c r="BL400" s="18" t="s">
        <v>134</v>
      </c>
      <c r="BM400" s="228" t="s">
        <v>671</v>
      </c>
    </row>
    <row r="401" s="2" customFormat="1" ht="24.15" customHeight="1">
      <c r="A401" s="39"/>
      <c r="B401" s="40"/>
      <c r="C401" s="263" t="s">
        <v>672</v>
      </c>
      <c r="D401" s="263" t="s">
        <v>193</v>
      </c>
      <c r="E401" s="264" t="s">
        <v>673</v>
      </c>
      <c r="F401" s="265" t="s">
        <v>674</v>
      </c>
      <c r="G401" s="266" t="s">
        <v>275</v>
      </c>
      <c r="H401" s="267">
        <v>1</v>
      </c>
      <c r="I401" s="268"/>
      <c r="J401" s="269">
        <f>ROUND(I401*H401,2)</f>
        <v>0</v>
      </c>
      <c r="K401" s="270"/>
      <c r="L401" s="271"/>
      <c r="M401" s="272" t="s">
        <v>1</v>
      </c>
      <c r="N401" s="273" t="s">
        <v>38</v>
      </c>
      <c r="O401" s="92"/>
      <c r="P401" s="226">
        <f>O401*H401</f>
        <v>0</v>
      </c>
      <c r="Q401" s="226">
        <v>0</v>
      </c>
      <c r="R401" s="226">
        <f>Q401*H401</f>
        <v>0</v>
      </c>
      <c r="S401" s="226">
        <v>0</v>
      </c>
      <c r="T401" s="227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28" t="s">
        <v>177</v>
      </c>
      <c r="AT401" s="228" t="s">
        <v>193</v>
      </c>
      <c r="AU401" s="228" t="s">
        <v>83</v>
      </c>
      <c r="AY401" s="18" t="s">
        <v>128</v>
      </c>
      <c r="BE401" s="229">
        <f>IF(N401="základní",J401,0)</f>
        <v>0</v>
      </c>
      <c r="BF401" s="229">
        <f>IF(N401="snížená",J401,0)</f>
        <v>0</v>
      </c>
      <c r="BG401" s="229">
        <f>IF(N401="zákl. přenesená",J401,0)</f>
        <v>0</v>
      </c>
      <c r="BH401" s="229">
        <f>IF(N401="sníž. přenesená",J401,0)</f>
        <v>0</v>
      </c>
      <c r="BI401" s="229">
        <f>IF(N401="nulová",J401,0)</f>
        <v>0</v>
      </c>
      <c r="BJ401" s="18" t="s">
        <v>81</v>
      </c>
      <c r="BK401" s="229">
        <f>ROUND(I401*H401,2)</f>
        <v>0</v>
      </c>
      <c r="BL401" s="18" t="s">
        <v>134</v>
      </c>
      <c r="BM401" s="228" t="s">
        <v>675</v>
      </c>
    </row>
    <row r="402" s="2" customFormat="1" ht="24.15" customHeight="1">
      <c r="A402" s="39"/>
      <c r="B402" s="40"/>
      <c r="C402" s="263" t="s">
        <v>676</v>
      </c>
      <c r="D402" s="263" t="s">
        <v>193</v>
      </c>
      <c r="E402" s="264" t="s">
        <v>677</v>
      </c>
      <c r="F402" s="265" t="s">
        <v>678</v>
      </c>
      <c r="G402" s="266" t="s">
        <v>275</v>
      </c>
      <c r="H402" s="267">
        <v>1</v>
      </c>
      <c r="I402" s="268"/>
      <c r="J402" s="269">
        <f>ROUND(I402*H402,2)</f>
        <v>0</v>
      </c>
      <c r="K402" s="270"/>
      <c r="L402" s="271"/>
      <c r="M402" s="272" t="s">
        <v>1</v>
      </c>
      <c r="N402" s="273" t="s">
        <v>38</v>
      </c>
      <c r="O402" s="92"/>
      <c r="P402" s="226">
        <f>O402*H402</f>
        <v>0</v>
      </c>
      <c r="Q402" s="226">
        <v>0</v>
      </c>
      <c r="R402" s="226">
        <f>Q402*H402</f>
        <v>0</v>
      </c>
      <c r="S402" s="226">
        <v>0</v>
      </c>
      <c r="T402" s="227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28" t="s">
        <v>177</v>
      </c>
      <c r="AT402" s="228" t="s">
        <v>193</v>
      </c>
      <c r="AU402" s="228" t="s">
        <v>83</v>
      </c>
      <c r="AY402" s="18" t="s">
        <v>128</v>
      </c>
      <c r="BE402" s="229">
        <f>IF(N402="základní",J402,0)</f>
        <v>0</v>
      </c>
      <c r="BF402" s="229">
        <f>IF(N402="snížená",J402,0)</f>
        <v>0</v>
      </c>
      <c r="BG402" s="229">
        <f>IF(N402="zákl. přenesená",J402,0)</f>
        <v>0</v>
      </c>
      <c r="BH402" s="229">
        <f>IF(N402="sníž. přenesená",J402,0)</f>
        <v>0</v>
      </c>
      <c r="BI402" s="229">
        <f>IF(N402="nulová",J402,0)</f>
        <v>0</v>
      </c>
      <c r="BJ402" s="18" t="s">
        <v>81</v>
      </c>
      <c r="BK402" s="229">
        <f>ROUND(I402*H402,2)</f>
        <v>0</v>
      </c>
      <c r="BL402" s="18" t="s">
        <v>134</v>
      </c>
      <c r="BM402" s="228" t="s">
        <v>679</v>
      </c>
    </row>
    <row r="403" s="2" customFormat="1" ht="55.5" customHeight="1">
      <c r="A403" s="39"/>
      <c r="B403" s="40"/>
      <c r="C403" s="216" t="s">
        <v>680</v>
      </c>
      <c r="D403" s="216" t="s">
        <v>130</v>
      </c>
      <c r="E403" s="217" t="s">
        <v>681</v>
      </c>
      <c r="F403" s="218" t="s">
        <v>682</v>
      </c>
      <c r="G403" s="219" t="s">
        <v>275</v>
      </c>
      <c r="H403" s="220">
        <v>10</v>
      </c>
      <c r="I403" s="221"/>
      <c r="J403" s="222">
        <f>ROUND(I403*H403,2)</f>
        <v>0</v>
      </c>
      <c r="K403" s="223"/>
      <c r="L403" s="45"/>
      <c r="M403" s="224" t="s">
        <v>1</v>
      </c>
      <c r="N403" s="225" t="s">
        <v>38</v>
      </c>
      <c r="O403" s="92"/>
      <c r="P403" s="226">
        <f>O403*H403</f>
        <v>0</v>
      </c>
      <c r="Q403" s="226">
        <v>0</v>
      </c>
      <c r="R403" s="226">
        <f>Q403*H403</f>
        <v>0</v>
      </c>
      <c r="S403" s="226">
        <v>0</v>
      </c>
      <c r="T403" s="227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28" t="s">
        <v>134</v>
      </c>
      <c r="AT403" s="228" t="s">
        <v>130</v>
      </c>
      <c r="AU403" s="228" t="s">
        <v>83</v>
      </c>
      <c r="AY403" s="18" t="s">
        <v>128</v>
      </c>
      <c r="BE403" s="229">
        <f>IF(N403="základní",J403,0)</f>
        <v>0</v>
      </c>
      <c r="BF403" s="229">
        <f>IF(N403="snížená",J403,0)</f>
        <v>0</v>
      </c>
      <c r="BG403" s="229">
        <f>IF(N403="zákl. přenesená",J403,0)</f>
        <v>0</v>
      </c>
      <c r="BH403" s="229">
        <f>IF(N403="sníž. přenesená",J403,0)</f>
        <v>0</v>
      </c>
      <c r="BI403" s="229">
        <f>IF(N403="nulová",J403,0)</f>
        <v>0</v>
      </c>
      <c r="BJ403" s="18" t="s">
        <v>81</v>
      </c>
      <c r="BK403" s="229">
        <f>ROUND(I403*H403,2)</f>
        <v>0</v>
      </c>
      <c r="BL403" s="18" t="s">
        <v>134</v>
      </c>
      <c r="BM403" s="228" t="s">
        <v>683</v>
      </c>
    </row>
    <row r="404" s="13" customFormat="1">
      <c r="A404" s="13"/>
      <c r="B404" s="230"/>
      <c r="C404" s="231"/>
      <c r="D404" s="232" t="s">
        <v>136</v>
      </c>
      <c r="E404" s="233" t="s">
        <v>1</v>
      </c>
      <c r="F404" s="234" t="s">
        <v>684</v>
      </c>
      <c r="G404" s="231"/>
      <c r="H404" s="235">
        <v>10</v>
      </c>
      <c r="I404" s="236"/>
      <c r="J404" s="231"/>
      <c r="K404" s="231"/>
      <c r="L404" s="237"/>
      <c r="M404" s="238"/>
      <c r="N404" s="239"/>
      <c r="O404" s="239"/>
      <c r="P404" s="239"/>
      <c r="Q404" s="239"/>
      <c r="R404" s="239"/>
      <c r="S404" s="239"/>
      <c r="T404" s="240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1" t="s">
        <v>136</v>
      </c>
      <c r="AU404" s="241" t="s">
        <v>83</v>
      </c>
      <c r="AV404" s="13" t="s">
        <v>83</v>
      </c>
      <c r="AW404" s="13" t="s">
        <v>30</v>
      </c>
      <c r="AX404" s="13" t="s">
        <v>81</v>
      </c>
      <c r="AY404" s="241" t="s">
        <v>128</v>
      </c>
    </row>
    <row r="405" s="2" customFormat="1" ht="16.5" customHeight="1">
      <c r="A405" s="39"/>
      <c r="B405" s="40"/>
      <c r="C405" s="216" t="s">
        <v>685</v>
      </c>
      <c r="D405" s="216" t="s">
        <v>130</v>
      </c>
      <c r="E405" s="217" t="s">
        <v>686</v>
      </c>
      <c r="F405" s="218" t="s">
        <v>687</v>
      </c>
      <c r="G405" s="219" t="s">
        <v>270</v>
      </c>
      <c r="H405" s="220">
        <v>436.149</v>
      </c>
      <c r="I405" s="221"/>
      <c r="J405" s="222">
        <f>ROUND(I405*H405,2)</f>
        <v>0</v>
      </c>
      <c r="K405" s="223"/>
      <c r="L405" s="45"/>
      <c r="M405" s="224" t="s">
        <v>1</v>
      </c>
      <c r="N405" s="225" t="s">
        <v>38</v>
      </c>
      <c r="O405" s="92"/>
      <c r="P405" s="226">
        <f>O405*H405</f>
        <v>0</v>
      </c>
      <c r="Q405" s="226">
        <v>0</v>
      </c>
      <c r="R405" s="226">
        <f>Q405*H405</f>
        <v>0</v>
      </c>
      <c r="S405" s="226">
        <v>0</v>
      </c>
      <c r="T405" s="227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28" t="s">
        <v>134</v>
      </c>
      <c r="AT405" s="228" t="s">
        <v>130</v>
      </c>
      <c r="AU405" s="228" t="s">
        <v>83</v>
      </c>
      <c r="AY405" s="18" t="s">
        <v>128</v>
      </c>
      <c r="BE405" s="229">
        <f>IF(N405="základní",J405,0)</f>
        <v>0</v>
      </c>
      <c r="BF405" s="229">
        <f>IF(N405="snížená",J405,0)</f>
        <v>0</v>
      </c>
      <c r="BG405" s="229">
        <f>IF(N405="zákl. přenesená",J405,0)</f>
        <v>0</v>
      </c>
      <c r="BH405" s="229">
        <f>IF(N405="sníž. přenesená",J405,0)</f>
        <v>0</v>
      </c>
      <c r="BI405" s="229">
        <f>IF(N405="nulová",J405,0)</f>
        <v>0</v>
      </c>
      <c r="BJ405" s="18" t="s">
        <v>81</v>
      </c>
      <c r="BK405" s="229">
        <f>ROUND(I405*H405,2)</f>
        <v>0</v>
      </c>
      <c r="BL405" s="18" t="s">
        <v>134</v>
      </c>
      <c r="BM405" s="228" t="s">
        <v>688</v>
      </c>
    </row>
    <row r="406" s="14" customFormat="1">
      <c r="A406" s="14"/>
      <c r="B406" s="242"/>
      <c r="C406" s="243"/>
      <c r="D406" s="232" t="s">
        <v>136</v>
      </c>
      <c r="E406" s="244" t="s">
        <v>1</v>
      </c>
      <c r="F406" s="245" t="s">
        <v>689</v>
      </c>
      <c r="G406" s="243"/>
      <c r="H406" s="244" t="s">
        <v>1</v>
      </c>
      <c r="I406" s="246"/>
      <c r="J406" s="243"/>
      <c r="K406" s="243"/>
      <c r="L406" s="247"/>
      <c r="M406" s="248"/>
      <c r="N406" s="249"/>
      <c r="O406" s="249"/>
      <c r="P406" s="249"/>
      <c r="Q406" s="249"/>
      <c r="R406" s="249"/>
      <c r="S406" s="249"/>
      <c r="T406" s="250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1" t="s">
        <v>136</v>
      </c>
      <c r="AU406" s="251" t="s">
        <v>83</v>
      </c>
      <c r="AV406" s="14" t="s">
        <v>81</v>
      </c>
      <c r="AW406" s="14" t="s">
        <v>30</v>
      </c>
      <c r="AX406" s="14" t="s">
        <v>73</v>
      </c>
      <c r="AY406" s="251" t="s">
        <v>128</v>
      </c>
    </row>
    <row r="407" s="14" customFormat="1">
      <c r="A407" s="14"/>
      <c r="B407" s="242"/>
      <c r="C407" s="243"/>
      <c r="D407" s="232" t="s">
        <v>136</v>
      </c>
      <c r="E407" s="244" t="s">
        <v>1</v>
      </c>
      <c r="F407" s="245" t="s">
        <v>690</v>
      </c>
      <c r="G407" s="243"/>
      <c r="H407" s="244" t="s">
        <v>1</v>
      </c>
      <c r="I407" s="246"/>
      <c r="J407" s="243"/>
      <c r="K407" s="243"/>
      <c r="L407" s="247"/>
      <c r="M407" s="248"/>
      <c r="N407" s="249"/>
      <c r="O407" s="249"/>
      <c r="P407" s="249"/>
      <c r="Q407" s="249"/>
      <c r="R407" s="249"/>
      <c r="S407" s="249"/>
      <c r="T407" s="250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1" t="s">
        <v>136</v>
      </c>
      <c r="AU407" s="251" t="s">
        <v>83</v>
      </c>
      <c r="AV407" s="14" t="s">
        <v>81</v>
      </c>
      <c r="AW407" s="14" t="s">
        <v>30</v>
      </c>
      <c r="AX407" s="14" t="s">
        <v>73</v>
      </c>
      <c r="AY407" s="251" t="s">
        <v>128</v>
      </c>
    </row>
    <row r="408" s="14" customFormat="1">
      <c r="A408" s="14"/>
      <c r="B408" s="242"/>
      <c r="C408" s="243"/>
      <c r="D408" s="232" t="s">
        <v>136</v>
      </c>
      <c r="E408" s="244" t="s">
        <v>1</v>
      </c>
      <c r="F408" s="245" t="s">
        <v>691</v>
      </c>
      <c r="G408" s="243"/>
      <c r="H408" s="244" t="s">
        <v>1</v>
      </c>
      <c r="I408" s="246"/>
      <c r="J408" s="243"/>
      <c r="K408" s="243"/>
      <c r="L408" s="247"/>
      <c r="M408" s="248"/>
      <c r="N408" s="249"/>
      <c r="O408" s="249"/>
      <c r="P408" s="249"/>
      <c r="Q408" s="249"/>
      <c r="R408" s="249"/>
      <c r="S408" s="249"/>
      <c r="T408" s="250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1" t="s">
        <v>136</v>
      </c>
      <c r="AU408" s="251" t="s">
        <v>83</v>
      </c>
      <c r="AV408" s="14" t="s">
        <v>81</v>
      </c>
      <c r="AW408" s="14" t="s">
        <v>30</v>
      </c>
      <c r="AX408" s="14" t="s">
        <v>73</v>
      </c>
      <c r="AY408" s="251" t="s">
        <v>128</v>
      </c>
    </row>
    <row r="409" s="13" customFormat="1">
      <c r="A409" s="13"/>
      <c r="B409" s="230"/>
      <c r="C409" s="231"/>
      <c r="D409" s="232" t="s">
        <v>136</v>
      </c>
      <c r="E409" s="233" t="s">
        <v>1</v>
      </c>
      <c r="F409" s="234" t="s">
        <v>692</v>
      </c>
      <c r="G409" s="231"/>
      <c r="H409" s="235">
        <v>436.149</v>
      </c>
      <c r="I409" s="236"/>
      <c r="J409" s="231"/>
      <c r="K409" s="231"/>
      <c r="L409" s="237"/>
      <c r="M409" s="238"/>
      <c r="N409" s="239"/>
      <c r="O409" s="239"/>
      <c r="P409" s="239"/>
      <c r="Q409" s="239"/>
      <c r="R409" s="239"/>
      <c r="S409" s="239"/>
      <c r="T409" s="240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1" t="s">
        <v>136</v>
      </c>
      <c r="AU409" s="241" t="s">
        <v>83</v>
      </c>
      <c r="AV409" s="13" t="s">
        <v>83</v>
      </c>
      <c r="AW409" s="13" t="s">
        <v>30</v>
      </c>
      <c r="AX409" s="13" t="s">
        <v>73</v>
      </c>
      <c r="AY409" s="241" t="s">
        <v>128</v>
      </c>
    </row>
    <row r="410" s="15" customFormat="1">
      <c r="A410" s="15"/>
      <c r="B410" s="252"/>
      <c r="C410" s="253"/>
      <c r="D410" s="232" t="s">
        <v>136</v>
      </c>
      <c r="E410" s="254" t="s">
        <v>1</v>
      </c>
      <c r="F410" s="255" t="s">
        <v>159</v>
      </c>
      <c r="G410" s="253"/>
      <c r="H410" s="256">
        <v>436.149</v>
      </c>
      <c r="I410" s="257"/>
      <c r="J410" s="253"/>
      <c r="K410" s="253"/>
      <c r="L410" s="258"/>
      <c r="M410" s="259"/>
      <c r="N410" s="260"/>
      <c r="O410" s="260"/>
      <c r="P410" s="260"/>
      <c r="Q410" s="260"/>
      <c r="R410" s="260"/>
      <c r="S410" s="260"/>
      <c r="T410" s="261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T410" s="262" t="s">
        <v>136</v>
      </c>
      <c r="AU410" s="262" t="s">
        <v>83</v>
      </c>
      <c r="AV410" s="15" t="s">
        <v>134</v>
      </c>
      <c r="AW410" s="15" t="s">
        <v>30</v>
      </c>
      <c r="AX410" s="15" t="s">
        <v>81</v>
      </c>
      <c r="AY410" s="262" t="s">
        <v>128</v>
      </c>
    </row>
    <row r="411" s="2" customFormat="1" ht="16.5" customHeight="1">
      <c r="A411" s="39"/>
      <c r="B411" s="40"/>
      <c r="C411" s="263" t="s">
        <v>693</v>
      </c>
      <c r="D411" s="263" t="s">
        <v>193</v>
      </c>
      <c r="E411" s="264" t="s">
        <v>694</v>
      </c>
      <c r="F411" s="265" t="s">
        <v>695</v>
      </c>
      <c r="G411" s="266" t="s">
        <v>270</v>
      </c>
      <c r="H411" s="267">
        <v>18.998000000000001</v>
      </c>
      <c r="I411" s="268"/>
      <c r="J411" s="269">
        <f>ROUND(I411*H411,2)</f>
        <v>0</v>
      </c>
      <c r="K411" s="270"/>
      <c r="L411" s="271"/>
      <c r="M411" s="272" t="s">
        <v>1</v>
      </c>
      <c r="N411" s="273" t="s">
        <v>38</v>
      </c>
      <c r="O411" s="92"/>
      <c r="P411" s="226">
        <f>O411*H411</f>
        <v>0</v>
      </c>
      <c r="Q411" s="226">
        <v>0</v>
      </c>
      <c r="R411" s="226">
        <f>Q411*H411</f>
        <v>0</v>
      </c>
      <c r="S411" s="226">
        <v>0</v>
      </c>
      <c r="T411" s="227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28" t="s">
        <v>177</v>
      </c>
      <c r="AT411" s="228" t="s">
        <v>193</v>
      </c>
      <c r="AU411" s="228" t="s">
        <v>83</v>
      </c>
      <c r="AY411" s="18" t="s">
        <v>128</v>
      </c>
      <c r="BE411" s="229">
        <f>IF(N411="základní",J411,0)</f>
        <v>0</v>
      </c>
      <c r="BF411" s="229">
        <f>IF(N411="snížená",J411,0)</f>
        <v>0</v>
      </c>
      <c r="BG411" s="229">
        <f>IF(N411="zákl. přenesená",J411,0)</f>
        <v>0</v>
      </c>
      <c r="BH411" s="229">
        <f>IF(N411="sníž. přenesená",J411,0)</f>
        <v>0</v>
      </c>
      <c r="BI411" s="229">
        <f>IF(N411="nulová",J411,0)</f>
        <v>0</v>
      </c>
      <c r="BJ411" s="18" t="s">
        <v>81</v>
      </c>
      <c r="BK411" s="229">
        <f>ROUND(I411*H411,2)</f>
        <v>0</v>
      </c>
      <c r="BL411" s="18" t="s">
        <v>134</v>
      </c>
      <c r="BM411" s="228" t="s">
        <v>696</v>
      </c>
    </row>
    <row r="412" s="14" customFormat="1">
      <c r="A412" s="14"/>
      <c r="B412" s="242"/>
      <c r="C412" s="243"/>
      <c r="D412" s="232" t="s">
        <v>136</v>
      </c>
      <c r="E412" s="244" t="s">
        <v>1</v>
      </c>
      <c r="F412" s="245" t="s">
        <v>697</v>
      </c>
      <c r="G412" s="243"/>
      <c r="H412" s="244" t="s">
        <v>1</v>
      </c>
      <c r="I412" s="246"/>
      <c r="J412" s="243"/>
      <c r="K412" s="243"/>
      <c r="L412" s="247"/>
      <c r="M412" s="248"/>
      <c r="N412" s="249"/>
      <c r="O412" s="249"/>
      <c r="P412" s="249"/>
      <c r="Q412" s="249"/>
      <c r="R412" s="249"/>
      <c r="S412" s="249"/>
      <c r="T412" s="250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1" t="s">
        <v>136</v>
      </c>
      <c r="AU412" s="251" t="s">
        <v>83</v>
      </c>
      <c r="AV412" s="14" t="s">
        <v>81</v>
      </c>
      <c r="AW412" s="14" t="s">
        <v>30</v>
      </c>
      <c r="AX412" s="14" t="s">
        <v>73</v>
      </c>
      <c r="AY412" s="251" t="s">
        <v>128</v>
      </c>
    </row>
    <row r="413" s="14" customFormat="1">
      <c r="A413" s="14"/>
      <c r="B413" s="242"/>
      <c r="C413" s="243"/>
      <c r="D413" s="232" t="s">
        <v>136</v>
      </c>
      <c r="E413" s="244" t="s">
        <v>1</v>
      </c>
      <c r="F413" s="245" t="s">
        <v>698</v>
      </c>
      <c r="G413" s="243"/>
      <c r="H413" s="244" t="s">
        <v>1</v>
      </c>
      <c r="I413" s="246"/>
      <c r="J413" s="243"/>
      <c r="K413" s="243"/>
      <c r="L413" s="247"/>
      <c r="M413" s="248"/>
      <c r="N413" s="249"/>
      <c r="O413" s="249"/>
      <c r="P413" s="249"/>
      <c r="Q413" s="249"/>
      <c r="R413" s="249"/>
      <c r="S413" s="249"/>
      <c r="T413" s="250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1" t="s">
        <v>136</v>
      </c>
      <c r="AU413" s="251" t="s">
        <v>83</v>
      </c>
      <c r="AV413" s="14" t="s">
        <v>81</v>
      </c>
      <c r="AW413" s="14" t="s">
        <v>30</v>
      </c>
      <c r="AX413" s="14" t="s">
        <v>73</v>
      </c>
      <c r="AY413" s="251" t="s">
        <v>128</v>
      </c>
    </row>
    <row r="414" s="13" customFormat="1">
      <c r="A414" s="13"/>
      <c r="B414" s="230"/>
      <c r="C414" s="231"/>
      <c r="D414" s="232" t="s">
        <v>136</v>
      </c>
      <c r="E414" s="233" t="s">
        <v>1</v>
      </c>
      <c r="F414" s="234" t="s">
        <v>699</v>
      </c>
      <c r="G414" s="231"/>
      <c r="H414" s="235">
        <v>18.998000000000001</v>
      </c>
      <c r="I414" s="236"/>
      <c r="J414" s="231"/>
      <c r="K414" s="231"/>
      <c r="L414" s="237"/>
      <c r="M414" s="238"/>
      <c r="N414" s="239"/>
      <c r="O414" s="239"/>
      <c r="P414" s="239"/>
      <c r="Q414" s="239"/>
      <c r="R414" s="239"/>
      <c r="S414" s="239"/>
      <c r="T414" s="240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1" t="s">
        <v>136</v>
      </c>
      <c r="AU414" s="241" t="s">
        <v>83</v>
      </c>
      <c r="AV414" s="13" t="s">
        <v>83</v>
      </c>
      <c r="AW414" s="13" t="s">
        <v>30</v>
      </c>
      <c r="AX414" s="13" t="s">
        <v>73</v>
      </c>
      <c r="AY414" s="241" t="s">
        <v>128</v>
      </c>
    </row>
    <row r="415" s="15" customFormat="1">
      <c r="A415" s="15"/>
      <c r="B415" s="252"/>
      <c r="C415" s="253"/>
      <c r="D415" s="232" t="s">
        <v>136</v>
      </c>
      <c r="E415" s="254" t="s">
        <v>1</v>
      </c>
      <c r="F415" s="255" t="s">
        <v>159</v>
      </c>
      <c r="G415" s="253"/>
      <c r="H415" s="256">
        <v>18.998000000000001</v>
      </c>
      <c r="I415" s="257"/>
      <c r="J415" s="253"/>
      <c r="K415" s="253"/>
      <c r="L415" s="258"/>
      <c r="M415" s="259"/>
      <c r="N415" s="260"/>
      <c r="O415" s="260"/>
      <c r="P415" s="260"/>
      <c r="Q415" s="260"/>
      <c r="R415" s="260"/>
      <c r="S415" s="260"/>
      <c r="T415" s="261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T415" s="262" t="s">
        <v>136</v>
      </c>
      <c r="AU415" s="262" t="s">
        <v>83</v>
      </c>
      <c r="AV415" s="15" t="s">
        <v>134</v>
      </c>
      <c r="AW415" s="15" t="s">
        <v>30</v>
      </c>
      <c r="AX415" s="15" t="s">
        <v>81</v>
      </c>
      <c r="AY415" s="262" t="s">
        <v>128</v>
      </c>
    </row>
    <row r="416" s="2" customFormat="1" ht="24.15" customHeight="1">
      <c r="A416" s="39"/>
      <c r="B416" s="40"/>
      <c r="C416" s="216" t="s">
        <v>700</v>
      </c>
      <c r="D416" s="216" t="s">
        <v>130</v>
      </c>
      <c r="E416" s="217" t="s">
        <v>701</v>
      </c>
      <c r="F416" s="218" t="s">
        <v>702</v>
      </c>
      <c r="G416" s="219" t="s">
        <v>140</v>
      </c>
      <c r="H416" s="220">
        <v>395.77999999999997</v>
      </c>
      <c r="I416" s="221"/>
      <c r="J416" s="222">
        <f>ROUND(I416*H416,2)</f>
        <v>0</v>
      </c>
      <c r="K416" s="223"/>
      <c r="L416" s="45"/>
      <c r="M416" s="224" t="s">
        <v>1</v>
      </c>
      <c r="N416" s="225" t="s">
        <v>38</v>
      </c>
      <c r="O416" s="92"/>
      <c r="P416" s="226">
        <f>O416*H416</f>
        <v>0</v>
      </c>
      <c r="Q416" s="226">
        <v>0</v>
      </c>
      <c r="R416" s="226">
        <f>Q416*H416</f>
        <v>0</v>
      </c>
      <c r="S416" s="226">
        <v>0</v>
      </c>
      <c r="T416" s="227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28" t="s">
        <v>134</v>
      </c>
      <c r="AT416" s="228" t="s">
        <v>130</v>
      </c>
      <c r="AU416" s="228" t="s">
        <v>83</v>
      </c>
      <c r="AY416" s="18" t="s">
        <v>128</v>
      </c>
      <c r="BE416" s="229">
        <f>IF(N416="základní",J416,0)</f>
        <v>0</v>
      </c>
      <c r="BF416" s="229">
        <f>IF(N416="snížená",J416,0)</f>
        <v>0</v>
      </c>
      <c r="BG416" s="229">
        <f>IF(N416="zákl. přenesená",J416,0)</f>
        <v>0</v>
      </c>
      <c r="BH416" s="229">
        <f>IF(N416="sníž. přenesená",J416,0)</f>
        <v>0</v>
      </c>
      <c r="BI416" s="229">
        <f>IF(N416="nulová",J416,0)</f>
        <v>0</v>
      </c>
      <c r="BJ416" s="18" t="s">
        <v>81</v>
      </c>
      <c r="BK416" s="229">
        <f>ROUND(I416*H416,2)</f>
        <v>0</v>
      </c>
      <c r="BL416" s="18" t="s">
        <v>134</v>
      </c>
      <c r="BM416" s="228" t="s">
        <v>703</v>
      </c>
    </row>
    <row r="417" s="14" customFormat="1">
      <c r="A417" s="14"/>
      <c r="B417" s="242"/>
      <c r="C417" s="243"/>
      <c r="D417" s="232" t="s">
        <v>136</v>
      </c>
      <c r="E417" s="244" t="s">
        <v>1</v>
      </c>
      <c r="F417" s="245" t="s">
        <v>704</v>
      </c>
      <c r="G417" s="243"/>
      <c r="H417" s="244" t="s">
        <v>1</v>
      </c>
      <c r="I417" s="246"/>
      <c r="J417" s="243"/>
      <c r="K417" s="243"/>
      <c r="L417" s="247"/>
      <c r="M417" s="248"/>
      <c r="N417" s="249"/>
      <c r="O417" s="249"/>
      <c r="P417" s="249"/>
      <c r="Q417" s="249"/>
      <c r="R417" s="249"/>
      <c r="S417" s="249"/>
      <c r="T417" s="250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1" t="s">
        <v>136</v>
      </c>
      <c r="AU417" s="251" t="s">
        <v>83</v>
      </c>
      <c r="AV417" s="14" t="s">
        <v>81</v>
      </c>
      <c r="AW417" s="14" t="s">
        <v>30</v>
      </c>
      <c r="AX417" s="14" t="s">
        <v>73</v>
      </c>
      <c r="AY417" s="251" t="s">
        <v>128</v>
      </c>
    </row>
    <row r="418" s="13" customFormat="1">
      <c r="A418" s="13"/>
      <c r="B418" s="230"/>
      <c r="C418" s="231"/>
      <c r="D418" s="232" t="s">
        <v>136</v>
      </c>
      <c r="E418" s="233" t="s">
        <v>1</v>
      </c>
      <c r="F418" s="234" t="s">
        <v>705</v>
      </c>
      <c r="G418" s="231"/>
      <c r="H418" s="235">
        <v>395.77999999999997</v>
      </c>
      <c r="I418" s="236"/>
      <c r="J418" s="231"/>
      <c r="K418" s="231"/>
      <c r="L418" s="237"/>
      <c r="M418" s="238"/>
      <c r="N418" s="239"/>
      <c r="O418" s="239"/>
      <c r="P418" s="239"/>
      <c r="Q418" s="239"/>
      <c r="R418" s="239"/>
      <c r="S418" s="239"/>
      <c r="T418" s="240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1" t="s">
        <v>136</v>
      </c>
      <c r="AU418" s="241" t="s">
        <v>83</v>
      </c>
      <c r="AV418" s="13" t="s">
        <v>83</v>
      </c>
      <c r="AW418" s="13" t="s">
        <v>30</v>
      </c>
      <c r="AX418" s="13" t="s">
        <v>81</v>
      </c>
      <c r="AY418" s="241" t="s">
        <v>128</v>
      </c>
    </row>
    <row r="419" s="2" customFormat="1" ht="24.15" customHeight="1">
      <c r="A419" s="39"/>
      <c r="B419" s="40"/>
      <c r="C419" s="216" t="s">
        <v>706</v>
      </c>
      <c r="D419" s="216" t="s">
        <v>130</v>
      </c>
      <c r="E419" s="217" t="s">
        <v>707</v>
      </c>
      <c r="F419" s="218" t="s">
        <v>708</v>
      </c>
      <c r="G419" s="219" t="s">
        <v>196</v>
      </c>
      <c r="H419" s="220">
        <v>18</v>
      </c>
      <c r="I419" s="221"/>
      <c r="J419" s="222">
        <f>ROUND(I419*H419,2)</f>
        <v>0</v>
      </c>
      <c r="K419" s="223"/>
      <c r="L419" s="45"/>
      <c r="M419" s="224" t="s">
        <v>1</v>
      </c>
      <c r="N419" s="225" t="s">
        <v>38</v>
      </c>
      <c r="O419" s="92"/>
      <c r="P419" s="226">
        <f>O419*H419</f>
        <v>0</v>
      </c>
      <c r="Q419" s="226">
        <v>0</v>
      </c>
      <c r="R419" s="226">
        <f>Q419*H419</f>
        <v>0</v>
      </c>
      <c r="S419" s="226">
        <v>0</v>
      </c>
      <c r="T419" s="227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28" t="s">
        <v>231</v>
      </c>
      <c r="AT419" s="228" t="s">
        <v>130</v>
      </c>
      <c r="AU419" s="228" t="s">
        <v>83</v>
      </c>
      <c r="AY419" s="18" t="s">
        <v>128</v>
      </c>
      <c r="BE419" s="229">
        <f>IF(N419="základní",J419,0)</f>
        <v>0</v>
      </c>
      <c r="BF419" s="229">
        <f>IF(N419="snížená",J419,0)</f>
        <v>0</v>
      </c>
      <c r="BG419" s="229">
        <f>IF(N419="zákl. přenesená",J419,0)</f>
        <v>0</v>
      </c>
      <c r="BH419" s="229">
        <f>IF(N419="sníž. přenesená",J419,0)</f>
        <v>0</v>
      </c>
      <c r="BI419" s="229">
        <f>IF(N419="nulová",J419,0)</f>
        <v>0</v>
      </c>
      <c r="BJ419" s="18" t="s">
        <v>81</v>
      </c>
      <c r="BK419" s="229">
        <f>ROUND(I419*H419,2)</f>
        <v>0</v>
      </c>
      <c r="BL419" s="18" t="s">
        <v>231</v>
      </c>
      <c r="BM419" s="228" t="s">
        <v>709</v>
      </c>
    </row>
    <row r="420" s="12" customFormat="1" ht="22.8" customHeight="1">
      <c r="A420" s="12"/>
      <c r="B420" s="200"/>
      <c r="C420" s="201"/>
      <c r="D420" s="202" t="s">
        <v>72</v>
      </c>
      <c r="E420" s="214" t="s">
        <v>710</v>
      </c>
      <c r="F420" s="214" t="s">
        <v>711</v>
      </c>
      <c r="G420" s="201"/>
      <c r="H420" s="201"/>
      <c r="I420" s="204"/>
      <c r="J420" s="215">
        <f>BK420</f>
        <v>0</v>
      </c>
      <c r="K420" s="201"/>
      <c r="L420" s="206"/>
      <c r="M420" s="207"/>
      <c r="N420" s="208"/>
      <c r="O420" s="208"/>
      <c r="P420" s="209">
        <f>SUM(P421:P434)</f>
        <v>0</v>
      </c>
      <c r="Q420" s="208"/>
      <c r="R420" s="209">
        <f>SUM(R421:R434)</f>
        <v>0.033081819999999998</v>
      </c>
      <c r="S420" s="208"/>
      <c r="T420" s="210">
        <f>SUM(T421:T434)</f>
        <v>0</v>
      </c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R420" s="211" t="s">
        <v>83</v>
      </c>
      <c r="AT420" s="212" t="s">
        <v>72</v>
      </c>
      <c r="AU420" s="212" t="s">
        <v>81</v>
      </c>
      <c r="AY420" s="211" t="s">
        <v>128</v>
      </c>
      <c r="BK420" s="213">
        <f>SUM(BK421:BK434)</f>
        <v>0</v>
      </c>
    </row>
    <row r="421" s="2" customFormat="1" ht="24.15" customHeight="1">
      <c r="A421" s="39"/>
      <c r="B421" s="40"/>
      <c r="C421" s="216" t="s">
        <v>712</v>
      </c>
      <c r="D421" s="216" t="s">
        <v>130</v>
      </c>
      <c r="E421" s="217" t="s">
        <v>713</v>
      </c>
      <c r="F421" s="218" t="s">
        <v>714</v>
      </c>
      <c r="G421" s="219" t="s">
        <v>133</v>
      </c>
      <c r="H421" s="220">
        <v>60.350000000000001</v>
      </c>
      <c r="I421" s="221"/>
      <c r="J421" s="222">
        <f>ROUND(I421*H421,2)</f>
        <v>0</v>
      </c>
      <c r="K421" s="223"/>
      <c r="L421" s="45"/>
      <c r="M421" s="224" t="s">
        <v>1</v>
      </c>
      <c r="N421" s="225" t="s">
        <v>38</v>
      </c>
      <c r="O421" s="92"/>
      <c r="P421" s="226">
        <f>O421*H421</f>
        <v>0</v>
      </c>
      <c r="Q421" s="226">
        <v>0.00013999999999999999</v>
      </c>
      <c r="R421" s="226">
        <f>Q421*H421</f>
        <v>0.0084489999999999999</v>
      </c>
      <c r="S421" s="226">
        <v>0</v>
      </c>
      <c r="T421" s="227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28" t="s">
        <v>231</v>
      </c>
      <c r="AT421" s="228" t="s">
        <v>130</v>
      </c>
      <c r="AU421" s="228" t="s">
        <v>83</v>
      </c>
      <c r="AY421" s="18" t="s">
        <v>128</v>
      </c>
      <c r="BE421" s="229">
        <f>IF(N421="základní",J421,0)</f>
        <v>0</v>
      </c>
      <c r="BF421" s="229">
        <f>IF(N421="snížená",J421,0)</f>
        <v>0</v>
      </c>
      <c r="BG421" s="229">
        <f>IF(N421="zákl. přenesená",J421,0)</f>
        <v>0</v>
      </c>
      <c r="BH421" s="229">
        <f>IF(N421="sníž. přenesená",J421,0)</f>
        <v>0</v>
      </c>
      <c r="BI421" s="229">
        <f>IF(N421="nulová",J421,0)</f>
        <v>0</v>
      </c>
      <c r="BJ421" s="18" t="s">
        <v>81</v>
      </c>
      <c r="BK421" s="229">
        <f>ROUND(I421*H421,2)</f>
        <v>0</v>
      </c>
      <c r="BL421" s="18" t="s">
        <v>231</v>
      </c>
      <c r="BM421" s="228" t="s">
        <v>715</v>
      </c>
    </row>
    <row r="422" s="13" customFormat="1">
      <c r="A422" s="13"/>
      <c r="B422" s="230"/>
      <c r="C422" s="231"/>
      <c r="D422" s="232" t="s">
        <v>136</v>
      </c>
      <c r="E422" s="233" t="s">
        <v>1</v>
      </c>
      <c r="F422" s="234" t="s">
        <v>716</v>
      </c>
      <c r="G422" s="231"/>
      <c r="H422" s="235">
        <v>9.0999999999999996</v>
      </c>
      <c r="I422" s="236"/>
      <c r="J422" s="231"/>
      <c r="K422" s="231"/>
      <c r="L422" s="237"/>
      <c r="M422" s="238"/>
      <c r="N422" s="239"/>
      <c r="O422" s="239"/>
      <c r="P422" s="239"/>
      <c r="Q422" s="239"/>
      <c r="R422" s="239"/>
      <c r="S422" s="239"/>
      <c r="T422" s="240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1" t="s">
        <v>136</v>
      </c>
      <c r="AU422" s="241" t="s">
        <v>83</v>
      </c>
      <c r="AV422" s="13" t="s">
        <v>83</v>
      </c>
      <c r="AW422" s="13" t="s">
        <v>30</v>
      </c>
      <c r="AX422" s="13" t="s">
        <v>73</v>
      </c>
      <c r="AY422" s="241" t="s">
        <v>128</v>
      </c>
    </row>
    <row r="423" s="13" customFormat="1">
      <c r="A423" s="13"/>
      <c r="B423" s="230"/>
      <c r="C423" s="231"/>
      <c r="D423" s="232" t="s">
        <v>136</v>
      </c>
      <c r="E423" s="233" t="s">
        <v>1</v>
      </c>
      <c r="F423" s="234" t="s">
        <v>539</v>
      </c>
      <c r="G423" s="231"/>
      <c r="H423" s="235">
        <v>8</v>
      </c>
      <c r="I423" s="236"/>
      <c r="J423" s="231"/>
      <c r="K423" s="231"/>
      <c r="L423" s="237"/>
      <c r="M423" s="238"/>
      <c r="N423" s="239"/>
      <c r="O423" s="239"/>
      <c r="P423" s="239"/>
      <c r="Q423" s="239"/>
      <c r="R423" s="239"/>
      <c r="S423" s="239"/>
      <c r="T423" s="240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1" t="s">
        <v>136</v>
      </c>
      <c r="AU423" s="241" t="s">
        <v>83</v>
      </c>
      <c r="AV423" s="13" t="s">
        <v>83</v>
      </c>
      <c r="AW423" s="13" t="s">
        <v>30</v>
      </c>
      <c r="AX423" s="13" t="s">
        <v>73</v>
      </c>
      <c r="AY423" s="241" t="s">
        <v>128</v>
      </c>
    </row>
    <row r="424" s="13" customFormat="1">
      <c r="A424" s="13"/>
      <c r="B424" s="230"/>
      <c r="C424" s="231"/>
      <c r="D424" s="232" t="s">
        <v>136</v>
      </c>
      <c r="E424" s="233" t="s">
        <v>1</v>
      </c>
      <c r="F424" s="234" t="s">
        <v>717</v>
      </c>
      <c r="G424" s="231"/>
      <c r="H424" s="235">
        <v>2.7999999999999998</v>
      </c>
      <c r="I424" s="236"/>
      <c r="J424" s="231"/>
      <c r="K424" s="231"/>
      <c r="L424" s="237"/>
      <c r="M424" s="238"/>
      <c r="N424" s="239"/>
      <c r="O424" s="239"/>
      <c r="P424" s="239"/>
      <c r="Q424" s="239"/>
      <c r="R424" s="239"/>
      <c r="S424" s="239"/>
      <c r="T424" s="240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1" t="s">
        <v>136</v>
      </c>
      <c r="AU424" s="241" t="s">
        <v>83</v>
      </c>
      <c r="AV424" s="13" t="s">
        <v>83</v>
      </c>
      <c r="AW424" s="13" t="s">
        <v>30</v>
      </c>
      <c r="AX424" s="13" t="s">
        <v>73</v>
      </c>
      <c r="AY424" s="241" t="s">
        <v>128</v>
      </c>
    </row>
    <row r="425" s="13" customFormat="1">
      <c r="A425" s="13"/>
      <c r="B425" s="230"/>
      <c r="C425" s="231"/>
      <c r="D425" s="232" t="s">
        <v>136</v>
      </c>
      <c r="E425" s="233" t="s">
        <v>1</v>
      </c>
      <c r="F425" s="234" t="s">
        <v>718</v>
      </c>
      <c r="G425" s="231"/>
      <c r="H425" s="235">
        <v>0.17299999999999999</v>
      </c>
      <c r="I425" s="236"/>
      <c r="J425" s="231"/>
      <c r="K425" s="231"/>
      <c r="L425" s="237"/>
      <c r="M425" s="238"/>
      <c r="N425" s="239"/>
      <c r="O425" s="239"/>
      <c r="P425" s="239"/>
      <c r="Q425" s="239"/>
      <c r="R425" s="239"/>
      <c r="S425" s="239"/>
      <c r="T425" s="240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1" t="s">
        <v>136</v>
      </c>
      <c r="AU425" s="241" t="s">
        <v>83</v>
      </c>
      <c r="AV425" s="13" t="s">
        <v>83</v>
      </c>
      <c r="AW425" s="13" t="s">
        <v>30</v>
      </c>
      <c r="AX425" s="13" t="s">
        <v>73</v>
      </c>
      <c r="AY425" s="241" t="s">
        <v>128</v>
      </c>
    </row>
    <row r="426" s="13" customFormat="1">
      <c r="A426" s="13"/>
      <c r="B426" s="230"/>
      <c r="C426" s="231"/>
      <c r="D426" s="232" t="s">
        <v>136</v>
      </c>
      <c r="E426" s="233" t="s">
        <v>1</v>
      </c>
      <c r="F426" s="234" t="s">
        <v>719</v>
      </c>
      <c r="G426" s="231"/>
      <c r="H426" s="235">
        <v>1.6000000000000001</v>
      </c>
      <c r="I426" s="236"/>
      <c r="J426" s="231"/>
      <c r="K426" s="231"/>
      <c r="L426" s="237"/>
      <c r="M426" s="238"/>
      <c r="N426" s="239"/>
      <c r="O426" s="239"/>
      <c r="P426" s="239"/>
      <c r="Q426" s="239"/>
      <c r="R426" s="239"/>
      <c r="S426" s="239"/>
      <c r="T426" s="240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1" t="s">
        <v>136</v>
      </c>
      <c r="AU426" s="241" t="s">
        <v>83</v>
      </c>
      <c r="AV426" s="13" t="s">
        <v>83</v>
      </c>
      <c r="AW426" s="13" t="s">
        <v>30</v>
      </c>
      <c r="AX426" s="13" t="s">
        <v>73</v>
      </c>
      <c r="AY426" s="241" t="s">
        <v>128</v>
      </c>
    </row>
    <row r="427" s="13" customFormat="1">
      <c r="A427" s="13"/>
      <c r="B427" s="230"/>
      <c r="C427" s="231"/>
      <c r="D427" s="232" t="s">
        <v>136</v>
      </c>
      <c r="E427" s="233" t="s">
        <v>1</v>
      </c>
      <c r="F427" s="234" t="s">
        <v>720</v>
      </c>
      <c r="G427" s="231"/>
      <c r="H427" s="235">
        <v>2.5600000000000001</v>
      </c>
      <c r="I427" s="236"/>
      <c r="J427" s="231"/>
      <c r="K427" s="231"/>
      <c r="L427" s="237"/>
      <c r="M427" s="238"/>
      <c r="N427" s="239"/>
      <c r="O427" s="239"/>
      <c r="P427" s="239"/>
      <c r="Q427" s="239"/>
      <c r="R427" s="239"/>
      <c r="S427" s="239"/>
      <c r="T427" s="240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1" t="s">
        <v>136</v>
      </c>
      <c r="AU427" s="241" t="s">
        <v>83</v>
      </c>
      <c r="AV427" s="13" t="s">
        <v>83</v>
      </c>
      <c r="AW427" s="13" t="s">
        <v>30</v>
      </c>
      <c r="AX427" s="13" t="s">
        <v>73</v>
      </c>
      <c r="AY427" s="241" t="s">
        <v>128</v>
      </c>
    </row>
    <row r="428" s="13" customFormat="1">
      <c r="A428" s="13"/>
      <c r="B428" s="230"/>
      <c r="C428" s="231"/>
      <c r="D428" s="232" t="s">
        <v>136</v>
      </c>
      <c r="E428" s="233" t="s">
        <v>1</v>
      </c>
      <c r="F428" s="234" t="s">
        <v>721</v>
      </c>
      <c r="G428" s="231"/>
      <c r="H428" s="235">
        <v>16</v>
      </c>
      <c r="I428" s="236"/>
      <c r="J428" s="231"/>
      <c r="K428" s="231"/>
      <c r="L428" s="237"/>
      <c r="M428" s="238"/>
      <c r="N428" s="239"/>
      <c r="O428" s="239"/>
      <c r="P428" s="239"/>
      <c r="Q428" s="239"/>
      <c r="R428" s="239"/>
      <c r="S428" s="239"/>
      <c r="T428" s="240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1" t="s">
        <v>136</v>
      </c>
      <c r="AU428" s="241" t="s">
        <v>83</v>
      </c>
      <c r="AV428" s="13" t="s">
        <v>83</v>
      </c>
      <c r="AW428" s="13" t="s">
        <v>30</v>
      </c>
      <c r="AX428" s="13" t="s">
        <v>73</v>
      </c>
      <c r="AY428" s="241" t="s">
        <v>128</v>
      </c>
    </row>
    <row r="429" s="16" customFormat="1">
      <c r="A429" s="16"/>
      <c r="B429" s="274"/>
      <c r="C429" s="275"/>
      <c r="D429" s="232" t="s">
        <v>136</v>
      </c>
      <c r="E429" s="276" t="s">
        <v>1</v>
      </c>
      <c r="F429" s="277" t="s">
        <v>243</v>
      </c>
      <c r="G429" s="275"/>
      <c r="H429" s="278">
        <v>40.233000000000004</v>
      </c>
      <c r="I429" s="279"/>
      <c r="J429" s="275"/>
      <c r="K429" s="275"/>
      <c r="L429" s="280"/>
      <c r="M429" s="281"/>
      <c r="N429" s="282"/>
      <c r="O429" s="282"/>
      <c r="P429" s="282"/>
      <c r="Q429" s="282"/>
      <c r="R429" s="282"/>
      <c r="S429" s="282"/>
      <c r="T429" s="283"/>
      <c r="U429" s="16"/>
      <c r="V429" s="16"/>
      <c r="W429" s="16"/>
      <c r="X429" s="16"/>
      <c r="Y429" s="16"/>
      <c r="Z429" s="16"/>
      <c r="AA429" s="16"/>
      <c r="AB429" s="16"/>
      <c r="AC429" s="16"/>
      <c r="AD429" s="16"/>
      <c r="AE429" s="16"/>
      <c r="AT429" s="284" t="s">
        <v>136</v>
      </c>
      <c r="AU429" s="284" t="s">
        <v>83</v>
      </c>
      <c r="AV429" s="16" t="s">
        <v>144</v>
      </c>
      <c r="AW429" s="16" t="s">
        <v>30</v>
      </c>
      <c r="AX429" s="16" t="s">
        <v>73</v>
      </c>
      <c r="AY429" s="284" t="s">
        <v>128</v>
      </c>
    </row>
    <row r="430" s="13" customFormat="1">
      <c r="A430" s="13"/>
      <c r="B430" s="230"/>
      <c r="C430" s="231"/>
      <c r="D430" s="232" t="s">
        <v>136</v>
      </c>
      <c r="E430" s="233" t="s">
        <v>1</v>
      </c>
      <c r="F430" s="234" t="s">
        <v>722</v>
      </c>
      <c r="G430" s="231"/>
      <c r="H430" s="235">
        <v>60.350000000000001</v>
      </c>
      <c r="I430" s="236"/>
      <c r="J430" s="231"/>
      <c r="K430" s="231"/>
      <c r="L430" s="237"/>
      <c r="M430" s="238"/>
      <c r="N430" s="239"/>
      <c r="O430" s="239"/>
      <c r="P430" s="239"/>
      <c r="Q430" s="239"/>
      <c r="R430" s="239"/>
      <c r="S430" s="239"/>
      <c r="T430" s="240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1" t="s">
        <v>136</v>
      </c>
      <c r="AU430" s="241" t="s">
        <v>83</v>
      </c>
      <c r="AV430" s="13" t="s">
        <v>83</v>
      </c>
      <c r="AW430" s="13" t="s">
        <v>30</v>
      </c>
      <c r="AX430" s="13" t="s">
        <v>81</v>
      </c>
      <c r="AY430" s="241" t="s">
        <v>128</v>
      </c>
    </row>
    <row r="431" s="2" customFormat="1" ht="24.15" customHeight="1">
      <c r="A431" s="39"/>
      <c r="B431" s="40"/>
      <c r="C431" s="216" t="s">
        <v>723</v>
      </c>
      <c r="D431" s="216" t="s">
        <v>130</v>
      </c>
      <c r="E431" s="217" t="s">
        <v>724</v>
      </c>
      <c r="F431" s="218" t="s">
        <v>725</v>
      </c>
      <c r="G431" s="219" t="s">
        <v>133</v>
      </c>
      <c r="H431" s="220">
        <v>60.350000000000001</v>
      </c>
      <c r="I431" s="221"/>
      <c r="J431" s="222">
        <f>ROUND(I431*H431,2)</f>
        <v>0</v>
      </c>
      <c r="K431" s="223"/>
      <c r="L431" s="45"/>
      <c r="M431" s="224" t="s">
        <v>1</v>
      </c>
      <c r="N431" s="225" t="s">
        <v>38</v>
      </c>
      <c r="O431" s="92"/>
      <c r="P431" s="226">
        <f>O431*H431</f>
        <v>0</v>
      </c>
      <c r="Q431" s="226">
        <v>0.00013999999999999999</v>
      </c>
      <c r="R431" s="226">
        <f>Q431*H431</f>
        <v>0.0084489999999999999</v>
      </c>
      <c r="S431" s="226">
        <v>0</v>
      </c>
      <c r="T431" s="227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28" t="s">
        <v>231</v>
      </c>
      <c r="AT431" s="228" t="s">
        <v>130</v>
      </c>
      <c r="AU431" s="228" t="s">
        <v>83</v>
      </c>
      <c r="AY431" s="18" t="s">
        <v>128</v>
      </c>
      <c r="BE431" s="229">
        <f>IF(N431="základní",J431,0)</f>
        <v>0</v>
      </c>
      <c r="BF431" s="229">
        <f>IF(N431="snížená",J431,0)</f>
        <v>0</v>
      </c>
      <c r="BG431" s="229">
        <f>IF(N431="zákl. přenesená",J431,0)</f>
        <v>0</v>
      </c>
      <c r="BH431" s="229">
        <f>IF(N431="sníž. přenesená",J431,0)</f>
        <v>0</v>
      </c>
      <c r="BI431" s="229">
        <f>IF(N431="nulová",J431,0)</f>
        <v>0</v>
      </c>
      <c r="BJ431" s="18" t="s">
        <v>81</v>
      </c>
      <c r="BK431" s="229">
        <f>ROUND(I431*H431,2)</f>
        <v>0</v>
      </c>
      <c r="BL431" s="18" t="s">
        <v>231</v>
      </c>
      <c r="BM431" s="228" t="s">
        <v>726</v>
      </c>
    </row>
    <row r="432" s="2" customFormat="1" ht="24.15" customHeight="1">
      <c r="A432" s="39"/>
      <c r="B432" s="40"/>
      <c r="C432" s="216" t="s">
        <v>727</v>
      </c>
      <c r="D432" s="216" t="s">
        <v>130</v>
      </c>
      <c r="E432" s="217" t="s">
        <v>728</v>
      </c>
      <c r="F432" s="218" t="s">
        <v>729</v>
      </c>
      <c r="G432" s="219" t="s">
        <v>133</v>
      </c>
      <c r="H432" s="220">
        <v>42.588999999999999</v>
      </c>
      <c r="I432" s="221"/>
      <c r="J432" s="222">
        <f>ROUND(I432*H432,2)</f>
        <v>0</v>
      </c>
      <c r="K432" s="223"/>
      <c r="L432" s="45"/>
      <c r="M432" s="224" t="s">
        <v>1</v>
      </c>
      <c r="N432" s="225" t="s">
        <v>38</v>
      </c>
      <c r="O432" s="92"/>
      <c r="P432" s="226">
        <f>O432*H432</f>
        <v>0</v>
      </c>
      <c r="Q432" s="226">
        <v>0.00011</v>
      </c>
      <c r="R432" s="226">
        <f>Q432*H432</f>
        <v>0.0046847900000000003</v>
      </c>
      <c r="S432" s="226">
        <v>0</v>
      </c>
      <c r="T432" s="227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28" t="s">
        <v>231</v>
      </c>
      <c r="AT432" s="228" t="s">
        <v>130</v>
      </c>
      <c r="AU432" s="228" t="s">
        <v>83</v>
      </c>
      <c r="AY432" s="18" t="s">
        <v>128</v>
      </c>
      <c r="BE432" s="229">
        <f>IF(N432="základní",J432,0)</f>
        <v>0</v>
      </c>
      <c r="BF432" s="229">
        <f>IF(N432="snížená",J432,0)</f>
        <v>0</v>
      </c>
      <c r="BG432" s="229">
        <f>IF(N432="zákl. přenesená",J432,0)</f>
        <v>0</v>
      </c>
      <c r="BH432" s="229">
        <f>IF(N432="sníž. přenesená",J432,0)</f>
        <v>0</v>
      </c>
      <c r="BI432" s="229">
        <f>IF(N432="nulová",J432,0)</f>
        <v>0</v>
      </c>
      <c r="BJ432" s="18" t="s">
        <v>81</v>
      </c>
      <c r="BK432" s="229">
        <f>ROUND(I432*H432,2)</f>
        <v>0</v>
      </c>
      <c r="BL432" s="18" t="s">
        <v>231</v>
      </c>
      <c r="BM432" s="228" t="s">
        <v>730</v>
      </c>
    </row>
    <row r="433" s="13" customFormat="1">
      <c r="A433" s="13"/>
      <c r="B433" s="230"/>
      <c r="C433" s="231"/>
      <c r="D433" s="232" t="s">
        <v>136</v>
      </c>
      <c r="E433" s="233" t="s">
        <v>1</v>
      </c>
      <c r="F433" s="234" t="s">
        <v>731</v>
      </c>
      <c r="G433" s="231"/>
      <c r="H433" s="235">
        <v>42.588999999999999</v>
      </c>
      <c r="I433" s="236"/>
      <c r="J433" s="231"/>
      <c r="K433" s="231"/>
      <c r="L433" s="237"/>
      <c r="M433" s="238"/>
      <c r="N433" s="239"/>
      <c r="O433" s="239"/>
      <c r="P433" s="239"/>
      <c r="Q433" s="239"/>
      <c r="R433" s="239"/>
      <c r="S433" s="239"/>
      <c r="T433" s="240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1" t="s">
        <v>136</v>
      </c>
      <c r="AU433" s="241" t="s">
        <v>83</v>
      </c>
      <c r="AV433" s="13" t="s">
        <v>83</v>
      </c>
      <c r="AW433" s="13" t="s">
        <v>30</v>
      </c>
      <c r="AX433" s="13" t="s">
        <v>81</v>
      </c>
      <c r="AY433" s="241" t="s">
        <v>128</v>
      </c>
    </row>
    <row r="434" s="2" customFormat="1" ht="24.15" customHeight="1">
      <c r="A434" s="39"/>
      <c r="B434" s="40"/>
      <c r="C434" s="216" t="s">
        <v>732</v>
      </c>
      <c r="D434" s="216" t="s">
        <v>130</v>
      </c>
      <c r="E434" s="217" t="s">
        <v>733</v>
      </c>
      <c r="F434" s="218" t="s">
        <v>734</v>
      </c>
      <c r="G434" s="219" t="s">
        <v>133</v>
      </c>
      <c r="H434" s="220">
        <v>42.588999999999999</v>
      </c>
      <c r="I434" s="221"/>
      <c r="J434" s="222">
        <f>ROUND(I434*H434,2)</f>
        <v>0</v>
      </c>
      <c r="K434" s="223"/>
      <c r="L434" s="45"/>
      <c r="M434" s="224" t="s">
        <v>1</v>
      </c>
      <c r="N434" s="225" t="s">
        <v>38</v>
      </c>
      <c r="O434" s="92"/>
      <c r="P434" s="226">
        <f>O434*H434</f>
        <v>0</v>
      </c>
      <c r="Q434" s="226">
        <v>0.00027</v>
      </c>
      <c r="R434" s="226">
        <f>Q434*H434</f>
        <v>0.01149903</v>
      </c>
      <c r="S434" s="226">
        <v>0</v>
      </c>
      <c r="T434" s="227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28" t="s">
        <v>231</v>
      </c>
      <c r="AT434" s="228" t="s">
        <v>130</v>
      </c>
      <c r="AU434" s="228" t="s">
        <v>83</v>
      </c>
      <c r="AY434" s="18" t="s">
        <v>128</v>
      </c>
      <c r="BE434" s="229">
        <f>IF(N434="základní",J434,0)</f>
        <v>0</v>
      </c>
      <c r="BF434" s="229">
        <f>IF(N434="snížená",J434,0)</f>
        <v>0</v>
      </c>
      <c r="BG434" s="229">
        <f>IF(N434="zákl. přenesená",J434,0)</f>
        <v>0</v>
      </c>
      <c r="BH434" s="229">
        <f>IF(N434="sníž. přenesená",J434,0)</f>
        <v>0</v>
      </c>
      <c r="BI434" s="229">
        <f>IF(N434="nulová",J434,0)</f>
        <v>0</v>
      </c>
      <c r="BJ434" s="18" t="s">
        <v>81</v>
      </c>
      <c r="BK434" s="229">
        <f>ROUND(I434*H434,2)</f>
        <v>0</v>
      </c>
      <c r="BL434" s="18" t="s">
        <v>231</v>
      </c>
      <c r="BM434" s="228" t="s">
        <v>735</v>
      </c>
    </row>
    <row r="435" s="12" customFormat="1" ht="25.92" customHeight="1">
      <c r="A435" s="12"/>
      <c r="B435" s="200"/>
      <c r="C435" s="201"/>
      <c r="D435" s="202" t="s">
        <v>72</v>
      </c>
      <c r="E435" s="203" t="s">
        <v>736</v>
      </c>
      <c r="F435" s="203" t="s">
        <v>737</v>
      </c>
      <c r="G435" s="201"/>
      <c r="H435" s="201"/>
      <c r="I435" s="204"/>
      <c r="J435" s="205">
        <f>BK435</f>
        <v>0</v>
      </c>
      <c r="K435" s="201"/>
      <c r="L435" s="206"/>
      <c r="M435" s="207"/>
      <c r="N435" s="208"/>
      <c r="O435" s="208"/>
      <c r="P435" s="209">
        <f>P436+P439+P441</f>
        <v>0</v>
      </c>
      <c r="Q435" s="208"/>
      <c r="R435" s="209">
        <f>R436+R439+R441</f>
        <v>0</v>
      </c>
      <c r="S435" s="208"/>
      <c r="T435" s="210">
        <f>T436+T439+T441</f>
        <v>0</v>
      </c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R435" s="211" t="s">
        <v>160</v>
      </c>
      <c r="AT435" s="212" t="s">
        <v>72</v>
      </c>
      <c r="AU435" s="212" t="s">
        <v>73</v>
      </c>
      <c r="AY435" s="211" t="s">
        <v>128</v>
      </c>
      <c r="BK435" s="213">
        <f>BK436+BK439+BK441</f>
        <v>0</v>
      </c>
    </row>
    <row r="436" s="12" customFormat="1" ht="22.8" customHeight="1">
      <c r="A436" s="12"/>
      <c r="B436" s="200"/>
      <c r="C436" s="201"/>
      <c r="D436" s="202" t="s">
        <v>72</v>
      </c>
      <c r="E436" s="214" t="s">
        <v>738</v>
      </c>
      <c r="F436" s="214" t="s">
        <v>739</v>
      </c>
      <c r="G436" s="201"/>
      <c r="H436" s="201"/>
      <c r="I436" s="204"/>
      <c r="J436" s="215">
        <f>BK436</f>
        <v>0</v>
      </c>
      <c r="K436" s="201"/>
      <c r="L436" s="206"/>
      <c r="M436" s="207"/>
      <c r="N436" s="208"/>
      <c r="O436" s="208"/>
      <c r="P436" s="209">
        <f>SUM(P437:P438)</f>
        <v>0</v>
      </c>
      <c r="Q436" s="208"/>
      <c r="R436" s="209">
        <f>SUM(R437:R438)</f>
        <v>0</v>
      </c>
      <c r="S436" s="208"/>
      <c r="T436" s="210">
        <f>SUM(T437:T438)</f>
        <v>0</v>
      </c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R436" s="211" t="s">
        <v>160</v>
      </c>
      <c r="AT436" s="212" t="s">
        <v>72</v>
      </c>
      <c r="AU436" s="212" t="s">
        <v>81</v>
      </c>
      <c r="AY436" s="211" t="s">
        <v>128</v>
      </c>
      <c r="BK436" s="213">
        <f>SUM(BK437:BK438)</f>
        <v>0</v>
      </c>
    </row>
    <row r="437" s="2" customFormat="1" ht="16.5" customHeight="1">
      <c r="A437" s="39"/>
      <c r="B437" s="40"/>
      <c r="C437" s="216" t="s">
        <v>740</v>
      </c>
      <c r="D437" s="216" t="s">
        <v>130</v>
      </c>
      <c r="E437" s="217" t="s">
        <v>741</v>
      </c>
      <c r="F437" s="218" t="s">
        <v>742</v>
      </c>
      <c r="G437" s="219" t="s">
        <v>275</v>
      </c>
      <c r="H437" s="220">
        <v>1</v>
      </c>
      <c r="I437" s="221"/>
      <c r="J437" s="222">
        <f>ROUND(I437*H437,2)</f>
        <v>0</v>
      </c>
      <c r="K437" s="223"/>
      <c r="L437" s="45"/>
      <c r="M437" s="224" t="s">
        <v>1</v>
      </c>
      <c r="N437" s="225" t="s">
        <v>38</v>
      </c>
      <c r="O437" s="92"/>
      <c r="P437" s="226">
        <f>O437*H437</f>
        <v>0</v>
      </c>
      <c r="Q437" s="226">
        <v>0</v>
      </c>
      <c r="R437" s="226">
        <f>Q437*H437</f>
        <v>0</v>
      </c>
      <c r="S437" s="226">
        <v>0</v>
      </c>
      <c r="T437" s="227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28" t="s">
        <v>743</v>
      </c>
      <c r="AT437" s="228" t="s">
        <v>130</v>
      </c>
      <c r="AU437" s="228" t="s">
        <v>83</v>
      </c>
      <c r="AY437" s="18" t="s">
        <v>128</v>
      </c>
      <c r="BE437" s="229">
        <f>IF(N437="základní",J437,0)</f>
        <v>0</v>
      </c>
      <c r="BF437" s="229">
        <f>IF(N437="snížená",J437,0)</f>
        <v>0</v>
      </c>
      <c r="BG437" s="229">
        <f>IF(N437="zákl. přenesená",J437,0)</f>
        <v>0</v>
      </c>
      <c r="BH437" s="229">
        <f>IF(N437="sníž. přenesená",J437,0)</f>
        <v>0</v>
      </c>
      <c r="BI437" s="229">
        <f>IF(N437="nulová",J437,0)</f>
        <v>0</v>
      </c>
      <c r="BJ437" s="18" t="s">
        <v>81</v>
      </c>
      <c r="BK437" s="229">
        <f>ROUND(I437*H437,2)</f>
        <v>0</v>
      </c>
      <c r="BL437" s="18" t="s">
        <v>743</v>
      </c>
      <c r="BM437" s="228" t="s">
        <v>744</v>
      </c>
    </row>
    <row r="438" s="2" customFormat="1" ht="16.5" customHeight="1">
      <c r="A438" s="39"/>
      <c r="B438" s="40"/>
      <c r="C438" s="216" t="s">
        <v>745</v>
      </c>
      <c r="D438" s="216" t="s">
        <v>130</v>
      </c>
      <c r="E438" s="217" t="s">
        <v>746</v>
      </c>
      <c r="F438" s="218" t="s">
        <v>747</v>
      </c>
      <c r="G438" s="219" t="s">
        <v>275</v>
      </c>
      <c r="H438" s="220">
        <v>1</v>
      </c>
      <c r="I438" s="221"/>
      <c r="J438" s="222">
        <f>ROUND(I438*H438,2)</f>
        <v>0</v>
      </c>
      <c r="K438" s="223"/>
      <c r="L438" s="45"/>
      <c r="M438" s="224" t="s">
        <v>1</v>
      </c>
      <c r="N438" s="225" t="s">
        <v>38</v>
      </c>
      <c r="O438" s="92"/>
      <c r="P438" s="226">
        <f>O438*H438</f>
        <v>0</v>
      </c>
      <c r="Q438" s="226">
        <v>0</v>
      </c>
      <c r="R438" s="226">
        <f>Q438*H438</f>
        <v>0</v>
      </c>
      <c r="S438" s="226">
        <v>0</v>
      </c>
      <c r="T438" s="227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28" t="s">
        <v>743</v>
      </c>
      <c r="AT438" s="228" t="s">
        <v>130</v>
      </c>
      <c r="AU438" s="228" t="s">
        <v>83</v>
      </c>
      <c r="AY438" s="18" t="s">
        <v>128</v>
      </c>
      <c r="BE438" s="229">
        <f>IF(N438="základní",J438,0)</f>
        <v>0</v>
      </c>
      <c r="BF438" s="229">
        <f>IF(N438="snížená",J438,0)</f>
        <v>0</v>
      </c>
      <c r="BG438" s="229">
        <f>IF(N438="zákl. přenesená",J438,0)</f>
        <v>0</v>
      </c>
      <c r="BH438" s="229">
        <f>IF(N438="sníž. přenesená",J438,0)</f>
        <v>0</v>
      </c>
      <c r="BI438" s="229">
        <f>IF(N438="nulová",J438,0)</f>
        <v>0</v>
      </c>
      <c r="BJ438" s="18" t="s">
        <v>81</v>
      </c>
      <c r="BK438" s="229">
        <f>ROUND(I438*H438,2)</f>
        <v>0</v>
      </c>
      <c r="BL438" s="18" t="s">
        <v>743</v>
      </c>
      <c r="BM438" s="228" t="s">
        <v>748</v>
      </c>
    </row>
    <row r="439" s="12" customFormat="1" ht="22.8" customHeight="1">
      <c r="A439" s="12"/>
      <c r="B439" s="200"/>
      <c r="C439" s="201"/>
      <c r="D439" s="202" t="s">
        <v>72</v>
      </c>
      <c r="E439" s="214" t="s">
        <v>749</v>
      </c>
      <c r="F439" s="214" t="s">
        <v>750</v>
      </c>
      <c r="G439" s="201"/>
      <c r="H439" s="201"/>
      <c r="I439" s="204"/>
      <c r="J439" s="215">
        <f>BK439</f>
        <v>0</v>
      </c>
      <c r="K439" s="201"/>
      <c r="L439" s="206"/>
      <c r="M439" s="207"/>
      <c r="N439" s="208"/>
      <c r="O439" s="208"/>
      <c r="P439" s="209">
        <f>P440</f>
        <v>0</v>
      </c>
      <c r="Q439" s="208"/>
      <c r="R439" s="209">
        <f>R440</f>
        <v>0</v>
      </c>
      <c r="S439" s="208"/>
      <c r="T439" s="210">
        <f>T440</f>
        <v>0</v>
      </c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R439" s="211" t="s">
        <v>160</v>
      </c>
      <c r="AT439" s="212" t="s">
        <v>72</v>
      </c>
      <c r="AU439" s="212" t="s">
        <v>81</v>
      </c>
      <c r="AY439" s="211" t="s">
        <v>128</v>
      </c>
      <c r="BK439" s="213">
        <f>BK440</f>
        <v>0</v>
      </c>
    </row>
    <row r="440" s="2" customFormat="1" ht="16.5" customHeight="1">
      <c r="A440" s="39"/>
      <c r="B440" s="40"/>
      <c r="C440" s="216" t="s">
        <v>751</v>
      </c>
      <c r="D440" s="216" t="s">
        <v>130</v>
      </c>
      <c r="E440" s="217" t="s">
        <v>752</v>
      </c>
      <c r="F440" s="218" t="s">
        <v>750</v>
      </c>
      <c r="G440" s="219" t="s">
        <v>275</v>
      </c>
      <c r="H440" s="220">
        <v>1</v>
      </c>
      <c r="I440" s="221"/>
      <c r="J440" s="222">
        <f>ROUND(I440*H440,2)</f>
        <v>0</v>
      </c>
      <c r="K440" s="223"/>
      <c r="L440" s="45"/>
      <c r="M440" s="224" t="s">
        <v>1</v>
      </c>
      <c r="N440" s="225" t="s">
        <v>38</v>
      </c>
      <c r="O440" s="92"/>
      <c r="P440" s="226">
        <f>O440*H440</f>
        <v>0</v>
      </c>
      <c r="Q440" s="226">
        <v>0</v>
      </c>
      <c r="R440" s="226">
        <f>Q440*H440</f>
        <v>0</v>
      </c>
      <c r="S440" s="226">
        <v>0</v>
      </c>
      <c r="T440" s="227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28" t="s">
        <v>743</v>
      </c>
      <c r="AT440" s="228" t="s">
        <v>130</v>
      </c>
      <c r="AU440" s="228" t="s">
        <v>83</v>
      </c>
      <c r="AY440" s="18" t="s">
        <v>128</v>
      </c>
      <c r="BE440" s="229">
        <f>IF(N440="základní",J440,0)</f>
        <v>0</v>
      </c>
      <c r="BF440" s="229">
        <f>IF(N440="snížená",J440,0)</f>
        <v>0</v>
      </c>
      <c r="BG440" s="229">
        <f>IF(N440="zákl. přenesená",J440,0)</f>
        <v>0</v>
      </c>
      <c r="BH440" s="229">
        <f>IF(N440="sníž. přenesená",J440,0)</f>
        <v>0</v>
      </c>
      <c r="BI440" s="229">
        <f>IF(N440="nulová",J440,0)</f>
        <v>0</v>
      </c>
      <c r="BJ440" s="18" t="s">
        <v>81</v>
      </c>
      <c r="BK440" s="229">
        <f>ROUND(I440*H440,2)</f>
        <v>0</v>
      </c>
      <c r="BL440" s="18" t="s">
        <v>743</v>
      </c>
      <c r="BM440" s="228" t="s">
        <v>753</v>
      </c>
    </row>
    <row r="441" s="12" customFormat="1" ht="22.8" customHeight="1">
      <c r="A441" s="12"/>
      <c r="B441" s="200"/>
      <c r="C441" s="201"/>
      <c r="D441" s="202" t="s">
        <v>72</v>
      </c>
      <c r="E441" s="214" t="s">
        <v>754</v>
      </c>
      <c r="F441" s="214" t="s">
        <v>755</v>
      </c>
      <c r="G441" s="201"/>
      <c r="H441" s="201"/>
      <c r="I441" s="204"/>
      <c r="J441" s="215">
        <f>BK441</f>
        <v>0</v>
      </c>
      <c r="K441" s="201"/>
      <c r="L441" s="206"/>
      <c r="M441" s="207"/>
      <c r="N441" s="208"/>
      <c r="O441" s="208"/>
      <c r="P441" s="209">
        <f>P442</f>
        <v>0</v>
      </c>
      <c r="Q441" s="208"/>
      <c r="R441" s="209">
        <f>R442</f>
        <v>0</v>
      </c>
      <c r="S441" s="208"/>
      <c r="T441" s="210">
        <f>T442</f>
        <v>0</v>
      </c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R441" s="211" t="s">
        <v>160</v>
      </c>
      <c r="AT441" s="212" t="s">
        <v>72</v>
      </c>
      <c r="AU441" s="212" t="s">
        <v>81</v>
      </c>
      <c r="AY441" s="211" t="s">
        <v>128</v>
      </c>
      <c r="BK441" s="213">
        <f>BK442</f>
        <v>0</v>
      </c>
    </row>
    <row r="442" s="2" customFormat="1" ht="16.5" customHeight="1">
      <c r="A442" s="39"/>
      <c r="B442" s="40"/>
      <c r="C442" s="216" t="s">
        <v>756</v>
      </c>
      <c r="D442" s="216" t="s">
        <v>130</v>
      </c>
      <c r="E442" s="217" t="s">
        <v>757</v>
      </c>
      <c r="F442" s="218" t="s">
        <v>758</v>
      </c>
      <c r="G442" s="219" t="s">
        <v>275</v>
      </c>
      <c r="H442" s="220">
        <v>1</v>
      </c>
      <c r="I442" s="221"/>
      <c r="J442" s="222">
        <f>ROUND(I442*H442,2)</f>
        <v>0</v>
      </c>
      <c r="K442" s="223"/>
      <c r="L442" s="45"/>
      <c r="M442" s="289" t="s">
        <v>1</v>
      </c>
      <c r="N442" s="290" t="s">
        <v>38</v>
      </c>
      <c r="O442" s="291"/>
      <c r="P442" s="292">
        <f>O442*H442</f>
        <v>0</v>
      </c>
      <c r="Q442" s="292">
        <v>0</v>
      </c>
      <c r="R442" s="292">
        <f>Q442*H442</f>
        <v>0</v>
      </c>
      <c r="S442" s="292">
        <v>0</v>
      </c>
      <c r="T442" s="293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28" t="s">
        <v>743</v>
      </c>
      <c r="AT442" s="228" t="s">
        <v>130</v>
      </c>
      <c r="AU442" s="228" t="s">
        <v>83</v>
      </c>
      <c r="AY442" s="18" t="s">
        <v>128</v>
      </c>
      <c r="BE442" s="229">
        <f>IF(N442="základní",J442,0)</f>
        <v>0</v>
      </c>
      <c r="BF442" s="229">
        <f>IF(N442="snížená",J442,0)</f>
        <v>0</v>
      </c>
      <c r="BG442" s="229">
        <f>IF(N442="zákl. přenesená",J442,0)</f>
        <v>0</v>
      </c>
      <c r="BH442" s="229">
        <f>IF(N442="sníž. přenesená",J442,0)</f>
        <v>0</v>
      </c>
      <c r="BI442" s="229">
        <f>IF(N442="nulová",J442,0)</f>
        <v>0</v>
      </c>
      <c r="BJ442" s="18" t="s">
        <v>81</v>
      </c>
      <c r="BK442" s="229">
        <f>ROUND(I442*H442,2)</f>
        <v>0</v>
      </c>
      <c r="BL442" s="18" t="s">
        <v>743</v>
      </c>
      <c r="BM442" s="228" t="s">
        <v>759</v>
      </c>
    </row>
    <row r="443" s="2" customFormat="1" ht="6.96" customHeight="1">
      <c r="A443" s="39"/>
      <c r="B443" s="67"/>
      <c r="C443" s="68"/>
      <c r="D443" s="68"/>
      <c r="E443" s="68"/>
      <c r="F443" s="68"/>
      <c r="G443" s="68"/>
      <c r="H443" s="68"/>
      <c r="I443" s="68"/>
      <c r="J443" s="68"/>
      <c r="K443" s="68"/>
      <c r="L443" s="45"/>
      <c r="M443" s="39"/>
      <c r="O443" s="39"/>
      <c r="P443" s="39"/>
      <c r="Q443" s="39"/>
      <c r="R443" s="39"/>
      <c r="S443" s="39"/>
      <c r="T443" s="39"/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</row>
  </sheetData>
  <sheetProtection sheet="1" autoFilter="0" formatColumns="0" formatRows="0" objects="1" scenarios="1" spinCount="100000" saltValue="rViaz+F2vGttNuE9fsOB8exC6tCL98ZZdnPA86Afy8IXQZFuHrG7YU1oy3Th/Am0OnPR6Z150y6ZlbxFDzDpGA==" hashValue="K4Uddn/s568qInXA8cITmrx8fSxxZq21YN+JyCFfQFEJo/RnkBuZvjOUAlN8MMk2yCuMRnFm5y6qF8Dwgj8Nhw==" algorithmName="SHA-512" password="CC35"/>
  <autoFilter ref="C136:K442"/>
  <mergeCells count="9">
    <mergeCell ref="E7:H7"/>
    <mergeCell ref="E9:H9"/>
    <mergeCell ref="E18:H18"/>
    <mergeCell ref="E27:H27"/>
    <mergeCell ref="E85:H85"/>
    <mergeCell ref="E87:H87"/>
    <mergeCell ref="E127:H127"/>
    <mergeCell ref="E129:H12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TISK\Tisk</dc:creator>
  <cp:lastModifiedBy>TISK\Tisk</cp:lastModifiedBy>
  <dcterms:created xsi:type="dcterms:W3CDTF">2021-08-02T09:42:45Z</dcterms:created>
  <dcterms:modified xsi:type="dcterms:W3CDTF">2021-08-02T09:42:51Z</dcterms:modified>
</cp:coreProperties>
</file>