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Seznam prací" sheetId="1" r:id="rId1"/>
    <sheet name="Rekapitulace seznamu" sheetId="2" r:id="rId2"/>
    <sheet name="Položkový seznam" sheetId="3" r:id="rId3"/>
    <sheet name="Krycí list" sheetId="4" r:id="rId4"/>
  </sheets>
  <definedNames>
    <definedName name="_xlnm.Print_Titles" localSheetId="2">'Položkový seznam'!$5:$8</definedName>
    <definedName name="_xlnm.Print_Titles" localSheetId="1">'Rekapitulace seznamu'!$8:$9</definedName>
    <definedName name="_xlnm.Print_Titles" localSheetId="0">'Seznam prací'!$5:$8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<sst xmlns="http://schemas.openxmlformats.org/spreadsheetml/2006/main" count="574" uniqueCount="270">
  <si>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</si>
  <si>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</si>
  <si>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</si>
  <si>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</si>
  <si>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</si>
  <si>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</si>
  <si>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</si>
  <si>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</si>
  <si>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</si>
  <si>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</si>
  <si>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</si>
  <si>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</si>
  <si>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</si>
  <si>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</si>
  <si>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</si>
  <si>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</si>
  <si>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</si>
  <si>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</si>
  <si>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</si>
  <si>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</si>
  <si>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</si>
  <si>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</si>
  <si>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</si>
  <si>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</si>
  <si>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</si>
  <si>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</si>
  <si>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</si>
  <si>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</si>
  <si>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</si>
  <si>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</si>
  <si>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</si>
  <si>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</si>
  <si>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</si>
  <si>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</si>
  <si>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</si>
  <si>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</si>
  <si>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</si>
  <si>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</si>
  <si>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</si>
  <si>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</si>
  <si>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</si>
  <si>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</si>
  <si>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</si>
  <si>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</si>
  <si>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</si>
  <si>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</si>
  <si>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</si>
  <si>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</si>
  <si>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</si>
  <si>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</si>
  <si>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</si>
  <si>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</si>
  <si>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</si>
  <si>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</si>
  <si>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</si>
  <si>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</si>
  <si>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</si>
  <si>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</si>
  <si>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</si>
  <si>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</si>
  <si>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</si>
  <si>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</si>
  <si>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</si>
  <si>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</si>
  <si>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</si>
  <si>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</si>
  <si>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</si>
  <si>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</si>
  <si>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</si>
  <si>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</si>
  <si>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</si>
  <si>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</si>
  <si>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</si>
  <si>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</si>
  <si>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</si>
  <si>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</si>
  <si>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</si>
  <si>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</si>
  <si>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</si>
  <si>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SCUP 22</t>
  </si>
  <si>
    <t>Regenerace sídliště Ostrava-Jih, Jubilejní kolonie II.etapa, Ostrava-Hrabůvka</t>
  </si>
  <si>
    <t>01</t>
  </si>
  <si>
    <t>SO 02 - Chodníky a zpevněné plochy</t>
  </si>
  <si>
    <t>11</t>
  </si>
  <si>
    <t>Přípravné a přidružené práce</t>
  </si>
  <si>
    <t>919 73-5112</t>
  </si>
  <si>
    <t>Řezání stávajícího živičného krytu hl do 100 mm</t>
  </si>
  <si>
    <t>m</t>
  </si>
  <si>
    <t>opravný pruh</t>
  </si>
  <si>
    <t>20,00</t>
  </si>
  <si>
    <t>113 10-7181</t>
  </si>
  <si>
    <t>Odstranění podkladu pl přes 50 do 200 m2 živičných tl 50 mm</t>
  </si>
  <si>
    <t>m2</t>
  </si>
  <si>
    <t>asf.chodník</t>
  </si>
  <si>
    <t>144,00</t>
  </si>
  <si>
    <t>113 10-7142</t>
  </si>
  <si>
    <t>Odstranění podkladu pl do 50 m2 živičných tl 100 mm</t>
  </si>
  <si>
    <t>asf.komunikace, opravný pruh</t>
  </si>
  <si>
    <t>57,0+6,0</t>
  </si>
  <si>
    <t>113 10-7171</t>
  </si>
  <si>
    <t>Odstranění podkladu pl přes 50 do 200 m2 z betonu prostého tl 150 mm</t>
  </si>
  <si>
    <t>113 10-7162</t>
  </si>
  <si>
    <t>Odstranění podkladu pl přes 50 do 200 m2 z kameniva drceného tl 200 mm</t>
  </si>
  <si>
    <t>bet.dlažba, asf.komunikace</t>
  </si>
  <si>
    <t>231,0+57,0</t>
  </si>
  <si>
    <t>113 10-7161</t>
  </si>
  <si>
    <t>Odstranění podkladu pl přes 50 do 200 m2 z kameniva drceného tl 100 mm</t>
  </si>
  <si>
    <t>asf.chodník, opravný pruh</t>
  </si>
  <si>
    <t>144,0+6,0</t>
  </si>
  <si>
    <t>113 10-6121</t>
  </si>
  <si>
    <t>Rozebrání dlažeb nebo dílců komunikací pro pěší z betonových nebo kamenných dlaždic</t>
  </si>
  <si>
    <t>bet.dlažba, předláždění</t>
  </si>
  <si>
    <t>231,0+15,0</t>
  </si>
  <si>
    <t>113 10-6123</t>
  </si>
  <si>
    <t>Rozebrání dlažeb nebo dílců komunikací pro pěší ze zámkových dlaždic</t>
  </si>
  <si>
    <t>předláždění ZD</t>
  </si>
  <si>
    <t>43,00</t>
  </si>
  <si>
    <t>113 20-2111</t>
  </si>
  <si>
    <t>Vytrhání obrub krajníků obrubníků stojatých</t>
  </si>
  <si>
    <t>kamenný obrubník, betonový  obrubník</t>
  </si>
  <si>
    <t>10,0+25,0</t>
  </si>
  <si>
    <t>997 22-1551</t>
  </si>
  <si>
    <t>Vodorovná doprava suti ze sypkých materiálů do 1 km</t>
  </si>
  <si>
    <t>t</t>
  </si>
  <si>
    <t>997 22-1559</t>
  </si>
  <si>
    <t>Příplatek ZKD 1 km u vodorovné dopravy suti ze sypkých materiálů</t>
  </si>
  <si>
    <t>997 22-1855</t>
  </si>
  <si>
    <t>Poplatek za uložení odpadu z kameniva na skládce (skládkovné)</t>
  </si>
  <si>
    <t>997 22-1845</t>
  </si>
  <si>
    <t>Poplatek za uložení odpadu z asfaltových povrchů na skládce (skládkovné)</t>
  </si>
  <si>
    <t>997 22-1815</t>
  </si>
  <si>
    <t>Poplatek za uložení betonového odpadu na skládce (skládkovné)</t>
  </si>
  <si>
    <t>13</t>
  </si>
  <si>
    <t>Hloubené vykopávky</t>
  </si>
  <si>
    <t>121 10-1101</t>
  </si>
  <si>
    <t>Sejmutí ornice s přemístěním na vzdálenost do 50 m</t>
  </si>
  <si>
    <t>m3</t>
  </si>
  <si>
    <t>ornice ponechána pro zpětné zahumusování</t>
  </si>
  <si>
    <t>710,00*0,15</t>
  </si>
  <si>
    <t>122 20-1101</t>
  </si>
  <si>
    <t>Odkopávky a prokopávky nezapažené v hornině tř. 3 objem do 100 m3</t>
  </si>
  <si>
    <t>chodníky, kontejnery</t>
  </si>
  <si>
    <t>710,00*0,10</t>
  </si>
  <si>
    <t>122 20-1109</t>
  </si>
  <si>
    <t>Příplatek za lepivost u odkopávek v hornině tř. 1 až 3</t>
  </si>
  <si>
    <t>50%</t>
  </si>
  <si>
    <t>71,00*0,50</t>
  </si>
  <si>
    <t>132 20-1101</t>
  </si>
  <si>
    <t>Hloubení rýh š do 600 mm v hornině tř. 3 objemu do 100 m3</t>
  </si>
  <si>
    <t>chránička</t>
  </si>
  <si>
    <t>(82,0+75,0+40,0)*0,30*0,40</t>
  </si>
  <si>
    <t>132 20-1109</t>
  </si>
  <si>
    <t>Příplatek za lepivost k hloubení rýh š do 600 mm v hornině tř. 3</t>
  </si>
  <si>
    <t>23,64*0,50</t>
  </si>
  <si>
    <t>133 20-1101</t>
  </si>
  <si>
    <t>Hloubení šachet v hornině tř. 3 objemu do 100 m3</t>
  </si>
  <si>
    <t>lavičky, koš, zástěny kontejnerů</t>
  </si>
  <si>
    <t>0,40*0,30*0,60*9+3,14*0,125*0,125*0,70*11</t>
  </si>
  <si>
    <t>133 20-1109</t>
  </si>
  <si>
    <t>Příplatek za lepivost u hloubení šachet v hornině tř. 3</t>
  </si>
  <si>
    <t>1,026*0,50</t>
  </si>
  <si>
    <t>162 70-1105</t>
  </si>
  <si>
    <t>Vodorovné přemístění do 10000 m výkopku/sypaniny z horniny tř. 1 až 4</t>
  </si>
  <si>
    <t>71,00+23,64+1,026</t>
  </si>
  <si>
    <t>171 20-1201</t>
  </si>
  <si>
    <t>Uložení sypaniny na skládky</t>
  </si>
  <si>
    <t>171 20-1211</t>
  </si>
  <si>
    <t>Poplatek za uložení odpadu ze sypaniny na skládce (skládkovné)</t>
  </si>
  <si>
    <t>184 80-7111</t>
  </si>
  <si>
    <t>Zřízení ochrany stromu bedněním</t>
  </si>
  <si>
    <t>vypolštářové bebnění</t>
  </si>
  <si>
    <t>10,0*3</t>
  </si>
  <si>
    <t>184 80-7112</t>
  </si>
  <si>
    <t>Odstranění ochrany stromu bedněním</t>
  </si>
  <si>
    <t>5</t>
  </si>
  <si>
    <t>Komunikace</t>
  </si>
  <si>
    <t>564 85-1111</t>
  </si>
  <si>
    <t>Podklad ze štěrkodrtě ŠD tl 150 mm</t>
  </si>
  <si>
    <t>chodníky, kontejnery, okap.chodník, varovné pásy</t>
  </si>
  <si>
    <t>(958,0+45,0+10,0+7,0+63,0)*1,02</t>
  </si>
  <si>
    <t>596 21-1123</t>
  </si>
  <si>
    <t>Kladení zámkové dlažby komunikací pro pěší tl 60 mm skupiny B pl přes 300 m2</t>
  </si>
  <si>
    <t>chodníky, kontejnery, předláždění, varovné pásy</t>
  </si>
  <si>
    <t>958,0+45,0+43,0+10,0+7,0</t>
  </si>
  <si>
    <t>2/1</t>
  </si>
  <si>
    <t>dodávka</t>
  </si>
  <si>
    <t>Zámková dlažba tl.60 mm 100x200 šedá</t>
  </si>
  <si>
    <t>2/2</t>
  </si>
  <si>
    <t>Zámková dlažba tl.60 mm 100x200 červená reliéfní</t>
  </si>
  <si>
    <t>596 81-1221</t>
  </si>
  <si>
    <t>Kladení betonové dlažby komunikací pro pěší do lože z kameniva vel do 0,25 m2 plochy do 100 m2</t>
  </si>
  <si>
    <t>okapový chodník, předláždění</t>
  </si>
  <si>
    <t>63,0+14,0</t>
  </si>
  <si>
    <t>3/1</t>
  </si>
  <si>
    <t>Betonová dlažba 500x500x50</t>
  </si>
  <si>
    <t>979 05-4441</t>
  </si>
  <si>
    <t>Očištění vybouraných z desek nebo dlaždic s původním spárováním z kameniva těženého</t>
  </si>
  <si>
    <t>979 05-4451</t>
  </si>
  <si>
    <t>Očištění vybouraných zámkových dlaždic s původním spárováním z kameniva těženého</t>
  </si>
  <si>
    <t>565 15-5111</t>
  </si>
  <si>
    <t>Asfaltový beton vrstva podkladní ACP 16 (obalované kamenivo OKS) tl 70 mm š do 3 m</t>
  </si>
  <si>
    <t>6,0</t>
  </si>
  <si>
    <t>577 13-4111</t>
  </si>
  <si>
    <t>Asfaltový beton vrstva obrusná ACO 11 (ABS) tř. I tl 40 mm š do 3 m z nemodifikovaného asfaltu</t>
  </si>
  <si>
    <t>573 11-1115</t>
  </si>
  <si>
    <t>Postřik živičný infiltrační s posypem z asfaltu množství 2,5 kg/m2</t>
  </si>
  <si>
    <t>573 21-1111</t>
  </si>
  <si>
    <t>Postřik živičný spojovací z asfaltu v množství do 0,70 kg/m2</t>
  </si>
  <si>
    <t>919 12-1213</t>
  </si>
  <si>
    <t>Těsnění spár zálivkou za studena pro komůrky š 10 mm hl 25 mm bez těsnicího profilu</t>
  </si>
  <si>
    <t>mtž</t>
  </si>
  <si>
    <t>Hutnící zkoušky</t>
  </si>
  <si>
    <t>ks</t>
  </si>
  <si>
    <t>91</t>
  </si>
  <si>
    <t>Doplňkové konstrukce a práce na pozem.komunikacích a zpev.plochách</t>
  </si>
  <si>
    <t>916 24-1213</t>
  </si>
  <si>
    <t>Osazení chodníkového obrubníku kamenného stojatého s boční opěrou do lože z betonu prostého</t>
  </si>
  <si>
    <t>1,50*5+2+19+1,5+6,0+5,5+25,0+10,0+2,0+4,0</t>
  </si>
  <si>
    <t>1/1</t>
  </si>
  <si>
    <t>Kamenný obrubník 120/250</t>
  </si>
  <si>
    <t>916 23-1213</t>
  </si>
  <si>
    <t>Osazení chodníkového obrubníku betonového stojatého s boční opěrou do lože z betonu prostého</t>
  </si>
  <si>
    <t>36+15+15+15+24+18+11*5+26+9+20+27+7+7+9+13+13+31+20+20+21+29+41</t>
  </si>
  <si>
    <t>34+85+50+99+39+21+14+20+12+10+63+3*3+8+7+16+30+22+10+62+7</t>
  </si>
  <si>
    <t>Betonový obrubník 50/200/500</t>
  </si>
  <si>
    <t>Betonový obrubník 50/200/1000</t>
  </si>
  <si>
    <t>916 11-1123</t>
  </si>
  <si>
    <t>Osazení obruby z drobných kostek s boční opěrou do lože z betonu prostého</t>
  </si>
  <si>
    <t>1,5*5+2+1,5+5,5+9</t>
  </si>
  <si>
    <t>Žulová kostka 100x100</t>
  </si>
  <si>
    <t>dod+mtž</t>
  </si>
  <si>
    <t>Dělená plastová chránička D110+rezervní prostup D110+folie</t>
  </si>
  <si>
    <t>75,0+40,0</t>
  </si>
  <si>
    <t>Dělená chránička D110 s obetonováním+folie</t>
  </si>
  <si>
    <t>899 23-1111</t>
  </si>
  <si>
    <t>Výšková úprava uličního vstupu nebo vpusti do 200 mm zvýšením mříže</t>
  </si>
  <si>
    <t>kus</t>
  </si>
  <si>
    <t>899 33-1111</t>
  </si>
  <si>
    <t>Výšková úprava uličního vstupu nebo vpusti do 200 mm zvýšením poklopu</t>
  </si>
  <si>
    <t>95</t>
  </si>
  <si>
    <t>Různé dokončující konstrukce a práce na pozemních stavbách</t>
  </si>
  <si>
    <t>275 31-3611</t>
  </si>
  <si>
    <t>Základové patky z betonu tř. C 16/20</t>
  </si>
  <si>
    <t>Lavička Inter 1950/450 dřevo smrkové,barva palisandr, jekl 50x50 žárový pozink</t>
  </si>
  <si>
    <t>Odpadkový koš D400/1000, dřevo smrkové, žárový pozink</t>
  </si>
  <si>
    <t>Zástěny kontejnerů - ocelová nosná konstrukce</t>
  </si>
  <si>
    <t>kg</t>
  </si>
  <si>
    <t>281,8+201,8</t>
  </si>
  <si>
    <t>Zástěny kontejnerů - dřevotřísková deska tl.14 mm</t>
  </si>
  <si>
    <t>3,8*2+3,0*2+3,7*2+1,4*2</t>
  </si>
  <si>
    <t>Zástěny kontejnerů - nátěr desek RAL 7046, Ral 7047</t>
  </si>
  <si>
    <t>23,80*2</t>
  </si>
  <si>
    <t>Zástěny kontejnerů - kotvící a spojovací materiál</t>
  </si>
  <si>
    <t>Kč</t>
  </si>
  <si>
    <t>99</t>
  </si>
  <si>
    <t>Přesun hmot</t>
  </si>
  <si>
    <t>998 22-3011</t>
  </si>
  <si>
    <t>Přesun hmot pro pozemní komunikace s krytem dlážděným</t>
  </si>
  <si>
    <t>12.6.2018</t>
  </si>
  <si>
    <t>Městský obvod Ostrava-Jih</t>
  </si>
  <si>
    <t>Proink s.r.o. Ostrava</t>
  </si>
  <si>
    <t>DPH 21%</t>
  </si>
  <si>
    <t>DPH ze specifikací 15%</t>
  </si>
  <si>
    <t>DPH ze specifikací 21%</t>
  </si>
  <si>
    <t>CÚ 2018</t>
  </si>
  <si>
    <t xml:space="preserve">                           ÚRS Praha</t>
  </si>
  <si>
    <t>Krycí list seznamu prací</t>
  </si>
  <si>
    <t>Položkový senam prací</t>
  </si>
  <si>
    <t>Rekapitulace seznamu prací</t>
  </si>
  <si>
    <t>Seznam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</si>
</sst>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6" fontId="0" fillId="0" borderId="0" applyBorder="0" applyProtection="0">
      <alignment/>
    </xf>
    <xf numFmtId="166" fontId="0" fillId="20" borderId="0" applyBorder="0">
      <alignment/>
      <protection/>
    </xf>
    <xf numFmtId="0" fontId="33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6" fontId="0" fillId="0" borderId="0" applyBorder="0" applyProtection="0">
      <alignment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8" fillId="22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6" fontId="0" fillId="0" borderId="0">
      <alignment/>
      <protection locked="0"/>
    </xf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39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6" fontId="0" fillId="0" borderId="12">
      <alignment/>
      <protection/>
    </xf>
    <xf numFmtId="166" fontId="4" fillId="20" borderId="0" applyBorder="0">
      <alignment/>
      <protection/>
    </xf>
    <xf numFmtId="4" fontId="4" fillId="20" borderId="0" applyBorder="0">
      <alignment/>
      <protection/>
    </xf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6">
    <xf numFmtId="0" fontId="0" fillId="0" borderId="0" xfId="0" applyAlignment="1">
      <alignment/>
    </xf>
    <xf numFmtId="4" fontId="0" fillId="0" borderId="12" xfId="68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7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7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6" applyFont="1" applyBorder="1" applyProtection="1">
      <alignment horizontal="center"/>
      <protection locked="0"/>
    </xf>
    <xf numFmtId="0" fontId="0" fillId="0" borderId="0" xfId="67" applyFont="1" applyProtection="1">
      <alignment/>
      <protection locked="0"/>
    </xf>
    <xf numFmtId="166" fontId="0" fillId="0" borderId="12" xfId="69">
      <alignment/>
      <protection/>
    </xf>
    <xf numFmtId="0" fontId="0" fillId="0" borderId="29" xfId="66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8" applyBorder="1">
      <alignment/>
    </xf>
    <xf numFmtId="4" fontId="0" fillId="0" borderId="34" xfId="68" applyBorder="1">
      <alignment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59" applyBorder="1">
      <alignment horizontal="left" vertical="center"/>
      <protection/>
    </xf>
    <xf numFmtId="0" fontId="10" fillId="0" borderId="41" xfId="59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59" applyBorder="1" applyAlignment="1">
      <alignment horizontal="left" vertical="center"/>
      <protection/>
    </xf>
    <xf numFmtId="0" fontId="10" fillId="0" borderId="37" xfId="59" applyBorder="1" applyAlignment="1">
      <alignment horizontal="left" vertical="center"/>
      <protection/>
    </xf>
    <xf numFmtId="0" fontId="10" fillId="0" borderId="38" xfId="59" applyBorder="1" applyAlignment="1">
      <alignment horizontal="left" vertical="center"/>
      <protection/>
    </xf>
    <xf numFmtId="0" fontId="10" fillId="0" borderId="39" xfId="59" applyBorder="1" applyAlignment="1">
      <alignment horizontal="left" vertical="center"/>
      <protection/>
    </xf>
    <xf numFmtId="0" fontId="10" fillId="0" borderId="22" xfId="59" applyBorder="1" applyAlignment="1">
      <alignment horizontal="left" vertical="center"/>
      <protection/>
    </xf>
    <xf numFmtId="0" fontId="10" fillId="0" borderId="20" xfId="59" applyBorder="1" applyAlignment="1">
      <alignment horizontal="left" vertical="center"/>
      <protection/>
    </xf>
    <xf numFmtId="0" fontId="10" fillId="0" borderId="3" xfId="59" applyBorder="1">
      <alignment horizontal="left" vertical="center"/>
      <protection/>
    </xf>
    <xf numFmtId="0" fontId="10" fillId="0" borderId="46" xfId="59" applyBorder="1">
      <alignment horizontal="left" vertical="center"/>
      <protection/>
    </xf>
    <xf numFmtId="0" fontId="10" fillId="0" borderId="47" xfId="59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5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6" applyBorder="1" applyProtection="1">
      <alignment horizontal="left"/>
      <protection/>
    </xf>
    <xf numFmtId="49" fontId="0" fillId="0" borderId="0" xfId="48" applyBorder="1">
      <alignment horizontal="left"/>
    </xf>
    <xf numFmtId="166" fontId="0" fillId="0" borderId="0" xfId="49">
      <alignment/>
    </xf>
    <xf numFmtId="166" fontId="0" fillId="0" borderId="0" xfId="43">
      <alignment/>
    </xf>
    <xf numFmtId="166" fontId="0" fillId="20" borderId="0" xfId="44">
      <alignment/>
      <protection/>
    </xf>
    <xf numFmtId="0" fontId="9" fillId="20" borderId="0" xfId="76">
      <alignment horizontal="right"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0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7">
      <alignment horizontal="left"/>
    </xf>
    <xf numFmtId="166" fontId="4" fillId="20" borderId="0" xfId="70">
      <alignment/>
      <protection/>
    </xf>
    <xf numFmtId="4" fontId="4" fillId="20" borderId="0" xfId="71">
      <alignment/>
      <protection/>
    </xf>
    <xf numFmtId="0" fontId="0" fillId="0" borderId="11" xfId="66" applyProtection="1">
      <alignment horizontal="center"/>
      <protection locked="0"/>
    </xf>
    <xf numFmtId="0" fontId="0" fillId="0" borderId="0" xfId="67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0" quotePrefix="1">
      <alignment horizontal="center"/>
    </xf>
    <xf numFmtId="49" fontId="3" fillId="0" borderId="0" xfId="39">
      <alignment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50" xfId="59" applyBorder="1">
      <alignment horizontal="left" vertical="center"/>
      <protection/>
    </xf>
    <xf numFmtId="0" fontId="10" fillId="0" borderId="51" xfId="59" applyBorder="1">
      <alignment horizontal="left" vertical="center"/>
      <protection/>
    </xf>
    <xf numFmtId="0" fontId="10" fillId="0" borderId="37" xfId="59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5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5" xfId="75" applyNumberFormat="1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7" fillId="0" borderId="56" xfId="59" applyFont="1" applyBorder="1" applyAlignment="1">
      <alignment horizontal="center" vertical="center"/>
      <protection/>
    </xf>
    <xf numFmtId="0" fontId="7" fillId="0" borderId="16" xfId="59" applyFont="1" applyBorder="1" applyAlignment="1">
      <alignment horizontal="center" vertical="center"/>
      <protection/>
    </xf>
    <xf numFmtId="0" fontId="7" fillId="0" borderId="54" xfId="59" applyFont="1" applyBorder="1" applyAlignment="1">
      <alignment horizontal="center" vertical="center"/>
      <protection/>
    </xf>
    <xf numFmtId="0" fontId="7" fillId="0" borderId="20" xfId="59" applyFont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12" fillId="20" borderId="6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13" fillId="20" borderId="61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0" fillId="0" borderId="65" xfId="0" applyBorder="1" applyAlignment="1">
      <alignment/>
    </xf>
    <xf numFmtId="0" fontId="0" fillId="0" borderId="51" xfId="0" applyBorder="1" applyAlignment="1">
      <alignment/>
    </xf>
    <xf numFmtId="3" fontId="4" fillId="0" borderId="35" xfId="42" applyBorder="1">
      <alignment vertical="center"/>
      <protection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0" borderId="68" xfId="59" applyFont="1" applyBorder="1" applyAlignment="1">
      <alignment horizontal="center" vertical="center"/>
      <protection/>
    </xf>
    <xf numFmtId="0" fontId="7" fillId="0" borderId="39" xfId="59" applyFont="1" applyBorder="1" applyAlignment="1">
      <alignment horizontal="center" vertical="center"/>
      <protection/>
    </xf>
    <xf numFmtId="0" fontId="10" fillId="0" borderId="50" xfId="59" applyBorder="1" applyAlignment="1">
      <alignment horizontal="center" vertical="center"/>
      <protection/>
    </xf>
    <xf numFmtId="0" fontId="10" fillId="0" borderId="37" xfId="59" applyBorder="1" applyAlignment="1">
      <alignment horizontal="center" vertical="center"/>
      <protection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59" applyFont="1" applyBorder="1">
      <alignment horizontal="left" vertical="center"/>
      <protection/>
    </xf>
    <xf numFmtId="0" fontId="10" fillId="0" borderId="35" xfId="59" applyBorder="1">
      <alignment horizontal="left" vertical="center"/>
      <protection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6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50" xfId="75" applyNumberFormat="1" applyFont="1" applyBorder="1">
      <alignment horizontal="left" vertical="center"/>
      <protection/>
    </xf>
    <xf numFmtId="0" fontId="11" fillId="0" borderId="55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4" fillId="0" borderId="44" xfId="42" applyBorder="1">
      <alignment vertical="center"/>
      <protection/>
    </xf>
    <xf numFmtId="0" fontId="11" fillId="0" borderId="35" xfId="59" applyFont="1" applyBorder="1">
      <alignment horizontal="left" vertical="center"/>
      <protection/>
    </xf>
    <xf numFmtId="0" fontId="10" fillId="0" borderId="44" xfId="59" applyFont="1" applyBorder="1">
      <alignment horizontal="left" vertical="center"/>
      <protection/>
    </xf>
    <xf numFmtId="0" fontId="10" fillId="0" borderId="55" xfId="59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Kontrolní buňka" xfId="45"/>
    <cellStyle name="Currency" xfId="46"/>
    <cellStyle name="Currency [0]" xfId="47"/>
    <cellStyle name="MJPolozky" xfId="48"/>
    <cellStyle name="MnozstviPolozky" xfId="49"/>
    <cellStyle name="Nadpis 1" xfId="50"/>
    <cellStyle name="Nadpis 2" xfId="51"/>
    <cellStyle name="Nadpis 3" xfId="52"/>
    <cellStyle name="Nadpis 4" xfId="53"/>
    <cellStyle name="Název" xfId="54"/>
    <cellStyle name="NazevOddilu" xfId="55"/>
    <cellStyle name="NazevPolozky" xfId="56"/>
    <cellStyle name="NazevSouctuOddilu" xfId="57"/>
    <cellStyle name="Neutrální" xfId="58"/>
    <cellStyle name="Pevné texty v krycím listu" xfId="59"/>
    <cellStyle name="PoradCisloPolozky" xfId="60"/>
    <cellStyle name="PorizovaniSkutecnosti" xfId="61"/>
    <cellStyle name="Poznámka" xfId="62"/>
    <cellStyle name="Percent" xfId="63"/>
    <cellStyle name="ProcentoPrirazPol" xfId="64"/>
    <cellStyle name="Propojená buňka" xfId="65"/>
    <cellStyle name="RekapCisloOdd" xfId="66"/>
    <cellStyle name="RekapNazOdd" xfId="67"/>
    <cellStyle name="RekapOddiluSoucet" xfId="68"/>
    <cellStyle name="RekapTonaz" xfId="69"/>
    <cellStyle name="SoucetHmotOddilu" xfId="70"/>
    <cellStyle name="SoucetMontaziOddilu" xfId="71"/>
    <cellStyle name="Správně" xfId="72"/>
    <cellStyle name="Špat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90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78.12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269</v>
      </c>
      <c r="B1" s="2"/>
      <c r="C1" s="3"/>
      <c r="D1" s="3"/>
      <c r="E1" s="3"/>
      <c r="F1" s="4"/>
      <c r="G1" s="128"/>
      <c r="H1" s="129"/>
      <c r="I1" s="129"/>
      <c r="J1" s="129"/>
      <c r="K1" s="129"/>
    </row>
    <row r="2" spans="1:11" ht="12.75">
      <c r="A2" s="5" t="s">
        <v>29</v>
      </c>
      <c r="B2" s="5"/>
      <c r="C2" s="6" t="s">
        <v>80</v>
      </c>
      <c r="D2" s="7"/>
      <c r="E2" s="7"/>
      <c r="F2" s="6"/>
      <c r="G2" s="8" t="s">
        <v>27</v>
      </c>
      <c r="H2" s="130" t="s">
        <v>79</v>
      </c>
      <c r="I2" s="130"/>
      <c r="J2" s="130"/>
      <c r="K2" s="130"/>
    </row>
    <row r="3" spans="1:11" ht="12.75">
      <c r="A3" s="5" t="s">
        <v>26</v>
      </c>
      <c r="B3" s="5"/>
      <c r="C3" s="9" t="s">
        <v>82</v>
      </c>
      <c r="D3" s="7"/>
      <c r="E3" s="7"/>
      <c r="F3" s="6"/>
      <c r="G3" s="8" t="s">
        <v>28</v>
      </c>
      <c r="H3" s="131" t="s">
        <v>81</v>
      </c>
      <c r="I3" s="131"/>
      <c r="J3" s="131"/>
      <c r="K3" s="131"/>
    </row>
    <row r="4" spans="1:11" ht="13.5" thickBot="1">
      <c r="A4" s="5" t="s">
        <v>1</v>
      </c>
      <c r="B4" s="5"/>
      <c r="C4" s="10">
        <v>43263</v>
      </c>
      <c r="D4" s="5"/>
      <c r="E4" s="5" t="s">
        <v>2</v>
      </c>
      <c r="F4" s="11"/>
      <c r="G4" s="12">
        <f>C4</f>
        <v>43263</v>
      </c>
      <c r="H4" s="132"/>
      <c r="I4" s="133"/>
      <c r="J4" s="133"/>
      <c r="K4" s="133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83</v>
      </c>
      <c r="C9" s="106" t="s">
        <v>84</v>
      </c>
    </row>
    <row r="11" spans="1:11" ht="12.75">
      <c r="A11" s="117">
        <v>1</v>
      </c>
      <c r="B11" s="118" t="s">
        <v>85</v>
      </c>
      <c r="C11" s="109" t="s">
        <v>86</v>
      </c>
      <c r="D11" s="110" t="s">
        <v>87</v>
      </c>
      <c r="E11" s="111">
        <v>20</v>
      </c>
      <c r="F11" s="112">
        <v>0</v>
      </c>
      <c r="G11" s="114" t="str">
        <f aca="true" t="shared" si="0" ref="G11:G18">FIXED(E11*F11,3,TRUE)</f>
        <v>0,000</v>
      </c>
      <c r="I11" s="116"/>
      <c r="J11" s="115"/>
      <c r="K11" s="116">
        <f aca="true" t="shared" si="1" ref="K11:K24">E11*J11</f>
        <v>0</v>
      </c>
    </row>
    <row r="12" spans="1:11" ht="12.75">
      <c r="A12" s="117">
        <v>2</v>
      </c>
      <c r="B12" s="118" t="s">
        <v>90</v>
      </c>
      <c r="C12" s="109" t="s">
        <v>91</v>
      </c>
      <c r="D12" s="110" t="s">
        <v>92</v>
      </c>
      <c r="E12" s="111">
        <v>144</v>
      </c>
      <c r="F12" s="112">
        <v>0.098</v>
      </c>
      <c r="G12" s="114" t="str">
        <f t="shared" si="0"/>
        <v>14,112</v>
      </c>
      <c r="I12" s="116"/>
      <c r="J12" s="115"/>
      <c r="K12" s="116">
        <f t="shared" si="1"/>
        <v>0</v>
      </c>
    </row>
    <row r="13" spans="1:11" ht="12.75">
      <c r="A13" s="117">
        <v>3</v>
      </c>
      <c r="B13" s="118" t="s">
        <v>95</v>
      </c>
      <c r="C13" s="109" t="s">
        <v>96</v>
      </c>
      <c r="D13" s="110" t="s">
        <v>92</v>
      </c>
      <c r="E13" s="111">
        <v>63</v>
      </c>
      <c r="F13" s="112">
        <v>0.181</v>
      </c>
      <c r="G13" s="114" t="str">
        <f t="shared" si="0"/>
        <v>11,403</v>
      </c>
      <c r="I13" s="116"/>
      <c r="J13" s="115"/>
      <c r="K13" s="116">
        <f t="shared" si="1"/>
        <v>0</v>
      </c>
    </row>
    <row r="14" spans="1:11" ht="12.75">
      <c r="A14" s="117">
        <v>4</v>
      </c>
      <c r="B14" s="118" t="s">
        <v>99</v>
      </c>
      <c r="C14" s="109" t="s">
        <v>100</v>
      </c>
      <c r="D14" s="110" t="s">
        <v>92</v>
      </c>
      <c r="E14" s="111">
        <v>144</v>
      </c>
      <c r="F14" s="112">
        <v>0.225</v>
      </c>
      <c r="G14" s="114" t="str">
        <f t="shared" si="0"/>
        <v>32,400</v>
      </c>
      <c r="I14" s="116"/>
      <c r="J14" s="115"/>
      <c r="K14" s="116">
        <f t="shared" si="1"/>
        <v>0</v>
      </c>
    </row>
    <row r="15" spans="1:11" ht="12.75">
      <c r="A15" s="117">
        <v>5</v>
      </c>
      <c r="B15" s="118" t="s">
        <v>101</v>
      </c>
      <c r="C15" s="109" t="s">
        <v>102</v>
      </c>
      <c r="D15" s="110" t="s">
        <v>92</v>
      </c>
      <c r="E15" s="111">
        <v>288</v>
      </c>
      <c r="F15" s="112">
        <v>0.235</v>
      </c>
      <c r="G15" s="114" t="str">
        <f t="shared" si="0"/>
        <v>67,680</v>
      </c>
      <c r="I15" s="116"/>
      <c r="J15" s="115"/>
      <c r="K15" s="116">
        <f t="shared" si="1"/>
        <v>0</v>
      </c>
    </row>
    <row r="16" spans="1:11" ht="12.75">
      <c r="A16" s="117">
        <v>6</v>
      </c>
      <c r="B16" s="118" t="s">
        <v>105</v>
      </c>
      <c r="C16" s="109" t="s">
        <v>106</v>
      </c>
      <c r="D16" s="110" t="s">
        <v>92</v>
      </c>
      <c r="E16" s="111">
        <v>150</v>
      </c>
      <c r="F16" s="112">
        <v>0.13</v>
      </c>
      <c r="G16" s="114" t="str">
        <f t="shared" si="0"/>
        <v>19,500</v>
      </c>
      <c r="I16" s="116"/>
      <c r="J16" s="115"/>
      <c r="K16" s="116">
        <f t="shared" si="1"/>
        <v>0</v>
      </c>
    </row>
    <row r="17" spans="1:11" ht="12.75">
      <c r="A17" s="117">
        <v>7</v>
      </c>
      <c r="B17" s="118" t="s">
        <v>109</v>
      </c>
      <c r="C17" s="109" t="s">
        <v>110</v>
      </c>
      <c r="D17" s="110" t="s">
        <v>92</v>
      </c>
      <c r="E17" s="111">
        <v>246</v>
      </c>
      <c r="F17" s="112">
        <v>0.255</v>
      </c>
      <c r="G17" s="114" t="str">
        <f t="shared" si="0"/>
        <v>62,730</v>
      </c>
      <c r="I17" s="116"/>
      <c r="J17" s="115"/>
      <c r="K17" s="116">
        <f t="shared" si="1"/>
        <v>0</v>
      </c>
    </row>
    <row r="18" spans="1:11" ht="12.75">
      <c r="A18" s="117">
        <v>8</v>
      </c>
      <c r="B18" s="118" t="s">
        <v>113</v>
      </c>
      <c r="C18" s="109" t="s">
        <v>114</v>
      </c>
      <c r="D18" s="110" t="s">
        <v>92</v>
      </c>
      <c r="E18" s="111">
        <v>43</v>
      </c>
      <c r="F18" s="112">
        <v>0.26</v>
      </c>
      <c r="G18" s="114" t="str">
        <f t="shared" si="0"/>
        <v>11,180</v>
      </c>
      <c r="I18" s="116"/>
      <c r="J18" s="115"/>
      <c r="K18" s="116">
        <f t="shared" si="1"/>
        <v>0</v>
      </c>
    </row>
    <row r="19" spans="1:11" ht="12.75">
      <c r="A19" s="117">
        <v>9</v>
      </c>
      <c r="B19" s="118" t="s">
        <v>117</v>
      </c>
      <c r="C19" s="109" t="s">
        <v>118</v>
      </c>
      <c r="D19" s="110" t="s">
        <v>87</v>
      </c>
      <c r="E19" s="111">
        <v>35</v>
      </c>
      <c r="F19" s="112">
        <v>0</v>
      </c>
      <c r="G19" s="113">
        <f aca="true" t="shared" si="2" ref="G19:G24">E19*F19</f>
        <v>0</v>
      </c>
      <c r="I19" s="116"/>
      <c r="J19" s="115"/>
      <c r="K19" s="116">
        <f t="shared" si="1"/>
        <v>0</v>
      </c>
    </row>
    <row r="20" spans="1:11" ht="12.75">
      <c r="A20" s="117">
        <v>10</v>
      </c>
      <c r="B20" s="118" t="s">
        <v>121</v>
      </c>
      <c r="C20" s="109" t="s">
        <v>122</v>
      </c>
      <c r="D20" s="110" t="s">
        <v>123</v>
      </c>
      <c r="E20" s="111">
        <v>219.005</v>
      </c>
      <c r="F20" s="112">
        <v>0</v>
      </c>
      <c r="G20" s="113">
        <f t="shared" si="2"/>
        <v>0</v>
      </c>
      <c r="I20" s="116"/>
      <c r="J20" s="115"/>
      <c r="K20" s="116">
        <f t="shared" si="1"/>
        <v>0</v>
      </c>
    </row>
    <row r="21" spans="1:11" ht="12.75">
      <c r="A21" s="117">
        <v>11</v>
      </c>
      <c r="B21" s="118" t="s">
        <v>124</v>
      </c>
      <c r="C21" s="109" t="s">
        <v>125</v>
      </c>
      <c r="D21" s="110" t="s">
        <v>123</v>
      </c>
      <c r="E21" s="111">
        <v>1971.045</v>
      </c>
      <c r="F21" s="112">
        <v>0</v>
      </c>
      <c r="G21" s="113">
        <f t="shared" si="2"/>
        <v>0</v>
      </c>
      <c r="I21" s="116"/>
      <c r="J21" s="115"/>
      <c r="K21" s="116">
        <f t="shared" si="1"/>
        <v>0</v>
      </c>
    </row>
    <row r="22" spans="1:11" ht="12.75">
      <c r="A22" s="117">
        <v>12</v>
      </c>
      <c r="B22" s="118" t="s">
        <v>126</v>
      </c>
      <c r="C22" s="109" t="s">
        <v>127</v>
      </c>
      <c r="D22" s="110" t="s">
        <v>123</v>
      </c>
      <c r="E22" s="111">
        <v>87.178</v>
      </c>
      <c r="F22" s="112">
        <v>0</v>
      </c>
      <c r="G22" s="113">
        <f t="shared" si="2"/>
        <v>0</v>
      </c>
      <c r="I22" s="116"/>
      <c r="J22" s="115"/>
      <c r="K22" s="116">
        <f t="shared" si="1"/>
        <v>0</v>
      </c>
    </row>
    <row r="23" spans="1:11" ht="12.75">
      <c r="A23" s="117">
        <v>13</v>
      </c>
      <c r="B23" s="118" t="s">
        <v>128</v>
      </c>
      <c r="C23" s="109" t="s">
        <v>129</v>
      </c>
      <c r="D23" s="110" t="s">
        <v>123</v>
      </c>
      <c r="E23" s="111">
        <v>25.517</v>
      </c>
      <c r="F23" s="112">
        <v>0</v>
      </c>
      <c r="G23" s="113">
        <f t="shared" si="2"/>
        <v>0</v>
      </c>
      <c r="I23" s="116"/>
      <c r="J23" s="115"/>
      <c r="K23" s="116">
        <f t="shared" si="1"/>
        <v>0</v>
      </c>
    </row>
    <row r="24" spans="1:11" ht="12.75">
      <c r="A24" s="117">
        <v>14</v>
      </c>
      <c r="B24" s="118" t="s">
        <v>130</v>
      </c>
      <c r="C24" s="109" t="s">
        <v>131</v>
      </c>
      <c r="D24" s="110" t="s">
        <v>123</v>
      </c>
      <c r="E24" s="111">
        <v>106.31</v>
      </c>
      <c r="F24" s="112">
        <v>0</v>
      </c>
      <c r="G24" s="113">
        <f t="shared" si="2"/>
        <v>0</v>
      </c>
      <c r="I24" s="116"/>
      <c r="J24" s="115"/>
      <c r="K24" s="116">
        <f t="shared" si="1"/>
        <v>0</v>
      </c>
    </row>
    <row r="25" spans="3:11" ht="12.75">
      <c r="C25" s="120" t="str">
        <f>CONCATENATE(B9," celkem")</f>
        <v>11 celkem</v>
      </c>
      <c r="G25" s="121">
        <f>SUBTOTAL(9,G11:G24)</f>
        <v>0</v>
      </c>
      <c r="I25" s="122">
        <f>SUBTOTAL(9,I11:I24)</f>
        <v>0</v>
      </c>
      <c r="K25" s="122">
        <f>SUBTOTAL(9,K11:K24)</f>
        <v>0</v>
      </c>
    </row>
    <row r="27" spans="2:3" ht="15">
      <c r="B27" s="105" t="s">
        <v>132</v>
      </c>
      <c r="C27" s="106" t="s">
        <v>133</v>
      </c>
    </row>
    <row r="29" spans="1:11" ht="12.75">
      <c r="A29" s="117">
        <v>1</v>
      </c>
      <c r="B29" s="118" t="s">
        <v>134</v>
      </c>
      <c r="C29" s="109" t="s">
        <v>135</v>
      </c>
      <c r="D29" s="110" t="s">
        <v>136</v>
      </c>
      <c r="E29" s="111">
        <v>106.5</v>
      </c>
      <c r="F29" s="112">
        <v>0</v>
      </c>
      <c r="G29" s="113">
        <f aca="true" t="shared" si="3" ref="G29:G40">E29*F29</f>
        <v>0</v>
      </c>
      <c r="I29" s="116"/>
      <c r="J29" s="115"/>
      <c r="K29" s="116">
        <f aca="true" t="shared" si="4" ref="K29:K40">E29*J29</f>
        <v>0</v>
      </c>
    </row>
    <row r="30" spans="1:11" ht="12.75">
      <c r="A30" s="117">
        <v>2</v>
      </c>
      <c r="B30" s="118" t="s">
        <v>139</v>
      </c>
      <c r="C30" s="109" t="s">
        <v>140</v>
      </c>
      <c r="D30" s="110" t="s">
        <v>136</v>
      </c>
      <c r="E30" s="111">
        <v>71</v>
      </c>
      <c r="F30" s="112">
        <v>0</v>
      </c>
      <c r="G30" s="113">
        <f t="shared" si="3"/>
        <v>0</v>
      </c>
      <c r="I30" s="116"/>
      <c r="J30" s="115"/>
      <c r="K30" s="116">
        <f t="shared" si="4"/>
        <v>0</v>
      </c>
    </row>
    <row r="31" spans="1:11" ht="12.75">
      <c r="A31" s="117">
        <v>3</v>
      </c>
      <c r="B31" s="118" t="s">
        <v>143</v>
      </c>
      <c r="C31" s="109" t="s">
        <v>144</v>
      </c>
      <c r="D31" s="110" t="s">
        <v>136</v>
      </c>
      <c r="E31" s="111">
        <v>35.5</v>
      </c>
      <c r="F31" s="112">
        <v>0</v>
      </c>
      <c r="G31" s="113">
        <f t="shared" si="3"/>
        <v>0</v>
      </c>
      <c r="I31" s="116"/>
      <c r="J31" s="115"/>
      <c r="K31" s="116">
        <f t="shared" si="4"/>
        <v>0</v>
      </c>
    </row>
    <row r="32" spans="1:11" ht="12.75">
      <c r="A32" s="117">
        <v>4</v>
      </c>
      <c r="B32" s="118" t="s">
        <v>147</v>
      </c>
      <c r="C32" s="109" t="s">
        <v>148</v>
      </c>
      <c r="D32" s="110" t="s">
        <v>136</v>
      </c>
      <c r="E32" s="111">
        <v>23.64</v>
      </c>
      <c r="F32" s="112">
        <v>0</v>
      </c>
      <c r="G32" s="113">
        <f t="shared" si="3"/>
        <v>0</v>
      </c>
      <c r="I32" s="116"/>
      <c r="J32" s="115"/>
      <c r="K32" s="116">
        <f t="shared" si="4"/>
        <v>0</v>
      </c>
    </row>
    <row r="33" spans="1:11" ht="12.75">
      <c r="A33" s="117">
        <v>5</v>
      </c>
      <c r="B33" s="118" t="s">
        <v>151</v>
      </c>
      <c r="C33" s="109" t="s">
        <v>152</v>
      </c>
      <c r="D33" s="110" t="s">
        <v>136</v>
      </c>
      <c r="E33" s="111">
        <v>11.82</v>
      </c>
      <c r="F33" s="112">
        <v>0</v>
      </c>
      <c r="G33" s="113">
        <f t="shared" si="3"/>
        <v>0</v>
      </c>
      <c r="I33" s="116"/>
      <c r="J33" s="115"/>
      <c r="K33" s="116">
        <f t="shared" si="4"/>
        <v>0</v>
      </c>
    </row>
    <row r="34" spans="1:11" ht="12.75">
      <c r="A34" s="117">
        <v>6</v>
      </c>
      <c r="B34" s="118" t="s">
        <v>154</v>
      </c>
      <c r="C34" s="109" t="s">
        <v>155</v>
      </c>
      <c r="D34" s="110" t="s">
        <v>136</v>
      </c>
      <c r="E34" s="111">
        <v>1.026</v>
      </c>
      <c r="F34" s="112">
        <v>0</v>
      </c>
      <c r="G34" s="113">
        <f t="shared" si="3"/>
        <v>0</v>
      </c>
      <c r="I34" s="116"/>
      <c r="J34" s="115"/>
      <c r="K34" s="116">
        <f t="shared" si="4"/>
        <v>0</v>
      </c>
    </row>
    <row r="35" spans="1:11" ht="12.75">
      <c r="A35" s="117">
        <v>7</v>
      </c>
      <c r="B35" s="118" t="s">
        <v>158</v>
      </c>
      <c r="C35" s="109" t="s">
        <v>159</v>
      </c>
      <c r="D35" s="110" t="s">
        <v>136</v>
      </c>
      <c r="E35" s="111">
        <v>0.513</v>
      </c>
      <c r="F35" s="112">
        <v>0</v>
      </c>
      <c r="G35" s="113">
        <f t="shared" si="3"/>
        <v>0</v>
      </c>
      <c r="I35" s="116"/>
      <c r="J35" s="115"/>
      <c r="K35" s="116">
        <f t="shared" si="4"/>
        <v>0</v>
      </c>
    </row>
    <row r="36" spans="1:11" ht="12.75">
      <c r="A36" s="117">
        <v>8</v>
      </c>
      <c r="B36" s="118" t="s">
        <v>161</v>
      </c>
      <c r="C36" s="109" t="s">
        <v>162</v>
      </c>
      <c r="D36" s="110" t="s">
        <v>136</v>
      </c>
      <c r="E36" s="111">
        <v>95.666</v>
      </c>
      <c r="F36" s="112">
        <v>0</v>
      </c>
      <c r="G36" s="113">
        <f t="shared" si="3"/>
        <v>0</v>
      </c>
      <c r="I36" s="116"/>
      <c r="J36" s="115"/>
      <c r="K36" s="116">
        <f t="shared" si="4"/>
        <v>0</v>
      </c>
    </row>
    <row r="37" spans="1:11" ht="12.75">
      <c r="A37" s="117">
        <v>9</v>
      </c>
      <c r="B37" s="118" t="s">
        <v>164</v>
      </c>
      <c r="C37" s="109" t="s">
        <v>165</v>
      </c>
      <c r="D37" s="110" t="s">
        <v>136</v>
      </c>
      <c r="E37" s="111">
        <v>95.666</v>
      </c>
      <c r="F37" s="112">
        <v>0</v>
      </c>
      <c r="G37" s="113">
        <f t="shared" si="3"/>
        <v>0</v>
      </c>
      <c r="I37" s="116"/>
      <c r="J37" s="115"/>
      <c r="K37" s="116">
        <f t="shared" si="4"/>
        <v>0</v>
      </c>
    </row>
    <row r="38" spans="1:11" ht="12.75">
      <c r="A38" s="117">
        <v>10</v>
      </c>
      <c r="B38" s="118" t="s">
        <v>166</v>
      </c>
      <c r="C38" s="109" t="s">
        <v>167</v>
      </c>
      <c r="D38" s="110" t="s">
        <v>123</v>
      </c>
      <c r="E38" s="111">
        <v>153</v>
      </c>
      <c r="F38" s="112">
        <v>0</v>
      </c>
      <c r="G38" s="113">
        <f t="shared" si="3"/>
        <v>0</v>
      </c>
      <c r="I38" s="116"/>
      <c r="J38" s="115"/>
      <c r="K38" s="116">
        <f t="shared" si="4"/>
        <v>0</v>
      </c>
    </row>
    <row r="39" spans="1:11" ht="12.75">
      <c r="A39" s="117">
        <v>11</v>
      </c>
      <c r="B39" s="118" t="s">
        <v>168</v>
      </c>
      <c r="C39" s="109" t="s">
        <v>169</v>
      </c>
      <c r="D39" s="110" t="s">
        <v>92</v>
      </c>
      <c r="E39" s="111">
        <v>30</v>
      </c>
      <c r="F39" s="112">
        <v>0.0094</v>
      </c>
      <c r="G39" s="113">
        <f t="shared" si="3"/>
        <v>0.28200000000000003</v>
      </c>
      <c r="I39" s="116"/>
      <c r="J39" s="115"/>
      <c r="K39" s="116">
        <f t="shared" si="4"/>
        <v>0</v>
      </c>
    </row>
    <row r="40" spans="1:11" ht="12.75">
      <c r="A40" s="117">
        <v>12</v>
      </c>
      <c r="B40" s="118" t="s">
        <v>172</v>
      </c>
      <c r="C40" s="109" t="s">
        <v>173</v>
      </c>
      <c r="D40" s="110" t="s">
        <v>92</v>
      </c>
      <c r="E40" s="111">
        <v>30</v>
      </c>
      <c r="F40" s="112">
        <v>0</v>
      </c>
      <c r="G40" s="113">
        <f t="shared" si="3"/>
        <v>0</v>
      </c>
      <c r="I40" s="116"/>
      <c r="J40" s="115"/>
      <c r="K40" s="116">
        <f t="shared" si="4"/>
        <v>0</v>
      </c>
    </row>
    <row r="41" spans="3:11" ht="12.75">
      <c r="C41" s="120" t="str">
        <f>CONCATENATE(B27," celkem")</f>
        <v>13 celkem</v>
      </c>
      <c r="G41" s="121">
        <f>SUBTOTAL(9,G29:G40)</f>
        <v>0.28200000000000003</v>
      </c>
      <c r="I41" s="122">
        <f>SUBTOTAL(9,I29:I40)</f>
        <v>0</v>
      </c>
      <c r="K41" s="122">
        <f>SUBTOTAL(9,K29:K40)</f>
        <v>0</v>
      </c>
    </row>
    <row r="43" spans="2:3" ht="15">
      <c r="B43" s="105" t="s">
        <v>174</v>
      </c>
      <c r="C43" s="106" t="s">
        <v>175</v>
      </c>
    </row>
    <row r="45" spans="1:11" ht="12.75">
      <c r="A45" s="117">
        <v>1</v>
      </c>
      <c r="B45" s="118" t="s">
        <v>176</v>
      </c>
      <c r="C45" s="109" t="s">
        <v>177</v>
      </c>
      <c r="D45" s="110" t="s">
        <v>92</v>
      </c>
      <c r="E45" s="111">
        <v>1104.66</v>
      </c>
      <c r="F45" s="112">
        <v>0</v>
      </c>
      <c r="G45" s="113">
        <f aca="true" t="shared" si="5" ref="G45:G58">E45*F45</f>
        <v>0</v>
      </c>
      <c r="I45" s="116"/>
      <c r="J45" s="115"/>
      <c r="K45" s="116">
        <f>E45*J45</f>
        <v>0</v>
      </c>
    </row>
    <row r="46" spans="1:11" ht="12.75">
      <c r="A46" s="117">
        <v>2</v>
      </c>
      <c r="B46" s="118" t="s">
        <v>180</v>
      </c>
      <c r="C46" s="109" t="s">
        <v>181</v>
      </c>
      <c r="D46" s="110" t="s">
        <v>92</v>
      </c>
      <c r="E46" s="111">
        <v>1063</v>
      </c>
      <c r="F46" s="112">
        <v>0.08425</v>
      </c>
      <c r="G46" s="113">
        <f t="shared" si="5"/>
        <v>89.55775000000001</v>
      </c>
      <c r="I46" s="116"/>
      <c r="J46" s="115"/>
      <c r="K46" s="116">
        <f>E46*J46</f>
        <v>0</v>
      </c>
    </row>
    <row r="47" spans="1:11" ht="12.75">
      <c r="A47" s="126" t="s">
        <v>184</v>
      </c>
      <c r="B47" s="127" t="s">
        <v>185</v>
      </c>
      <c r="C47" s="109" t="s">
        <v>186</v>
      </c>
      <c r="D47" s="110" t="s">
        <v>92</v>
      </c>
      <c r="E47" s="111">
        <v>1013</v>
      </c>
      <c r="F47" s="112">
        <v>0.128</v>
      </c>
      <c r="G47" s="113">
        <f t="shared" si="5"/>
        <v>129.66400000000002</v>
      </c>
      <c r="H47" s="115"/>
      <c r="I47" s="116">
        <f>E47*H47</f>
        <v>0</v>
      </c>
      <c r="K47" s="116"/>
    </row>
    <row r="48" spans="1:11" ht="12.75">
      <c r="A48" s="126" t="s">
        <v>187</v>
      </c>
      <c r="B48" s="127" t="s">
        <v>185</v>
      </c>
      <c r="C48" s="109" t="s">
        <v>188</v>
      </c>
      <c r="D48" s="110" t="s">
        <v>92</v>
      </c>
      <c r="E48" s="111">
        <v>18</v>
      </c>
      <c r="F48" s="112">
        <v>0.128</v>
      </c>
      <c r="G48" s="113">
        <f t="shared" si="5"/>
        <v>2.3040000000000003</v>
      </c>
      <c r="H48" s="115"/>
      <c r="I48" s="116">
        <f>E48*H48</f>
        <v>0</v>
      </c>
      <c r="K48" s="116"/>
    </row>
    <row r="49" spans="1:11" ht="12.75">
      <c r="A49" s="117">
        <v>3</v>
      </c>
      <c r="B49" s="118" t="s">
        <v>189</v>
      </c>
      <c r="C49" s="109" t="s">
        <v>190</v>
      </c>
      <c r="D49" s="110" t="s">
        <v>92</v>
      </c>
      <c r="E49" s="111">
        <v>77</v>
      </c>
      <c r="F49" s="112">
        <v>0.101</v>
      </c>
      <c r="G49" s="113">
        <f t="shared" si="5"/>
        <v>7.777</v>
      </c>
      <c r="I49" s="116"/>
      <c r="J49" s="115"/>
      <c r="K49" s="116">
        <f>E49*J49</f>
        <v>0</v>
      </c>
    </row>
    <row r="50" spans="1:11" ht="12.75">
      <c r="A50" s="126" t="s">
        <v>193</v>
      </c>
      <c r="B50" s="127" t="s">
        <v>185</v>
      </c>
      <c r="C50" s="109" t="s">
        <v>194</v>
      </c>
      <c r="D50" s="110" t="s">
        <v>92</v>
      </c>
      <c r="E50" s="111">
        <v>64</v>
      </c>
      <c r="F50" s="112">
        <v>0.118</v>
      </c>
      <c r="G50" s="113">
        <f t="shared" si="5"/>
        <v>7.552</v>
      </c>
      <c r="H50" s="115"/>
      <c r="I50" s="116">
        <f>E50*H50</f>
        <v>0</v>
      </c>
      <c r="K50" s="116"/>
    </row>
    <row r="51" spans="1:11" ht="12.75">
      <c r="A51" s="117">
        <v>4</v>
      </c>
      <c r="B51" s="118" t="s">
        <v>195</v>
      </c>
      <c r="C51" s="109" t="s">
        <v>196</v>
      </c>
      <c r="D51" s="110" t="s">
        <v>92</v>
      </c>
      <c r="E51" s="111">
        <v>14</v>
      </c>
      <c r="F51" s="112">
        <v>0</v>
      </c>
      <c r="G51" s="113">
        <f t="shared" si="5"/>
        <v>0</v>
      </c>
      <c r="I51" s="116"/>
      <c r="J51" s="115"/>
      <c r="K51" s="116">
        <f aca="true" t="shared" si="6" ref="K51:K58">E51*J51</f>
        <v>0</v>
      </c>
    </row>
    <row r="52" spans="1:11" ht="12.75">
      <c r="A52" s="117">
        <v>5</v>
      </c>
      <c r="B52" s="118" t="s">
        <v>197</v>
      </c>
      <c r="C52" s="109" t="s">
        <v>198</v>
      </c>
      <c r="D52" s="110" t="s">
        <v>92</v>
      </c>
      <c r="E52" s="111">
        <v>43</v>
      </c>
      <c r="F52" s="112">
        <v>0</v>
      </c>
      <c r="G52" s="113">
        <f t="shared" si="5"/>
        <v>0</v>
      </c>
      <c r="I52" s="116"/>
      <c r="J52" s="115"/>
      <c r="K52" s="116">
        <f t="shared" si="6"/>
        <v>0</v>
      </c>
    </row>
    <row r="53" spans="1:11" ht="12.75">
      <c r="A53" s="117">
        <v>6</v>
      </c>
      <c r="B53" s="118" t="s">
        <v>199</v>
      </c>
      <c r="C53" s="109" t="s">
        <v>200</v>
      </c>
      <c r="D53" s="110" t="s">
        <v>92</v>
      </c>
      <c r="E53" s="111">
        <v>6</v>
      </c>
      <c r="F53" s="112">
        <v>0</v>
      </c>
      <c r="G53" s="113">
        <f t="shared" si="5"/>
        <v>0</v>
      </c>
      <c r="I53" s="116"/>
      <c r="J53" s="115"/>
      <c r="K53" s="116">
        <f t="shared" si="6"/>
        <v>0</v>
      </c>
    </row>
    <row r="54" spans="1:11" ht="12.75">
      <c r="A54" s="117">
        <v>7</v>
      </c>
      <c r="B54" s="118" t="s">
        <v>202</v>
      </c>
      <c r="C54" s="109" t="s">
        <v>203</v>
      </c>
      <c r="D54" s="110" t="s">
        <v>92</v>
      </c>
      <c r="E54" s="111">
        <v>6</v>
      </c>
      <c r="F54" s="112">
        <v>0</v>
      </c>
      <c r="G54" s="113">
        <f t="shared" si="5"/>
        <v>0</v>
      </c>
      <c r="I54" s="116"/>
      <c r="J54" s="115"/>
      <c r="K54" s="116">
        <f t="shared" si="6"/>
        <v>0</v>
      </c>
    </row>
    <row r="55" spans="1:11" ht="12.75">
      <c r="A55" s="117">
        <v>8</v>
      </c>
      <c r="B55" s="118" t="s">
        <v>204</v>
      </c>
      <c r="C55" s="109" t="s">
        <v>205</v>
      </c>
      <c r="D55" s="110" t="s">
        <v>92</v>
      </c>
      <c r="E55" s="111">
        <v>6</v>
      </c>
      <c r="F55" s="112">
        <v>0.00753</v>
      </c>
      <c r="G55" s="113">
        <f t="shared" si="5"/>
        <v>0.04518</v>
      </c>
      <c r="I55" s="116"/>
      <c r="J55" s="115"/>
      <c r="K55" s="116">
        <f t="shared" si="6"/>
        <v>0</v>
      </c>
    </row>
    <row r="56" spans="1:11" ht="12.75">
      <c r="A56" s="117">
        <v>9</v>
      </c>
      <c r="B56" s="118" t="s">
        <v>206</v>
      </c>
      <c r="C56" s="109" t="s">
        <v>207</v>
      </c>
      <c r="D56" s="110" t="s">
        <v>92</v>
      </c>
      <c r="E56" s="111">
        <v>6</v>
      </c>
      <c r="F56" s="112">
        <v>0.00061</v>
      </c>
      <c r="G56" s="113">
        <f t="shared" si="5"/>
        <v>0.00366</v>
      </c>
      <c r="I56" s="116"/>
      <c r="J56" s="115"/>
      <c r="K56" s="116">
        <f t="shared" si="6"/>
        <v>0</v>
      </c>
    </row>
    <row r="57" spans="1:11" ht="12.75">
      <c r="A57" s="117">
        <v>10</v>
      </c>
      <c r="B57" s="118" t="s">
        <v>208</v>
      </c>
      <c r="C57" s="109" t="s">
        <v>209</v>
      </c>
      <c r="D57" s="110" t="s">
        <v>87</v>
      </c>
      <c r="E57" s="111">
        <v>20</v>
      </c>
      <c r="F57" s="112">
        <v>0.00028</v>
      </c>
      <c r="G57" s="113">
        <f t="shared" si="5"/>
        <v>0.005599999999999999</v>
      </c>
      <c r="I57" s="116"/>
      <c r="J57" s="115"/>
      <c r="K57" s="116">
        <f t="shared" si="6"/>
        <v>0</v>
      </c>
    </row>
    <row r="58" spans="1:11" ht="12.75">
      <c r="A58" s="117">
        <v>11</v>
      </c>
      <c r="B58" s="118" t="s">
        <v>210</v>
      </c>
      <c r="C58" s="109" t="s">
        <v>211</v>
      </c>
      <c r="D58" s="110" t="s">
        <v>212</v>
      </c>
      <c r="E58" s="111">
        <v>8</v>
      </c>
      <c r="F58" s="112">
        <v>0</v>
      </c>
      <c r="G58" s="113">
        <f t="shared" si="5"/>
        <v>0</v>
      </c>
      <c r="I58" s="116"/>
      <c r="J58" s="115"/>
      <c r="K58" s="116">
        <f t="shared" si="6"/>
        <v>0</v>
      </c>
    </row>
    <row r="59" spans="3:11" ht="12.75">
      <c r="C59" s="120" t="str">
        <f>CONCATENATE(B43," celkem")</f>
        <v>5 celkem</v>
      </c>
      <c r="G59" s="121">
        <f>SUBTOTAL(9,G45:G58)</f>
        <v>236.90919</v>
      </c>
      <c r="I59" s="122">
        <f>SUBTOTAL(9,I45:I58)</f>
        <v>0</v>
      </c>
      <c r="K59" s="122">
        <f>SUBTOTAL(9,K45:K58)</f>
        <v>0</v>
      </c>
    </row>
    <row r="61" spans="2:3" ht="15">
      <c r="B61" s="105" t="s">
        <v>213</v>
      </c>
      <c r="C61" s="106" t="s">
        <v>214</v>
      </c>
    </row>
    <row r="63" spans="1:11" ht="12.75">
      <c r="A63" s="117">
        <v>1</v>
      </c>
      <c r="B63" s="118" t="s">
        <v>215</v>
      </c>
      <c r="C63" s="109" t="s">
        <v>216</v>
      </c>
      <c r="D63" s="110" t="s">
        <v>87</v>
      </c>
      <c r="E63" s="111">
        <v>82.5</v>
      </c>
      <c r="F63" s="112">
        <v>0.14067</v>
      </c>
      <c r="G63" s="113">
        <f aca="true" t="shared" si="7" ref="G63:G73">E63*F63</f>
        <v>11.605274999999999</v>
      </c>
      <c r="I63" s="116"/>
      <c r="J63" s="115"/>
      <c r="K63" s="116">
        <f>E63*J63</f>
        <v>0</v>
      </c>
    </row>
    <row r="64" spans="1:11" ht="12.75">
      <c r="A64" s="126" t="s">
        <v>218</v>
      </c>
      <c r="B64" s="127" t="s">
        <v>185</v>
      </c>
      <c r="C64" s="109" t="s">
        <v>219</v>
      </c>
      <c r="D64" s="110" t="s">
        <v>87</v>
      </c>
      <c r="E64" s="111">
        <v>83.5</v>
      </c>
      <c r="F64" s="112">
        <v>0.082</v>
      </c>
      <c r="G64" s="113">
        <f t="shared" si="7"/>
        <v>6.847</v>
      </c>
      <c r="H64" s="115"/>
      <c r="I64" s="116">
        <f>E64*H64</f>
        <v>0</v>
      </c>
      <c r="K64" s="116"/>
    </row>
    <row r="65" spans="1:11" ht="12.75">
      <c r="A65" s="117">
        <v>2</v>
      </c>
      <c r="B65" s="118" t="s">
        <v>220</v>
      </c>
      <c r="C65" s="109" t="s">
        <v>221</v>
      </c>
      <c r="D65" s="110" t="s">
        <v>87</v>
      </c>
      <c r="E65" s="111">
        <v>1089</v>
      </c>
      <c r="F65" s="112">
        <v>0.1295</v>
      </c>
      <c r="G65" s="113">
        <f t="shared" si="7"/>
        <v>141.0255</v>
      </c>
      <c r="I65" s="116"/>
      <c r="J65" s="115"/>
      <c r="K65" s="116">
        <f>E65*J65</f>
        <v>0</v>
      </c>
    </row>
    <row r="66" spans="1:11" ht="12.75">
      <c r="A66" s="126" t="s">
        <v>184</v>
      </c>
      <c r="B66" s="127" t="s">
        <v>185</v>
      </c>
      <c r="C66" s="109" t="s">
        <v>224</v>
      </c>
      <c r="D66" s="110" t="s">
        <v>212</v>
      </c>
      <c r="E66" s="111">
        <v>660</v>
      </c>
      <c r="F66" s="112">
        <v>0.011</v>
      </c>
      <c r="G66" s="113">
        <f t="shared" si="7"/>
        <v>7.26</v>
      </c>
      <c r="H66" s="115"/>
      <c r="I66" s="116">
        <f>E66*H66</f>
        <v>0</v>
      </c>
      <c r="K66" s="116"/>
    </row>
    <row r="67" spans="1:11" ht="12.75">
      <c r="A67" s="126" t="s">
        <v>187</v>
      </c>
      <c r="B67" s="127" t="s">
        <v>185</v>
      </c>
      <c r="C67" s="109" t="s">
        <v>225</v>
      </c>
      <c r="D67" s="110" t="s">
        <v>212</v>
      </c>
      <c r="E67" s="111">
        <v>770</v>
      </c>
      <c r="F67" s="112">
        <v>0.021</v>
      </c>
      <c r="G67" s="113">
        <f t="shared" si="7"/>
        <v>16.17</v>
      </c>
      <c r="H67" s="115"/>
      <c r="I67" s="116">
        <f>E67*H67</f>
        <v>0</v>
      </c>
      <c r="K67" s="116"/>
    </row>
    <row r="68" spans="1:11" ht="12.75">
      <c r="A68" s="117">
        <v>3</v>
      </c>
      <c r="B68" s="118" t="s">
        <v>226</v>
      </c>
      <c r="C68" s="109" t="s">
        <v>227</v>
      </c>
      <c r="D68" s="110" t="s">
        <v>87</v>
      </c>
      <c r="E68" s="111">
        <v>25.5</v>
      </c>
      <c r="F68" s="112">
        <v>0.08978</v>
      </c>
      <c r="G68" s="113">
        <f t="shared" si="7"/>
        <v>2.28939</v>
      </c>
      <c r="I68" s="116"/>
      <c r="J68" s="115"/>
      <c r="K68" s="116">
        <f>E68*J68</f>
        <v>0</v>
      </c>
    </row>
    <row r="69" spans="1:11" ht="12.75">
      <c r="A69" s="126" t="s">
        <v>193</v>
      </c>
      <c r="B69" s="127" t="s">
        <v>185</v>
      </c>
      <c r="C69" s="109" t="s">
        <v>229</v>
      </c>
      <c r="D69" s="110" t="s">
        <v>123</v>
      </c>
      <c r="E69" s="111">
        <v>0.63</v>
      </c>
      <c r="F69" s="112">
        <v>1</v>
      </c>
      <c r="G69" s="113">
        <f t="shared" si="7"/>
        <v>0.63</v>
      </c>
      <c r="H69" s="115"/>
      <c r="I69" s="116">
        <f>E69*H69</f>
        <v>0</v>
      </c>
      <c r="K69" s="116"/>
    </row>
    <row r="70" spans="1:11" ht="12.75">
      <c r="A70" s="117">
        <v>4</v>
      </c>
      <c r="B70" s="118" t="s">
        <v>230</v>
      </c>
      <c r="C70" s="109" t="s">
        <v>231</v>
      </c>
      <c r="D70" s="110" t="s">
        <v>87</v>
      </c>
      <c r="E70" s="111">
        <v>115</v>
      </c>
      <c r="F70" s="112">
        <v>0</v>
      </c>
      <c r="G70" s="113">
        <f t="shared" si="7"/>
        <v>0</v>
      </c>
      <c r="I70" s="116"/>
      <c r="J70" s="115"/>
      <c r="K70" s="116">
        <f>E70*J70</f>
        <v>0</v>
      </c>
    </row>
    <row r="71" spans="1:11" ht="12.75">
      <c r="A71" s="117">
        <v>5</v>
      </c>
      <c r="B71" s="118" t="s">
        <v>230</v>
      </c>
      <c r="C71" s="109" t="s">
        <v>233</v>
      </c>
      <c r="D71" s="110" t="s">
        <v>87</v>
      </c>
      <c r="E71" s="111">
        <v>82</v>
      </c>
      <c r="F71" s="112">
        <v>0</v>
      </c>
      <c r="G71" s="113">
        <f t="shared" si="7"/>
        <v>0</v>
      </c>
      <c r="I71" s="116"/>
      <c r="J71" s="115"/>
      <c r="K71" s="116">
        <f>E71*J71</f>
        <v>0</v>
      </c>
    </row>
    <row r="72" spans="1:11" ht="12.75">
      <c r="A72" s="117">
        <v>6</v>
      </c>
      <c r="B72" s="118" t="s">
        <v>234</v>
      </c>
      <c r="C72" s="109" t="s">
        <v>235</v>
      </c>
      <c r="D72" s="110" t="s">
        <v>236</v>
      </c>
      <c r="E72" s="111">
        <v>2</v>
      </c>
      <c r="F72" s="112">
        <v>0.42368</v>
      </c>
      <c r="G72" s="113">
        <f t="shared" si="7"/>
        <v>0.84736</v>
      </c>
      <c r="I72" s="116"/>
      <c r="J72" s="115"/>
      <c r="K72" s="116">
        <f>E72*J72</f>
        <v>0</v>
      </c>
    </row>
    <row r="73" spans="1:11" ht="12.75">
      <c r="A73" s="117">
        <v>7</v>
      </c>
      <c r="B73" s="118" t="s">
        <v>237</v>
      </c>
      <c r="C73" s="109" t="s">
        <v>238</v>
      </c>
      <c r="D73" s="110" t="s">
        <v>236</v>
      </c>
      <c r="E73" s="111">
        <v>3</v>
      </c>
      <c r="F73" s="112">
        <v>0.4208</v>
      </c>
      <c r="G73" s="113">
        <f t="shared" si="7"/>
        <v>1.2624</v>
      </c>
      <c r="I73" s="116"/>
      <c r="J73" s="115"/>
      <c r="K73" s="116">
        <f>E73*J73</f>
        <v>0</v>
      </c>
    </row>
    <row r="74" spans="3:11" ht="12.75">
      <c r="C74" s="120" t="str">
        <f>CONCATENATE(B61," celkem")</f>
        <v>91 celkem</v>
      </c>
      <c r="G74" s="121">
        <f>SUBTOTAL(9,G63:G73)</f>
        <v>187.93692500000003</v>
      </c>
      <c r="I74" s="122">
        <f>SUBTOTAL(9,I63:I73)</f>
        <v>0</v>
      </c>
      <c r="K74" s="122">
        <f>SUBTOTAL(9,K63:K73)</f>
        <v>0</v>
      </c>
    </row>
    <row r="76" spans="2:3" ht="15">
      <c r="B76" s="105" t="s">
        <v>239</v>
      </c>
      <c r="C76" s="106" t="s">
        <v>240</v>
      </c>
    </row>
    <row r="78" spans="1:11" ht="12.75">
      <c r="A78" s="117">
        <v>1</v>
      </c>
      <c r="B78" s="118" t="s">
        <v>241</v>
      </c>
      <c r="C78" s="109" t="s">
        <v>242</v>
      </c>
      <c r="D78" s="110" t="s">
        <v>136</v>
      </c>
      <c r="E78" s="111">
        <v>1.026</v>
      </c>
      <c r="F78" s="112">
        <v>2.25634</v>
      </c>
      <c r="G78" s="113">
        <f aca="true" t="shared" si="8" ref="G78:G84">E78*F78</f>
        <v>2.31500484</v>
      </c>
      <c r="I78" s="116"/>
      <c r="J78" s="115"/>
      <c r="K78" s="116">
        <f aca="true" t="shared" si="9" ref="K78:K84">E78*J78</f>
        <v>0</v>
      </c>
    </row>
    <row r="79" spans="1:11" ht="12.75">
      <c r="A79" s="117">
        <v>2</v>
      </c>
      <c r="B79" s="118" t="s">
        <v>230</v>
      </c>
      <c r="C79" s="109" t="s">
        <v>243</v>
      </c>
      <c r="D79" s="110" t="s">
        <v>212</v>
      </c>
      <c r="E79" s="111">
        <v>4</v>
      </c>
      <c r="F79" s="112">
        <v>0</v>
      </c>
      <c r="G79" s="113">
        <f t="shared" si="8"/>
        <v>0</v>
      </c>
      <c r="I79" s="116"/>
      <c r="J79" s="115"/>
      <c r="K79" s="116">
        <f t="shared" si="9"/>
        <v>0</v>
      </c>
    </row>
    <row r="80" spans="1:11" ht="12.75">
      <c r="A80" s="117">
        <v>3</v>
      </c>
      <c r="B80" s="118" t="s">
        <v>230</v>
      </c>
      <c r="C80" s="109" t="s">
        <v>244</v>
      </c>
      <c r="D80" s="110" t="s">
        <v>212</v>
      </c>
      <c r="E80" s="111">
        <v>1</v>
      </c>
      <c r="F80" s="112">
        <v>0</v>
      </c>
      <c r="G80" s="113">
        <f t="shared" si="8"/>
        <v>0</v>
      </c>
      <c r="I80" s="116"/>
      <c r="J80" s="115"/>
      <c r="K80" s="116">
        <f t="shared" si="9"/>
        <v>0</v>
      </c>
    </row>
    <row r="81" spans="1:11" ht="12.75">
      <c r="A81" s="117">
        <v>4</v>
      </c>
      <c r="B81" s="118" t="s">
        <v>230</v>
      </c>
      <c r="C81" s="109" t="s">
        <v>245</v>
      </c>
      <c r="D81" s="110" t="s">
        <v>246</v>
      </c>
      <c r="E81" s="111">
        <v>483.6</v>
      </c>
      <c r="F81" s="112">
        <v>0</v>
      </c>
      <c r="G81" s="113">
        <f t="shared" si="8"/>
        <v>0</v>
      </c>
      <c r="I81" s="116"/>
      <c r="J81" s="115"/>
      <c r="K81" s="116">
        <f t="shared" si="9"/>
        <v>0</v>
      </c>
    </row>
    <row r="82" spans="1:11" ht="12.75">
      <c r="A82" s="117">
        <v>5</v>
      </c>
      <c r="B82" s="118" t="s">
        <v>230</v>
      </c>
      <c r="C82" s="109" t="s">
        <v>248</v>
      </c>
      <c r="D82" s="110" t="s">
        <v>92</v>
      </c>
      <c r="E82" s="111">
        <v>23.8</v>
      </c>
      <c r="F82" s="112">
        <v>0</v>
      </c>
      <c r="G82" s="113">
        <f t="shared" si="8"/>
        <v>0</v>
      </c>
      <c r="I82" s="116"/>
      <c r="J82" s="115"/>
      <c r="K82" s="116">
        <f t="shared" si="9"/>
        <v>0</v>
      </c>
    </row>
    <row r="83" spans="1:11" ht="12.75">
      <c r="A83" s="117">
        <v>6</v>
      </c>
      <c r="B83" s="118" t="s">
        <v>230</v>
      </c>
      <c r="C83" s="109" t="s">
        <v>250</v>
      </c>
      <c r="D83" s="110" t="s">
        <v>92</v>
      </c>
      <c r="E83" s="111">
        <v>47.6</v>
      </c>
      <c r="F83" s="112">
        <v>0</v>
      </c>
      <c r="G83" s="113">
        <f t="shared" si="8"/>
        <v>0</v>
      </c>
      <c r="I83" s="116"/>
      <c r="J83" s="115"/>
      <c r="K83" s="116">
        <f t="shared" si="9"/>
        <v>0</v>
      </c>
    </row>
    <row r="84" spans="1:11" ht="12.75">
      <c r="A84" s="117">
        <v>7</v>
      </c>
      <c r="B84" s="118" t="s">
        <v>230</v>
      </c>
      <c r="C84" s="109" t="s">
        <v>252</v>
      </c>
      <c r="D84" s="110" t="s">
        <v>253</v>
      </c>
      <c r="E84" s="111">
        <v>1</v>
      </c>
      <c r="F84" s="112">
        <v>0</v>
      </c>
      <c r="G84" s="113">
        <f t="shared" si="8"/>
        <v>0</v>
      </c>
      <c r="I84" s="116"/>
      <c r="J84" s="115"/>
      <c r="K84" s="116">
        <f t="shared" si="9"/>
        <v>0</v>
      </c>
    </row>
    <row r="85" spans="3:11" ht="12.75">
      <c r="C85" s="120" t="str">
        <f>CONCATENATE(B76," celkem")</f>
        <v>95 celkem</v>
      </c>
      <c r="G85" s="121">
        <f>SUBTOTAL(9,G78:G84)</f>
        <v>2.31500484</v>
      </c>
      <c r="I85" s="122">
        <f>SUBTOTAL(9,I78:I84)</f>
        <v>0</v>
      </c>
      <c r="K85" s="122">
        <f>SUBTOTAL(9,K78:K84)</f>
        <v>0</v>
      </c>
    </row>
    <row r="87" spans="2:3" ht="15">
      <c r="B87" s="105" t="s">
        <v>254</v>
      </c>
      <c r="C87" s="106" t="s">
        <v>255</v>
      </c>
    </row>
    <row r="89" spans="1:11" ht="12.75">
      <c r="A89" s="117">
        <v>1</v>
      </c>
      <c r="B89" s="118" t="s">
        <v>256</v>
      </c>
      <c r="C89" s="109" t="s">
        <v>257</v>
      </c>
      <c r="D89" s="110" t="s">
        <v>123</v>
      </c>
      <c r="E89" s="111">
        <v>427.443</v>
      </c>
      <c r="F89" s="112">
        <v>0</v>
      </c>
      <c r="G89" s="113">
        <f>E89*F89</f>
        <v>0</v>
      </c>
      <c r="I89" s="116"/>
      <c r="J89" s="115"/>
      <c r="K89" s="116">
        <f>E89*J89</f>
        <v>0</v>
      </c>
    </row>
    <row r="90" spans="3:11" ht="12.75">
      <c r="C90" s="120" t="str">
        <f>CONCATENATE(B87," celkem")</f>
        <v>99 celkem</v>
      </c>
      <c r="G90" s="121">
        <f>SUBTOTAL(9,G89:G89)</f>
        <v>0</v>
      </c>
      <c r="I90" s="122">
        <f>SUBTOTAL(9,I89:I89)</f>
        <v>0</v>
      </c>
      <c r="K90" s="122">
        <f>SUBTOTAL(9,K89:K89)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375" style="0" customWidth="1"/>
    <col min="2" max="2" width="63.0039062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268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16</v>
      </c>
      <c r="B3" s="134" t="str">
        <f>'Seznam prací'!C2</f>
        <v>Regenerace sídliště Ostrava-Jih, Jubilejní kolonie II.etapa, Ostrava-Hrabůvka</v>
      </c>
      <c r="C3" s="134"/>
      <c r="D3" s="134"/>
      <c r="E3" s="134"/>
      <c r="F3" s="41"/>
    </row>
    <row r="4" spans="1:6" ht="12.75">
      <c r="A4" s="36" t="s">
        <v>18</v>
      </c>
      <c r="B4" s="57" t="str">
        <f>'Seznam prací'!H2</f>
        <v>SCUP 22</v>
      </c>
      <c r="C4" s="41"/>
      <c r="D4" s="42" t="s">
        <v>22</v>
      </c>
      <c r="E4" s="43">
        <f>'Seznam prací'!C4</f>
        <v>43263</v>
      </c>
      <c r="F4" s="41"/>
    </row>
    <row r="5" spans="1:6" ht="12.75">
      <c r="A5" s="36" t="s">
        <v>21</v>
      </c>
      <c r="B5" s="134" t="str">
        <f>'Seznam prací'!C3</f>
        <v>SO 02 - Chodníky a zpevněné plochy</v>
      </c>
      <c r="C5" s="135"/>
      <c r="D5" s="135"/>
      <c r="E5" s="135"/>
      <c r="F5" s="41"/>
    </row>
    <row r="6" spans="1:6" ht="12.75">
      <c r="A6" s="36" t="s">
        <v>20</v>
      </c>
      <c r="B6" s="134" t="str">
        <f>'Seznam prací'!H3</f>
        <v>01</v>
      </c>
      <c r="C6" s="135"/>
      <c r="D6" s="135"/>
      <c r="E6" s="135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23</v>
      </c>
      <c r="B8" s="45" t="s">
        <v>24</v>
      </c>
      <c r="C8" s="46" t="s">
        <v>19</v>
      </c>
      <c r="D8" s="46"/>
      <c r="E8" s="47"/>
      <c r="F8" s="48" t="s">
        <v>0</v>
      </c>
    </row>
    <row r="9" spans="1:6" ht="13.5" thickBot="1">
      <c r="A9" s="49"/>
      <c r="B9" s="50"/>
      <c r="C9" s="51" t="s">
        <v>33</v>
      </c>
      <c r="D9" s="51" t="s">
        <v>34</v>
      </c>
      <c r="E9" s="52" t="s">
        <v>25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3" t="str">
        <f>'Seznam prací'!B9</f>
        <v>11</v>
      </c>
      <c r="B11" s="124" t="str">
        <f>'Seznam prací'!C9</f>
        <v>Přípravné a přidružené práce</v>
      </c>
      <c r="C11" s="125">
        <f>'Seznam prací'!I25</f>
        <v>0</v>
      </c>
      <c r="D11" s="125">
        <f>'Seznam prací'!K25</f>
        <v>0</v>
      </c>
      <c r="E11" s="1">
        <f aca="true" t="shared" si="0" ref="E11:E16">C11+D11</f>
        <v>0</v>
      </c>
      <c r="F11" s="39">
        <f>'Seznam prací'!G25</f>
        <v>0</v>
      </c>
    </row>
    <row r="12" spans="1:6" ht="12.75">
      <c r="A12" s="123" t="str">
        <f>'Seznam prací'!B27</f>
        <v>13</v>
      </c>
      <c r="B12" s="124" t="str">
        <f>'Seznam prací'!C27</f>
        <v>Hloubené vykopávky</v>
      </c>
      <c r="C12" s="125">
        <f>'Seznam prací'!I41</f>
        <v>0</v>
      </c>
      <c r="D12" s="125">
        <f>'Seznam prací'!K41</f>
        <v>0</v>
      </c>
      <c r="E12" s="1">
        <f t="shared" si="0"/>
        <v>0</v>
      </c>
      <c r="F12" s="39">
        <f>'Seznam prací'!G41</f>
        <v>0.28200000000000003</v>
      </c>
    </row>
    <row r="13" spans="1:6" ht="12.75">
      <c r="A13" s="123" t="str">
        <f>'Seznam prací'!B43</f>
        <v>5</v>
      </c>
      <c r="B13" s="124" t="str">
        <f>'Seznam prací'!C43</f>
        <v>Komunikace</v>
      </c>
      <c r="C13" s="125">
        <f>'Seznam prací'!I59</f>
        <v>0</v>
      </c>
      <c r="D13" s="125">
        <f>'Seznam prací'!K59</f>
        <v>0</v>
      </c>
      <c r="E13" s="1">
        <f t="shared" si="0"/>
        <v>0</v>
      </c>
      <c r="F13" s="39">
        <f>'Seznam prací'!G59</f>
        <v>236.90919</v>
      </c>
    </row>
    <row r="14" spans="1:6" ht="12.75">
      <c r="A14" s="123" t="str">
        <f>'Seznam prací'!B61</f>
        <v>91</v>
      </c>
      <c r="B14" s="124" t="str">
        <f>'Seznam prací'!C61</f>
        <v>Doplňkové konstrukce a práce na pozem.komunikacích a zpev.plochách</v>
      </c>
      <c r="C14" s="125">
        <f>'Seznam prací'!I74</f>
        <v>0</v>
      </c>
      <c r="D14" s="125">
        <f>'Seznam prací'!K74</f>
        <v>0</v>
      </c>
      <c r="E14" s="1">
        <f t="shared" si="0"/>
        <v>0</v>
      </c>
      <c r="F14" s="39">
        <f>'Seznam prací'!G74</f>
        <v>187.93692500000003</v>
      </c>
    </row>
    <row r="15" spans="1:6" ht="12.75">
      <c r="A15" s="123" t="str">
        <f>'Seznam prací'!B76</f>
        <v>95</v>
      </c>
      <c r="B15" s="124" t="str">
        <f>'Seznam prací'!C76</f>
        <v>Různé dokončující konstrukce a práce na pozemních stavbách</v>
      </c>
      <c r="C15" s="125">
        <f>'Seznam prací'!I85</f>
        <v>0</v>
      </c>
      <c r="D15" s="125">
        <f>'Seznam prací'!K85</f>
        <v>0</v>
      </c>
      <c r="E15" s="1">
        <f t="shared" si="0"/>
        <v>0</v>
      </c>
      <c r="F15" s="39">
        <f>'Seznam prací'!G85</f>
        <v>2.31500484</v>
      </c>
    </row>
    <row r="16" spans="1:6" ht="12.75">
      <c r="A16" s="123" t="str">
        <f>'Seznam prací'!B87</f>
        <v>99</v>
      </c>
      <c r="B16" s="124" t="str">
        <f>'Seznam prací'!C87</f>
        <v>Přesun hmot</v>
      </c>
      <c r="C16" s="125">
        <f>'Seznam prací'!I90</f>
        <v>0</v>
      </c>
      <c r="D16" s="125">
        <f>'Seznam prací'!K90</f>
        <v>0</v>
      </c>
      <c r="E16" s="1">
        <f t="shared" si="0"/>
        <v>0</v>
      </c>
      <c r="F16" s="39">
        <f>'Seznam prací'!G90</f>
        <v>0</v>
      </c>
    </row>
    <row r="17" spans="1:6" ht="13.5" thickBot="1">
      <c r="A17" s="40"/>
      <c r="B17" s="54"/>
      <c r="C17" s="54"/>
      <c r="D17" s="54"/>
      <c r="E17" s="1"/>
      <c r="F17" s="39"/>
    </row>
    <row r="18" spans="1:6" ht="13.5" thickTop="1">
      <c r="A18" s="55"/>
      <c r="B18" s="56" t="s">
        <v>25</v>
      </c>
      <c r="C18" s="58">
        <f>SUM(C10:C17)</f>
        <v>0</v>
      </c>
      <c r="D18" s="59">
        <f>SUM(D10:D17)</f>
        <v>0</v>
      </c>
      <c r="E18" s="58">
        <f>SUM(E10:E17)</f>
        <v>0</v>
      </c>
      <c r="F18" s="59">
        <f>SUM(F10:F17)</f>
        <v>427.44311984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38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77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267</v>
      </c>
    </row>
    <row r="2" spans="1:11" ht="12.75">
      <c r="A2" s="5" t="s">
        <v>29</v>
      </c>
      <c r="B2" s="5"/>
      <c r="C2" s="6" t="str">
        <f>+'Seznam prací'!C2</f>
        <v>Regenerace sídliště Ostrava-Jih, Jubilejní kolonie II.etapa, Ostrava-Hrabůvka</v>
      </c>
      <c r="D2" s="7"/>
      <c r="E2" s="7"/>
      <c r="F2" s="6"/>
      <c r="G2" s="8" t="s">
        <v>27</v>
      </c>
      <c r="H2" s="130" t="str">
        <f>+'Seznam prací'!H2</f>
        <v>SCUP 22</v>
      </c>
      <c r="I2" s="130"/>
      <c r="J2" s="130"/>
      <c r="K2" s="130"/>
    </row>
    <row r="3" spans="1:11" ht="12.75">
      <c r="A3" s="5" t="s">
        <v>26</v>
      </c>
      <c r="B3" s="5"/>
      <c r="C3" s="9" t="str">
        <f>+'Seznam prací'!C3</f>
        <v>SO 02 - Chodníky a zpevněné plochy</v>
      </c>
      <c r="D3" s="7"/>
      <c r="E3" s="7"/>
      <c r="F3" s="6"/>
      <c r="G3" s="8" t="s">
        <v>28</v>
      </c>
      <c r="H3" s="131" t="str">
        <f>+'Seznam prací'!H3</f>
        <v>01</v>
      </c>
      <c r="I3" s="131"/>
      <c r="J3" s="131"/>
      <c r="K3" s="131"/>
    </row>
    <row r="4" spans="1:7" ht="13.5" thickBot="1">
      <c r="A4" s="5" t="s">
        <v>1</v>
      </c>
      <c r="B4" s="5"/>
      <c r="C4" s="10">
        <f>+'Seznam prací'!C4</f>
        <v>43263</v>
      </c>
      <c r="D4" s="5"/>
      <c r="E4" s="5" t="s">
        <v>2</v>
      </c>
      <c r="F4" s="11"/>
      <c r="G4" s="12">
        <f>+'Seznam prací'!G4</f>
        <v>43263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83</v>
      </c>
      <c r="C10" s="106" t="s">
        <v>84</v>
      </c>
    </row>
    <row r="12" spans="1:11" ht="12.75">
      <c r="A12" s="107">
        <v>1</v>
      </c>
      <c r="B12" s="108" t="s">
        <v>85</v>
      </c>
      <c r="C12" s="109" t="s">
        <v>86</v>
      </c>
      <c r="D12" s="110" t="s">
        <v>87</v>
      </c>
      <c r="E12" s="111">
        <v>20</v>
      </c>
      <c r="F12" s="112">
        <v>0</v>
      </c>
      <c r="G12" s="113" t="str">
        <f>FIXED(E12*F12,3,TRUE)</f>
        <v>0,000</v>
      </c>
      <c r="I12" s="116"/>
      <c r="J12" s="115"/>
      <c r="K12" s="116">
        <f>E12*J12</f>
        <v>0</v>
      </c>
    </row>
    <row r="13" spans="3:11" ht="12.75">
      <c r="C13" s="119" t="s">
        <v>88</v>
      </c>
      <c r="E13" s="111">
        <v>0</v>
      </c>
      <c r="G13" s="113"/>
      <c r="I13" s="116"/>
      <c r="K13" s="116"/>
    </row>
    <row r="14" spans="3:11" ht="12.75">
      <c r="C14" s="119" t="s">
        <v>89</v>
      </c>
      <c r="E14" s="111">
        <v>20</v>
      </c>
      <c r="G14" s="113"/>
      <c r="I14" s="116"/>
      <c r="K14" s="116"/>
    </row>
    <row r="15" spans="1:11" ht="12.75">
      <c r="A15" s="107">
        <v>2</v>
      </c>
      <c r="B15" s="108" t="s">
        <v>90</v>
      </c>
      <c r="C15" s="109" t="s">
        <v>91</v>
      </c>
      <c r="D15" s="110" t="s">
        <v>92</v>
      </c>
      <c r="E15" s="111">
        <v>144</v>
      </c>
      <c r="F15" s="112">
        <v>0.098</v>
      </c>
      <c r="G15" s="113" t="str">
        <f>FIXED(E15*F15,3,TRUE)</f>
        <v>14,112</v>
      </c>
      <c r="I15" s="116"/>
      <c r="J15" s="115"/>
      <c r="K15" s="116">
        <f>E15*J15</f>
        <v>0</v>
      </c>
    </row>
    <row r="16" spans="3:11" ht="12.75">
      <c r="C16" s="119" t="s">
        <v>93</v>
      </c>
      <c r="E16" s="111">
        <v>0</v>
      </c>
      <c r="G16" s="113"/>
      <c r="I16" s="116"/>
      <c r="K16" s="116"/>
    </row>
    <row r="17" spans="3:11" ht="12.75">
      <c r="C17" s="119" t="s">
        <v>94</v>
      </c>
      <c r="E17" s="111">
        <v>144</v>
      </c>
      <c r="G17" s="113"/>
      <c r="I17" s="116"/>
      <c r="K17" s="116"/>
    </row>
    <row r="18" spans="1:11" ht="12.75">
      <c r="A18" s="107">
        <v>3</v>
      </c>
      <c r="B18" s="108" t="s">
        <v>95</v>
      </c>
      <c r="C18" s="109" t="s">
        <v>96</v>
      </c>
      <c r="D18" s="110" t="s">
        <v>92</v>
      </c>
      <c r="E18" s="111">
        <v>63</v>
      </c>
      <c r="F18" s="112">
        <v>0.181</v>
      </c>
      <c r="G18" s="113" t="str">
        <f>FIXED(E18*F18,3,TRUE)</f>
        <v>11,403</v>
      </c>
      <c r="I18" s="116"/>
      <c r="J18" s="115"/>
      <c r="K18" s="116">
        <f>E18*J18</f>
        <v>0</v>
      </c>
    </row>
    <row r="19" spans="3:11" ht="12.75">
      <c r="C19" s="119" t="s">
        <v>97</v>
      </c>
      <c r="E19" s="111">
        <v>0</v>
      </c>
      <c r="G19" s="113"/>
      <c r="I19" s="116"/>
      <c r="K19" s="116"/>
    </row>
    <row r="20" spans="3:11" ht="12.75">
      <c r="C20" s="119" t="s">
        <v>98</v>
      </c>
      <c r="E20" s="111">
        <v>63</v>
      </c>
      <c r="G20" s="113"/>
      <c r="I20" s="116"/>
      <c r="K20" s="116"/>
    </row>
    <row r="21" spans="1:11" ht="12.75">
      <c r="A21" s="107">
        <v>4</v>
      </c>
      <c r="B21" s="108" t="s">
        <v>99</v>
      </c>
      <c r="C21" s="109" t="s">
        <v>100</v>
      </c>
      <c r="D21" s="110" t="s">
        <v>92</v>
      </c>
      <c r="E21" s="111">
        <v>144</v>
      </c>
      <c r="F21" s="112">
        <v>0.225</v>
      </c>
      <c r="G21" s="113" t="str">
        <f>FIXED(E21*F21,3,TRUE)</f>
        <v>32,400</v>
      </c>
      <c r="I21" s="116"/>
      <c r="J21" s="115"/>
      <c r="K21" s="116">
        <f>E21*J21</f>
        <v>0</v>
      </c>
    </row>
    <row r="22" spans="3:11" ht="12.75">
      <c r="C22" s="119" t="s">
        <v>93</v>
      </c>
      <c r="E22" s="111">
        <v>0</v>
      </c>
      <c r="G22" s="113"/>
      <c r="I22" s="116"/>
      <c r="K22" s="116"/>
    </row>
    <row r="23" spans="3:11" ht="12.75">
      <c r="C23" s="119" t="s">
        <v>94</v>
      </c>
      <c r="E23" s="111">
        <v>144</v>
      </c>
      <c r="G23" s="113"/>
      <c r="I23" s="116"/>
      <c r="K23" s="116"/>
    </row>
    <row r="24" spans="1:11" ht="12.75">
      <c r="A24" s="107">
        <v>5</v>
      </c>
      <c r="B24" s="108" t="s">
        <v>101</v>
      </c>
      <c r="C24" s="109" t="s">
        <v>102</v>
      </c>
      <c r="D24" s="110" t="s">
        <v>92</v>
      </c>
      <c r="E24" s="111">
        <v>288</v>
      </c>
      <c r="F24" s="112">
        <v>0.235</v>
      </c>
      <c r="G24" s="113" t="str">
        <f>FIXED(E24*F24,3,TRUE)</f>
        <v>67,680</v>
      </c>
      <c r="I24" s="116"/>
      <c r="J24" s="115"/>
      <c r="K24" s="116">
        <f>E24*J24</f>
        <v>0</v>
      </c>
    </row>
    <row r="25" spans="3:11" ht="12.75">
      <c r="C25" s="119" t="s">
        <v>103</v>
      </c>
      <c r="E25" s="111">
        <v>0</v>
      </c>
      <c r="G25" s="113"/>
      <c r="I25" s="116"/>
      <c r="K25" s="116"/>
    </row>
    <row r="26" spans="3:11" ht="12.75">
      <c r="C26" s="119" t="s">
        <v>104</v>
      </c>
      <c r="E26" s="111">
        <v>288</v>
      </c>
      <c r="G26" s="113"/>
      <c r="I26" s="116"/>
      <c r="K26" s="116"/>
    </row>
    <row r="27" spans="1:11" ht="12.75">
      <c r="A27" s="107">
        <v>6</v>
      </c>
      <c r="B27" s="108" t="s">
        <v>105</v>
      </c>
      <c r="C27" s="109" t="s">
        <v>106</v>
      </c>
      <c r="D27" s="110" t="s">
        <v>92</v>
      </c>
      <c r="E27" s="111">
        <v>150</v>
      </c>
      <c r="F27" s="112">
        <v>0.13</v>
      </c>
      <c r="G27" s="113" t="str">
        <f>FIXED(E27*F27,3,TRUE)</f>
        <v>19,500</v>
      </c>
      <c r="I27" s="116"/>
      <c r="J27" s="115"/>
      <c r="K27" s="116">
        <f>E27*J27</f>
        <v>0</v>
      </c>
    </row>
    <row r="28" spans="3:11" ht="12.75">
      <c r="C28" s="119" t="s">
        <v>107</v>
      </c>
      <c r="E28" s="111">
        <v>0</v>
      </c>
      <c r="G28" s="113"/>
      <c r="I28" s="116"/>
      <c r="K28" s="116"/>
    </row>
    <row r="29" spans="3:11" ht="12.75">
      <c r="C29" s="119" t="s">
        <v>108</v>
      </c>
      <c r="E29" s="111">
        <v>150</v>
      </c>
      <c r="G29" s="113"/>
      <c r="I29" s="116"/>
      <c r="K29" s="116"/>
    </row>
    <row r="30" spans="1:11" ht="12.75">
      <c r="A30" s="107">
        <v>7</v>
      </c>
      <c r="B30" s="108" t="s">
        <v>109</v>
      </c>
      <c r="C30" s="109" t="s">
        <v>110</v>
      </c>
      <c r="D30" s="110" t="s">
        <v>92</v>
      </c>
      <c r="E30" s="111">
        <v>246</v>
      </c>
      <c r="F30" s="112">
        <v>0.255</v>
      </c>
      <c r="G30" s="113" t="str">
        <f>FIXED(E30*F30,3,TRUE)</f>
        <v>62,730</v>
      </c>
      <c r="I30" s="116"/>
      <c r="J30" s="115"/>
      <c r="K30" s="116">
        <f>E30*J30</f>
        <v>0</v>
      </c>
    </row>
    <row r="31" spans="3:11" ht="12.75">
      <c r="C31" s="119" t="s">
        <v>111</v>
      </c>
      <c r="E31" s="111">
        <v>0</v>
      </c>
      <c r="G31" s="113"/>
      <c r="I31" s="116"/>
      <c r="K31" s="116"/>
    </row>
    <row r="32" spans="3:11" ht="12.75">
      <c r="C32" s="119" t="s">
        <v>112</v>
      </c>
      <c r="E32" s="111">
        <v>246</v>
      </c>
      <c r="G32" s="113"/>
      <c r="I32" s="116"/>
      <c r="K32" s="116"/>
    </row>
    <row r="33" spans="1:11" ht="12.75">
      <c r="A33" s="107">
        <v>8</v>
      </c>
      <c r="B33" s="108" t="s">
        <v>113</v>
      </c>
      <c r="C33" s="109" t="s">
        <v>114</v>
      </c>
      <c r="D33" s="110" t="s">
        <v>92</v>
      </c>
      <c r="E33" s="111">
        <v>43</v>
      </c>
      <c r="F33" s="112">
        <v>0.26</v>
      </c>
      <c r="G33" s="113" t="str">
        <f>FIXED(E33*F33,3,TRUE)</f>
        <v>11,180</v>
      </c>
      <c r="I33" s="116"/>
      <c r="J33" s="115"/>
      <c r="K33" s="116">
        <f>E33*J33</f>
        <v>0</v>
      </c>
    </row>
    <row r="34" spans="3:11" ht="12.75">
      <c r="C34" s="119" t="s">
        <v>115</v>
      </c>
      <c r="E34" s="111">
        <v>0</v>
      </c>
      <c r="G34" s="113"/>
      <c r="I34" s="116"/>
      <c r="K34" s="116"/>
    </row>
    <row r="35" spans="3:11" ht="12.75">
      <c r="C35" s="119" t="s">
        <v>116</v>
      </c>
      <c r="E35" s="111">
        <v>43</v>
      </c>
      <c r="G35" s="113"/>
      <c r="I35" s="116"/>
      <c r="K35" s="116"/>
    </row>
    <row r="36" spans="1:11" ht="12.75">
      <c r="A36" s="107">
        <v>9</v>
      </c>
      <c r="B36" s="108" t="s">
        <v>117</v>
      </c>
      <c r="C36" s="109" t="s">
        <v>118</v>
      </c>
      <c r="D36" s="110" t="s">
        <v>87</v>
      </c>
      <c r="E36" s="111">
        <v>35</v>
      </c>
      <c r="F36" s="112">
        <v>0</v>
      </c>
      <c r="G36" s="113">
        <f>E36*F36</f>
        <v>0</v>
      </c>
      <c r="I36" s="116"/>
      <c r="J36" s="115"/>
      <c r="K36" s="116">
        <f>E36*J36</f>
        <v>0</v>
      </c>
    </row>
    <row r="37" spans="3:11" ht="12.75">
      <c r="C37" s="119" t="s">
        <v>119</v>
      </c>
      <c r="E37" s="111">
        <v>0</v>
      </c>
      <c r="G37" s="113"/>
      <c r="I37" s="116"/>
      <c r="K37" s="116"/>
    </row>
    <row r="38" spans="3:11" ht="12.75">
      <c r="C38" s="119" t="s">
        <v>120</v>
      </c>
      <c r="E38" s="111">
        <v>35</v>
      </c>
      <c r="G38" s="113"/>
      <c r="I38" s="116"/>
      <c r="K38" s="116"/>
    </row>
    <row r="39" spans="1:11" ht="12.75">
      <c r="A39" s="107">
        <v>10</v>
      </c>
      <c r="B39" s="108" t="s">
        <v>121</v>
      </c>
      <c r="C39" s="109" t="s">
        <v>122</v>
      </c>
      <c r="D39" s="110" t="s">
        <v>123</v>
      </c>
      <c r="E39" s="111">
        <v>219.005</v>
      </c>
      <c r="F39" s="112">
        <v>0</v>
      </c>
      <c r="G39" s="113">
        <f>E39*F39</f>
        <v>0</v>
      </c>
      <c r="I39" s="116"/>
      <c r="J39" s="115"/>
      <c r="K39" s="116">
        <f>E39*J39</f>
        <v>0</v>
      </c>
    </row>
    <row r="40" spans="1:11" ht="12.75">
      <c r="A40" s="107">
        <v>11</v>
      </c>
      <c r="B40" s="108" t="s">
        <v>124</v>
      </c>
      <c r="C40" s="109" t="s">
        <v>125</v>
      </c>
      <c r="D40" s="110" t="s">
        <v>123</v>
      </c>
      <c r="E40" s="111">
        <v>1971.045</v>
      </c>
      <c r="F40" s="112">
        <v>0</v>
      </c>
      <c r="G40" s="113">
        <f>E40*F40</f>
        <v>0</v>
      </c>
      <c r="I40" s="116"/>
      <c r="J40" s="115"/>
      <c r="K40" s="116">
        <f>E40*J40</f>
        <v>0</v>
      </c>
    </row>
    <row r="41" spans="1:11" ht="12.75">
      <c r="A41" s="107">
        <v>12</v>
      </c>
      <c r="B41" s="108" t="s">
        <v>126</v>
      </c>
      <c r="C41" s="109" t="s">
        <v>127</v>
      </c>
      <c r="D41" s="110" t="s">
        <v>123</v>
      </c>
      <c r="E41" s="111">
        <v>87.178</v>
      </c>
      <c r="F41" s="112">
        <v>0</v>
      </c>
      <c r="G41" s="113">
        <f>E41*F41</f>
        <v>0</v>
      </c>
      <c r="I41" s="116"/>
      <c r="J41" s="115"/>
      <c r="K41" s="116">
        <f>E41*J41</f>
        <v>0</v>
      </c>
    </row>
    <row r="42" spans="1:11" ht="12.75">
      <c r="A42" s="107">
        <v>13</v>
      </c>
      <c r="B42" s="108" t="s">
        <v>128</v>
      </c>
      <c r="C42" s="109" t="s">
        <v>129</v>
      </c>
      <c r="D42" s="110" t="s">
        <v>123</v>
      </c>
      <c r="E42" s="111">
        <v>25.517</v>
      </c>
      <c r="F42" s="112">
        <v>0</v>
      </c>
      <c r="G42" s="113">
        <f>E42*F42</f>
        <v>0</v>
      </c>
      <c r="I42" s="116"/>
      <c r="J42" s="115"/>
      <c r="K42" s="116">
        <f>E42*J42</f>
        <v>0</v>
      </c>
    </row>
    <row r="43" spans="1:11" ht="12.75">
      <c r="A43" s="107">
        <v>14</v>
      </c>
      <c r="B43" s="108" t="s">
        <v>130</v>
      </c>
      <c r="C43" s="109" t="s">
        <v>131</v>
      </c>
      <c r="D43" s="110" t="s">
        <v>123</v>
      </c>
      <c r="E43" s="111">
        <v>106.31</v>
      </c>
      <c r="F43" s="112">
        <v>0</v>
      </c>
      <c r="G43" s="113">
        <f>E43*F43</f>
        <v>0</v>
      </c>
      <c r="I43" s="116"/>
      <c r="J43" s="115"/>
      <c r="K43" s="116">
        <f>E43*J43</f>
        <v>0</v>
      </c>
    </row>
    <row r="45" spans="2:3" ht="15">
      <c r="B45" s="106" t="s">
        <v>132</v>
      </c>
      <c r="C45" s="106" t="s">
        <v>133</v>
      </c>
    </row>
    <row r="47" spans="1:11" ht="12.75">
      <c r="A47" s="107">
        <v>1</v>
      </c>
      <c r="B47" s="108" t="s">
        <v>134</v>
      </c>
      <c r="C47" s="109" t="s">
        <v>135</v>
      </c>
      <c r="D47" s="110" t="s">
        <v>136</v>
      </c>
      <c r="E47" s="111">
        <v>106.5</v>
      </c>
      <c r="F47" s="112">
        <v>0</v>
      </c>
      <c r="G47" s="113">
        <f>E47*F47</f>
        <v>0</v>
      </c>
      <c r="I47" s="116"/>
      <c r="J47" s="115"/>
      <c r="K47" s="116">
        <f>E47*J47</f>
        <v>0</v>
      </c>
    </row>
    <row r="48" spans="3:11" ht="12.75">
      <c r="C48" s="119" t="s">
        <v>137</v>
      </c>
      <c r="E48" s="111">
        <v>0</v>
      </c>
      <c r="G48" s="113"/>
      <c r="I48" s="116"/>
      <c r="K48" s="116"/>
    </row>
    <row r="49" spans="3:11" ht="12.75">
      <c r="C49" s="119" t="s">
        <v>138</v>
      </c>
      <c r="E49" s="111">
        <v>106.5</v>
      </c>
      <c r="G49" s="113"/>
      <c r="I49" s="116"/>
      <c r="K49" s="116"/>
    </row>
    <row r="50" spans="1:11" ht="12.75">
      <c r="A50" s="107">
        <v>2</v>
      </c>
      <c r="B50" s="108" t="s">
        <v>139</v>
      </c>
      <c r="C50" s="109" t="s">
        <v>140</v>
      </c>
      <c r="D50" s="110" t="s">
        <v>136</v>
      </c>
      <c r="E50" s="111">
        <v>71</v>
      </c>
      <c r="F50" s="112">
        <v>0</v>
      </c>
      <c r="G50" s="113">
        <f>E50*F50</f>
        <v>0</v>
      </c>
      <c r="I50" s="116"/>
      <c r="J50" s="115"/>
      <c r="K50" s="116">
        <f>E50*J50</f>
        <v>0</v>
      </c>
    </row>
    <row r="51" spans="3:11" ht="12.75">
      <c r="C51" s="119" t="s">
        <v>141</v>
      </c>
      <c r="E51" s="111">
        <v>0</v>
      </c>
      <c r="G51" s="113"/>
      <c r="I51" s="116"/>
      <c r="K51" s="116"/>
    </row>
    <row r="52" spans="3:11" ht="12.75">
      <c r="C52" s="119" t="s">
        <v>142</v>
      </c>
      <c r="E52" s="111">
        <v>71</v>
      </c>
      <c r="G52" s="113"/>
      <c r="I52" s="116"/>
      <c r="K52" s="116"/>
    </row>
    <row r="53" spans="1:11" ht="12.75">
      <c r="A53" s="107">
        <v>3</v>
      </c>
      <c r="B53" s="108" t="s">
        <v>143</v>
      </c>
      <c r="C53" s="109" t="s">
        <v>144</v>
      </c>
      <c r="D53" s="110" t="s">
        <v>136</v>
      </c>
      <c r="E53" s="111">
        <v>35.5</v>
      </c>
      <c r="F53" s="112">
        <v>0</v>
      </c>
      <c r="G53" s="113">
        <f>E53*F53</f>
        <v>0</v>
      </c>
      <c r="I53" s="116"/>
      <c r="J53" s="115"/>
      <c r="K53" s="116">
        <f>E53*J53</f>
        <v>0</v>
      </c>
    </row>
    <row r="54" spans="3:11" ht="12.75">
      <c r="C54" s="119" t="s">
        <v>145</v>
      </c>
      <c r="E54" s="111">
        <v>0</v>
      </c>
      <c r="G54" s="113"/>
      <c r="I54" s="116"/>
      <c r="K54" s="116"/>
    </row>
    <row r="55" spans="3:11" ht="12.75">
      <c r="C55" s="119" t="s">
        <v>146</v>
      </c>
      <c r="E55" s="111">
        <v>35.5</v>
      </c>
      <c r="G55" s="113"/>
      <c r="I55" s="116"/>
      <c r="K55" s="116"/>
    </row>
    <row r="56" spans="1:11" ht="12.75">
      <c r="A56" s="107">
        <v>4</v>
      </c>
      <c r="B56" s="108" t="s">
        <v>147</v>
      </c>
      <c r="C56" s="109" t="s">
        <v>148</v>
      </c>
      <c r="D56" s="110" t="s">
        <v>136</v>
      </c>
      <c r="E56" s="111">
        <v>23.64</v>
      </c>
      <c r="F56" s="112">
        <v>0</v>
      </c>
      <c r="G56" s="113">
        <f>E56*F56</f>
        <v>0</v>
      </c>
      <c r="I56" s="116"/>
      <c r="J56" s="115"/>
      <c r="K56" s="116">
        <f>E56*J56</f>
        <v>0</v>
      </c>
    </row>
    <row r="57" spans="3:11" ht="12.75">
      <c r="C57" s="119" t="s">
        <v>149</v>
      </c>
      <c r="E57" s="111">
        <v>0</v>
      </c>
      <c r="G57" s="113"/>
      <c r="I57" s="116"/>
      <c r="K57" s="116"/>
    </row>
    <row r="58" spans="3:11" ht="12.75">
      <c r="C58" s="119" t="s">
        <v>150</v>
      </c>
      <c r="E58" s="111">
        <v>23.64</v>
      </c>
      <c r="G58" s="113"/>
      <c r="I58" s="116"/>
      <c r="K58" s="116"/>
    </row>
    <row r="59" spans="1:11" ht="12.75">
      <c r="A59" s="107">
        <v>5</v>
      </c>
      <c r="B59" s="108" t="s">
        <v>151</v>
      </c>
      <c r="C59" s="109" t="s">
        <v>152</v>
      </c>
      <c r="D59" s="110" t="s">
        <v>136</v>
      </c>
      <c r="E59" s="111">
        <v>11.82</v>
      </c>
      <c r="F59" s="112">
        <v>0</v>
      </c>
      <c r="G59" s="113">
        <f>E59*F59</f>
        <v>0</v>
      </c>
      <c r="I59" s="116"/>
      <c r="J59" s="115"/>
      <c r="K59" s="116">
        <f>E59*J59</f>
        <v>0</v>
      </c>
    </row>
    <row r="60" spans="3:11" ht="12.75">
      <c r="C60" s="119" t="s">
        <v>145</v>
      </c>
      <c r="E60" s="111">
        <v>0</v>
      </c>
      <c r="G60" s="113"/>
      <c r="I60" s="116"/>
      <c r="K60" s="116"/>
    </row>
    <row r="61" spans="3:11" ht="12.75">
      <c r="C61" s="119" t="s">
        <v>153</v>
      </c>
      <c r="E61" s="111">
        <v>11.82</v>
      </c>
      <c r="G61" s="113"/>
      <c r="I61" s="116"/>
      <c r="K61" s="116"/>
    </row>
    <row r="62" spans="1:11" ht="12.75">
      <c r="A62" s="107">
        <v>6</v>
      </c>
      <c r="B62" s="108" t="s">
        <v>154</v>
      </c>
      <c r="C62" s="109" t="s">
        <v>155</v>
      </c>
      <c r="D62" s="110" t="s">
        <v>136</v>
      </c>
      <c r="E62" s="111">
        <v>1.026</v>
      </c>
      <c r="F62" s="112">
        <v>0</v>
      </c>
      <c r="G62" s="113">
        <f>E62*F62</f>
        <v>0</v>
      </c>
      <c r="I62" s="116"/>
      <c r="J62" s="115"/>
      <c r="K62" s="116">
        <f>E62*J62</f>
        <v>0</v>
      </c>
    </row>
    <row r="63" spans="3:11" ht="12.75">
      <c r="C63" s="119" t="s">
        <v>156</v>
      </c>
      <c r="E63" s="111">
        <v>0</v>
      </c>
      <c r="G63" s="113"/>
      <c r="I63" s="116"/>
      <c r="K63" s="116"/>
    </row>
    <row r="64" spans="3:11" ht="12.75">
      <c r="C64" s="119" t="s">
        <v>157</v>
      </c>
      <c r="E64" s="111">
        <v>1.025781</v>
      </c>
      <c r="G64" s="113"/>
      <c r="I64" s="116"/>
      <c r="K64" s="116"/>
    </row>
    <row r="65" spans="1:11" ht="12.75">
      <c r="A65" s="107">
        <v>7</v>
      </c>
      <c r="B65" s="108" t="s">
        <v>158</v>
      </c>
      <c r="C65" s="109" t="s">
        <v>159</v>
      </c>
      <c r="D65" s="110" t="s">
        <v>136</v>
      </c>
      <c r="E65" s="111">
        <v>0.513</v>
      </c>
      <c r="F65" s="112">
        <v>0</v>
      </c>
      <c r="G65" s="113">
        <f>E65*F65</f>
        <v>0</v>
      </c>
      <c r="I65" s="116"/>
      <c r="J65" s="115"/>
      <c r="K65" s="116">
        <f>E65*J65</f>
        <v>0</v>
      </c>
    </row>
    <row r="66" spans="3:11" ht="12.75">
      <c r="C66" s="119" t="s">
        <v>145</v>
      </c>
      <c r="E66" s="111">
        <v>0</v>
      </c>
      <c r="G66" s="113"/>
      <c r="I66" s="116"/>
      <c r="K66" s="116"/>
    </row>
    <row r="67" spans="3:11" ht="12.75">
      <c r="C67" s="119" t="s">
        <v>160</v>
      </c>
      <c r="E67" s="111">
        <v>0.513</v>
      </c>
      <c r="G67" s="113"/>
      <c r="I67" s="116"/>
      <c r="K67" s="116"/>
    </row>
    <row r="68" spans="1:11" ht="12.75">
      <c r="A68" s="107">
        <v>8</v>
      </c>
      <c r="B68" s="108" t="s">
        <v>161</v>
      </c>
      <c r="C68" s="109" t="s">
        <v>162</v>
      </c>
      <c r="D68" s="110" t="s">
        <v>136</v>
      </c>
      <c r="E68" s="111">
        <v>95.666</v>
      </c>
      <c r="F68" s="112">
        <v>0</v>
      </c>
      <c r="G68" s="113">
        <f>E68*F68</f>
        <v>0</v>
      </c>
      <c r="I68" s="116"/>
      <c r="J68" s="115"/>
      <c r="K68" s="116">
        <f>E68*J68</f>
        <v>0</v>
      </c>
    </row>
    <row r="69" spans="3:11" ht="12.75">
      <c r="C69" s="119" t="s">
        <v>163</v>
      </c>
      <c r="E69" s="111">
        <v>95.666</v>
      </c>
      <c r="G69" s="113"/>
      <c r="I69" s="116"/>
      <c r="K69" s="116"/>
    </row>
    <row r="70" spans="1:11" ht="12.75">
      <c r="A70" s="107">
        <v>9</v>
      </c>
      <c r="B70" s="108" t="s">
        <v>164</v>
      </c>
      <c r="C70" s="109" t="s">
        <v>165</v>
      </c>
      <c r="D70" s="110" t="s">
        <v>136</v>
      </c>
      <c r="E70" s="111">
        <v>95.666</v>
      </c>
      <c r="F70" s="112">
        <v>0</v>
      </c>
      <c r="G70" s="113">
        <f>E70*F70</f>
        <v>0</v>
      </c>
      <c r="I70" s="116"/>
      <c r="J70" s="115"/>
      <c r="K70" s="116">
        <f>E70*J70</f>
        <v>0</v>
      </c>
    </row>
    <row r="71" spans="1:11" ht="12.75">
      <c r="A71" s="107">
        <v>10</v>
      </c>
      <c r="B71" s="108" t="s">
        <v>166</v>
      </c>
      <c r="C71" s="109" t="s">
        <v>167</v>
      </c>
      <c r="D71" s="110" t="s">
        <v>123</v>
      </c>
      <c r="E71" s="111">
        <v>153</v>
      </c>
      <c r="F71" s="112">
        <v>0</v>
      </c>
      <c r="G71" s="113">
        <f>E71*F71</f>
        <v>0</v>
      </c>
      <c r="I71" s="116"/>
      <c r="J71" s="115"/>
      <c r="K71" s="116">
        <f>E71*J71</f>
        <v>0</v>
      </c>
    </row>
    <row r="72" spans="1:11" ht="12.75">
      <c r="A72" s="107">
        <v>11</v>
      </c>
      <c r="B72" s="108" t="s">
        <v>168</v>
      </c>
      <c r="C72" s="109" t="s">
        <v>169</v>
      </c>
      <c r="D72" s="110" t="s">
        <v>92</v>
      </c>
      <c r="E72" s="111">
        <v>30</v>
      </c>
      <c r="F72" s="112">
        <v>0.0094</v>
      </c>
      <c r="G72" s="113">
        <f>E72*F72</f>
        <v>0.28200000000000003</v>
      </c>
      <c r="I72" s="116"/>
      <c r="J72" s="115"/>
      <c r="K72" s="116">
        <f>E72*J72</f>
        <v>0</v>
      </c>
    </row>
    <row r="73" spans="3:11" ht="12.75">
      <c r="C73" s="119" t="s">
        <v>170</v>
      </c>
      <c r="E73" s="111">
        <v>0</v>
      </c>
      <c r="G73" s="113"/>
      <c r="I73" s="116"/>
      <c r="K73" s="116"/>
    </row>
    <row r="74" spans="3:11" ht="12.75">
      <c r="C74" s="119" t="s">
        <v>171</v>
      </c>
      <c r="E74" s="111">
        <v>30</v>
      </c>
      <c r="G74" s="113"/>
      <c r="I74" s="116"/>
      <c r="K74" s="116"/>
    </row>
    <row r="75" spans="1:11" ht="12.75">
      <c r="A75" s="107">
        <v>12</v>
      </c>
      <c r="B75" s="108" t="s">
        <v>172</v>
      </c>
      <c r="C75" s="109" t="s">
        <v>173</v>
      </c>
      <c r="D75" s="110" t="s">
        <v>92</v>
      </c>
      <c r="E75" s="111">
        <v>30</v>
      </c>
      <c r="F75" s="112">
        <v>0</v>
      </c>
      <c r="G75" s="113">
        <f>E75*F75</f>
        <v>0</v>
      </c>
      <c r="I75" s="116"/>
      <c r="J75" s="115"/>
      <c r="K75" s="116">
        <f>E75*J75</f>
        <v>0</v>
      </c>
    </row>
    <row r="77" spans="2:3" ht="15">
      <c r="B77" s="106" t="s">
        <v>174</v>
      </c>
      <c r="C77" s="106" t="s">
        <v>175</v>
      </c>
    </row>
    <row r="79" spans="1:11" ht="12.75">
      <c r="A79" s="107">
        <v>1</v>
      </c>
      <c r="B79" s="108" t="s">
        <v>176</v>
      </c>
      <c r="C79" s="109" t="s">
        <v>177</v>
      </c>
      <c r="D79" s="110" t="s">
        <v>92</v>
      </c>
      <c r="E79" s="111">
        <v>1104.66</v>
      </c>
      <c r="F79" s="112">
        <v>0</v>
      </c>
      <c r="G79" s="113">
        <f>E79*F79</f>
        <v>0</v>
      </c>
      <c r="I79" s="116"/>
      <c r="J79" s="115"/>
      <c r="K79" s="116">
        <f>E79*J79</f>
        <v>0</v>
      </c>
    </row>
    <row r="80" spans="3:11" ht="12.75">
      <c r="C80" s="119" t="s">
        <v>178</v>
      </c>
      <c r="E80" s="111">
        <v>0</v>
      </c>
      <c r="G80" s="113"/>
      <c r="I80" s="116"/>
      <c r="K80" s="116"/>
    </row>
    <row r="81" spans="3:11" ht="12.75">
      <c r="C81" s="119" t="s">
        <v>179</v>
      </c>
      <c r="E81" s="111">
        <v>1104.66</v>
      </c>
      <c r="G81" s="113"/>
      <c r="I81" s="116"/>
      <c r="K81" s="116"/>
    </row>
    <row r="82" spans="1:11" ht="12.75">
      <c r="A82" s="107">
        <v>2</v>
      </c>
      <c r="B82" s="108" t="s">
        <v>180</v>
      </c>
      <c r="C82" s="109" t="s">
        <v>181</v>
      </c>
      <c r="D82" s="110" t="s">
        <v>92</v>
      </c>
      <c r="E82" s="111">
        <v>1063</v>
      </c>
      <c r="F82" s="112">
        <v>0.08425</v>
      </c>
      <c r="G82" s="113">
        <f>E82*F82</f>
        <v>89.55775000000001</v>
      </c>
      <c r="I82" s="116"/>
      <c r="J82" s="115"/>
      <c r="K82" s="116">
        <f>E82*J82</f>
        <v>0</v>
      </c>
    </row>
    <row r="83" spans="3:11" ht="12.75">
      <c r="C83" s="119" t="s">
        <v>182</v>
      </c>
      <c r="E83" s="111">
        <v>0</v>
      </c>
      <c r="G83" s="113"/>
      <c r="I83" s="116"/>
      <c r="K83" s="116"/>
    </row>
    <row r="84" spans="3:11" ht="12.75">
      <c r="C84" s="119" t="s">
        <v>183</v>
      </c>
      <c r="E84" s="111">
        <v>1063</v>
      </c>
      <c r="G84" s="113"/>
      <c r="I84" s="116"/>
      <c r="K84" s="116"/>
    </row>
    <row r="85" spans="1:11" ht="12.75">
      <c r="A85" s="126" t="s">
        <v>184</v>
      </c>
      <c r="B85" s="127" t="s">
        <v>185</v>
      </c>
      <c r="C85" s="109" t="s">
        <v>186</v>
      </c>
      <c r="D85" s="110" t="s">
        <v>92</v>
      </c>
      <c r="E85" s="111">
        <v>1013</v>
      </c>
      <c r="F85" s="112">
        <v>0.128</v>
      </c>
      <c r="G85" s="113">
        <f>E85*F85</f>
        <v>129.66400000000002</v>
      </c>
      <c r="H85" s="115"/>
      <c r="I85" s="116">
        <f>E85*H85</f>
        <v>0</v>
      </c>
      <c r="K85" s="116"/>
    </row>
    <row r="86" spans="1:11" ht="12.75">
      <c r="A86" s="126" t="s">
        <v>187</v>
      </c>
      <c r="B86" s="127" t="s">
        <v>185</v>
      </c>
      <c r="C86" s="109" t="s">
        <v>188</v>
      </c>
      <c r="D86" s="110" t="s">
        <v>92</v>
      </c>
      <c r="E86" s="111">
        <v>18</v>
      </c>
      <c r="F86" s="112">
        <v>0.128</v>
      </c>
      <c r="G86" s="113">
        <f>E86*F86</f>
        <v>2.3040000000000003</v>
      </c>
      <c r="H86" s="115"/>
      <c r="I86" s="116">
        <f>E86*H86</f>
        <v>0</v>
      </c>
      <c r="K86" s="116"/>
    </row>
    <row r="87" spans="1:11" ht="12.75">
      <c r="A87" s="107">
        <v>3</v>
      </c>
      <c r="B87" s="108" t="s">
        <v>189</v>
      </c>
      <c r="C87" s="109" t="s">
        <v>190</v>
      </c>
      <c r="D87" s="110" t="s">
        <v>92</v>
      </c>
      <c r="E87" s="111">
        <v>77</v>
      </c>
      <c r="F87" s="112">
        <v>0.101</v>
      </c>
      <c r="G87" s="113">
        <f>E87*F87</f>
        <v>7.777</v>
      </c>
      <c r="I87" s="116"/>
      <c r="J87" s="115"/>
      <c r="K87" s="116">
        <f>E87*J87</f>
        <v>0</v>
      </c>
    </row>
    <row r="88" spans="3:11" ht="12.75">
      <c r="C88" s="119" t="s">
        <v>191</v>
      </c>
      <c r="E88" s="111">
        <v>0</v>
      </c>
      <c r="G88" s="113"/>
      <c r="I88" s="116"/>
      <c r="K88" s="116"/>
    </row>
    <row r="89" spans="3:11" ht="12.75">
      <c r="C89" s="119" t="s">
        <v>192</v>
      </c>
      <c r="E89" s="111">
        <v>77</v>
      </c>
      <c r="G89" s="113"/>
      <c r="I89" s="116"/>
      <c r="K89" s="116"/>
    </row>
    <row r="90" spans="1:11" ht="12.75">
      <c r="A90" s="126" t="s">
        <v>193</v>
      </c>
      <c r="B90" s="127" t="s">
        <v>185</v>
      </c>
      <c r="C90" s="109" t="s">
        <v>194</v>
      </c>
      <c r="D90" s="110" t="s">
        <v>92</v>
      </c>
      <c r="E90" s="111">
        <v>64</v>
      </c>
      <c r="F90" s="112">
        <v>0.118</v>
      </c>
      <c r="G90" s="113">
        <f>E90*F90</f>
        <v>7.552</v>
      </c>
      <c r="H90" s="115"/>
      <c r="I90" s="116">
        <f>E90*H90</f>
        <v>0</v>
      </c>
      <c r="K90" s="116"/>
    </row>
    <row r="91" spans="1:11" ht="12.75">
      <c r="A91" s="107">
        <v>4</v>
      </c>
      <c r="B91" s="108" t="s">
        <v>195</v>
      </c>
      <c r="C91" s="109" t="s">
        <v>196</v>
      </c>
      <c r="D91" s="110" t="s">
        <v>92</v>
      </c>
      <c r="E91" s="111">
        <v>14</v>
      </c>
      <c r="F91" s="112">
        <v>0</v>
      </c>
      <c r="G91" s="113">
        <f>E91*F91</f>
        <v>0</v>
      </c>
      <c r="I91" s="116"/>
      <c r="J91" s="115"/>
      <c r="K91" s="116">
        <f>E91*J91</f>
        <v>0</v>
      </c>
    </row>
    <row r="92" spans="1:11" ht="12.75">
      <c r="A92" s="107">
        <v>5</v>
      </c>
      <c r="B92" s="108" t="s">
        <v>197</v>
      </c>
      <c r="C92" s="109" t="s">
        <v>198</v>
      </c>
      <c r="D92" s="110" t="s">
        <v>92</v>
      </c>
      <c r="E92" s="111">
        <v>43</v>
      </c>
      <c r="F92" s="112">
        <v>0</v>
      </c>
      <c r="G92" s="113">
        <f>E92*F92</f>
        <v>0</v>
      </c>
      <c r="I92" s="116"/>
      <c r="J92" s="115"/>
      <c r="K92" s="116">
        <f>E92*J92</f>
        <v>0</v>
      </c>
    </row>
    <row r="93" spans="1:11" ht="12.75">
      <c r="A93" s="107">
        <v>6</v>
      </c>
      <c r="B93" s="108" t="s">
        <v>199</v>
      </c>
      <c r="C93" s="109" t="s">
        <v>200</v>
      </c>
      <c r="D93" s="110" t="s">
        <v>92</v>
      </c>
      <c r="E93" s="111">
        <v>6</v>
      </c>
      <c r="F93" s="112">
        <v>0</v>
      </c>
      <c r="G93" s="113">
        <f>E93*F93</f>
        <v>0</v>
      </c>
      <c r="I93" s="116"/>
      <c r="J93" s="115"/>
      <c r="K93" s="116">
        <f>E93*J93</f>
        <v>0</v>
      </c>
    </row>
    <row r="94" spans="3:11" ht="12.75">
      <c r="C94" s="119" t="s">
        <v>88</v>
      </c>
      <c r="E94" s="111">
        <v>0</v>
      </c>
      <c r="G94" s="113"/>
      <c r="I94" s="116"/>
      <c r="K94" s="116"/>
    </row>
    <row r="95" spans="3:11" ht="12.75">
      <c r="C95" s="119" t="s">
        <v>201</v>
      </c>
      <c r="E95" s="111">
        <v>6</v>
      </c>
      <c r="G95" s="113"/>
      <c r="I95" s="116"/>
      <c r="K95" s="116"/>
    </row>
    <row r="96" spans="1:11" ht="12.75">
      <c r="A96" s="107">
        <v>7</v>
      </c>
      <c r="B96" s="108" t="s">
        <v>202</v>
      </c>
      <c r="C96" s="109" t="s">
        <v>203</v>
      </c>
      <c r="D96" s="110" t="s">
        <v>92</v>
      </c>
      <c r="E96" s="111">
        <v>6</v>
      </c>
      <c r="F96" s="112">
        <v>0</v>
      </c>
      <c r="G96" s="113">
        <f>E96*F96</f>
        <v>0</v>
      </c>
      <c r="I96" s="116"/>
      <c r="J96" s="115"/>
      <c r="K96" s="116">
        <f>E96*J96</f>
        <v>0</v>
      </c>
    </row>
    <row r="97" spans="1:11" ht="12.75">
      <c r="A97" s="107">
        <v>8</v>
      </c>
      <c r="B97" s="108" t="s">
        <v>204</v>
      </c>
      <c r="C97" s="109" t="s">
        <v>205</v>
      </c>
      <c r="D97" s="110" t="s">
        <v>92</v>
      </c>
      <c r="E97" s="111">
        <v>6</v>
      </c>
      <c r="F97" s="112">
        <v>0.00753</v>
      </c>
      <c r="G97" s="113">
        <f>E97*F97</f>
        <v>0.04518</v>
      </c>
      <c r="I97" s="116"/>
      <c r="J97" s="115"/>
      <c r="K97" s="116">
        <f>E97*J97</f>
        <v>0</v>
      </c>
    </row>
    <row r="98" spans="1:11" ht="12.75">
      <c r="A98" s="107">
        <v>9</v>
      </c>
      <c r="B98" s="108" t="s">
        <v>206</v>
      </c>
      <c r="C98" s="109" t="s">
        <v>207</v>
      </c>
      <c r="D98" s="110" t="s">
        <v>92</v>
      </c>
      <c r="E98" s="111">
        <v>6</v>
      </c>
      <c r="F98" s="112">
        <v>0.00061</v>
      </c>
      <c r="G98" s="113">
        <f>E98*F98</f>
        <v>0.00366</v>
      </c>
      <c r="I98" s="116"/>
      <c r="J98" s="115"/>
      <c r="K98" s="116">
        <f>E98*J98</f>
        <v>0</v>
      </c>
    </row>
    <row r="99" spans="1:11" ht="12.75">
      <c r="A99" s="107">
        <v>10</v>
      </c>
      <c r="B99" s="108" t="s">
        <v>208</v>
      </c>
      <c r="C99" s="109" t="s">
        <v>209</v>
      </c>
      <c r="D99" s="110" t="s">
        <v>87</v>
      </c>
      <c r="E99" s="111">
        <v>20</v>
      </c>
      <c r="F99" s="112">
        <v>0.00028</v>
      </c>
      <c r="G99" s="113">
        <f>E99*F99</f>
        <v>0.005599999999999999</v>
      </c>
      <c r="I99" s="116"/>
      <c r="J99" s="115"/>
      <c r="K99" s="116">
        <f>E99*J99</f>
        <v>0</v>
      </c>
    </row>
    <row r="100" spans="1:11" ht="12.75">
      <c r="A100" s="107">
        <v>11</v>
      </c>
      <c r="B100" s="108" t="s">
        <v>210</v>
      </c>
      <c r="C100" s="109" t="s">
        <v>211</v>
      </c>
      <c r="D100" s="110" t="s">
        <v>212</v>
      </c>
      <c r="E100" s="111">
        <v>8</v>
      </c>
      <c r="F100" s="112">
        <v>0</v>
      </c>
      <c r="G100" s="113">
        <f>E100*F100</f>
        <v>0</v>
      </c>
      <c r="I100" s="116"/>
      <c r="J100" s="115"/>
      <c r="K100" s="116">
        <f>E100*J100</f>
        <v>0</v>
      </c>
    </row>
    <row r="102" spans="2:3" ht="15">
      <c r="B102" s="106" t="s">
        <v>213</v>
      </c>
      <c r="C102" s="106" t="s">
        <v>214</v>
      </c>
    </row>
    <row r="104" spans="1:11" ht="12.75">
      <c r="A104" s="107">
        <v>1</v>
      </c>
      <c r="B104" s="108" t="s">
        <v>215</v>
      </c>
      <c r="C104" s="109" t="s">
        <v>216</v>
      </c>
      <c r="D104" s="110" t="s">
        <v>87</v>
      </c>
      <c r="E104" s="111">
        <v>82.5</v>
      </c>
      <c r="F104" s="112">
        <v>0.14067</v>
      </c>
      <c r="G104" s="113">
        <f>E104*F104</f>
        <v>11.605274999999999</v>
      </c>
      <c r="I104" s="116"/>
      <c r="J104" s="115"/>
      <c r="K104" s="116">
        <f>E104*J104</f>
        <v>0</v>
      </c>
    </row>
    <row r="105" spans="3:11" ht="12.75">
      <c r="C105" s="119" t="s">
        <v>217</v>
      </c>
      <c r="E105" s="111">
        <v>82.5</v>
      </c>
      <c r="G105" s="113"/>
      <c r="I105" s="116"/>
      <c r="K105" s="116"/>
    </row>
    <row r="106" spans="1:11" ht="12.75">
      <c r="A106" s="126" t="s">
        <v>218</v>
      </c>
      <c r="B106" s="127" t="s">
        <v>185</v>
      </c>
      <c r="C106" s="109" t="s">
        <v>219</v>
      </c>
      <c r="D106" s="110" t="s">
        <v>87</v>
      </c>
      <c r="E106" s="111">
        <v>83.5</v>
      </c>
      <c r="F106" s="112">
        <v>0.082</v>
      </c>
      <c r="G106" s="113">
        <f>E106*F106</f>
        <v>6.847</v>
      </c>
      <c r="H106" s="115"/>
      <c r="I106" s="116">
        <f>E106*H106</f>
        <v>0</v>
      </c>
      <c r="K106" s="116"/>
    </row>
    <row r="107" spans="1:11" ht="12.75">
      <c r="A107" s="107">
        <v>2</v>
      </c>
      <c r="B107" s="108" t="s">
        <v>220</v>
      </c>
      <c r="C107" s="109" t="s">
        <v>221</v>
      </c>
      <c r="D107" s="110" t="s">
        <v>87</v>
      </c>
      <c r="E107" s="111">
        <v>1089</v>
      </c>
      <c r="F107" s="112">
        <v>0.1295</v>
      </c>
      <c r="G107" s="113">
        <f>E107*F107</f>
        <v>141.0255</v>
      </c>
      <c r="I107" s="116"/>
      <c r="J107" s="115"/>
      <c r="K107" s="116">
        <f>E107*J107</f>
        <v>0</v>
      </c>
    </row>
    <row r="108" spans="3:11" ht="12.75">
      <c r="C108" s="119" t="s">
        <v>222</v>
      </c>
      <c r="E108" s="111">
        <v>471</v>
      </c>
      <c r="G108" s="113"/>
      <c r="I108" s="116"/>
      <c r="K108" s="116"/>
    </row>
    <row r="109" spans="3:11" ht="12.75">
      <c r="C109" s="119" t="s">
        <v>223</v>
      </c>
      <c r="E109" s="111">
        <v>618</v>
      </c>
      <c r="G109" s="113"/>
      <c r="I109" s="116"/>
      <c r="K109" s="116"/>
    </row>
    <row r="110" spans="1:11" ht="12.75">
      <c r="A110" s="126" t="s">
        <v>184</v>
      </c>
      <c r="B110" s="127" t="s">
        <v>185</v>
      </c>
      <c r="C110" s="109" t="s">
        <v>224</v>
      </c>
      <c r="D110" s="110" t="s">
        <v>212</v>
      </c>
      <c r="E110" s="111">
        <v>660</v>
      </c>
      <c r="F110" s="112">
        <v>0.011</v>
      </c>
      <c r="G110" s="113">
        <f>E110*F110</f>
        <v>7.26</v>
      </c>
      <c r="H110" s="115"/>
      <c r="I110" s="116">
        <f>E110*H110</f>
        <v>0</v>
      </c>
      <c r="K110" s="116"/>
    </row>
    <row r="111" spans="1:11" ht="12.75">
      <c r="A111" s="126" t="s">
        <v>187</v>
      </c>
      <c r="B111" s="127" t="s">
        <v>185</v>
      </c>
      <c r="C111" s="109" t="s">
        <v>225</v>
      </c>
      <c r="D111" s="110" t="s">
        <v>212</v>
      </c>
      <c r="E111" s="111">
        <v>770</v>
      </c>
      <c r="F111" s="112">
        <v>0.021</v>
      </c>
      <c r="G111" s="113">
        <f>E111*F111</f>
        <v>16.17</v>
      </c>
      <c r="H111" s="115"/>
      <c r="I111" s="116">
        <f>E111*H111</f>
        <v>0</v>
      </c>
      <c r="K111" s="116"/>
    </row>
    <row r="112" spans="1:11" ht="12.75">
      <c r="A112" s="107">
        <v>3</v>
      </c>
      <c r="B112" s="108" t="s">
        <v>226</v>
      </c>
      <c r="C112" s="109" t="s">
        <v>227</v>
      </c>
      <c r="D112" s="110" t="s">
        <v>87</v>
      </c>
      <c r="E112" s="111">
        <v>25.5</v>
      </c>
      <c r="F112" s="112">
        <v>0.08978</v>
      </c>
      <c r="G112" s="113">
        <f>E112*F112</f>
        <v>2.28939</v>
      </c>
      <c r="I112" s="116"/>
      <c r="J112" s="115"/>
      <c r="K112" s="116">
        <f>E112*J112</f>
        <v>0</v>
      </c>
    </row>
    <row r="113" spans="3:11" ht="12.75">
      <c r="C113" s="119" t="s">
        <v>228</v>
      </c>
      <c r="E113" s="111">
        <v>25.5</v>
      </c>
      <c r="G113" s="113"/>
      <c r="I113" s="116"/>
      <c r="K113" s="116"/>
    </row>
    <row r="114" spans="1:11" ht="12.75">
      <c r="A114" s="126" t="s">
        <v>193</v>
      </c>
      <c r="B114" s="127" t="s">
        <v>185</v>
      </c>
      <c r="C114" s="109" t="s">
        <v>229</v>
      </c>
      <c r="D114" s="110" t="s">
        <v>123</v>
      </c>
      <c r="E114" s="111">
        <v>0.63</v>
      </c>
      <c r="F114" s="112">
        <v>1</v>
      </c>
      <c r="G114" s="113">
        <f>E114*F114</f>
        <v>0.63</v>
      </c>
      <c r="H114" s="115"/>
      <c r="I114" s="116">
        <f>E114*H114</f>
        <v>0</v>
      </c>
      <c r="K114" s="116"/>
    </row>
    <row r="115" spans="1:11" ht="12.75">
      <c r="A115" s="107">
        <v>4</v>
      </c>
      <c r="B115" s="108" t="s">
        <v>230</v>
      </c>
      <c r="C115" s="109" t="s">
        <v>231</v>
      </c>
      <c r="D115" s="110" t="s">
        <v>87</v>
      </c>
      <c r="E115" s="111">
        <v>115</v>
      </c>
      <c r="F115" s="112">
        <v>0</v>
      </c>
      <c r="G115" s="113">
        <f>E115*F115</f>
        <v>0</v>
      </c>
      <c r="I115" s="116"/>
      <c r="J115" s="115"/>
      <c r="K115" s="116">
        <f>E115*J115</f>
        <v>0</v>
      </c>
    </row>
    <row r="116" spans="3:11" ht="12.75">
      <c r="C116" s="119" t="s">
        <v>232</v>
      </c>
      <c r="E116" s="111">
        <v>115</v>
      </c>
      <c r="G116" s="113"/>
      <c r="I116" s="116"/>
      <c r="K116" s="116"/>
    </row>
    <row r="117" spans="1:11" ht="12.75">
      <c r="A117" s="107">
        <v>5</v>
      </c>
      <c r="B117" s="108" t="s">
        <v>230</v>
      </c>
      <c r="C117" s="109" t="s">
        <v>233</v>
      </c>
      <c r="D117" s="110" t="s">
        <v>87</v>
      </c>
      <c r="E117" s="111">
        <v>82</v>
      </c>
      <c r="F117" s="112">
        <v>0</v>
      </c>
      <c r="G117" s="113">
        <f>E117*F117</f>
        <v>0</v>
      </c>
      <c r="I117" s="116"/>
      <c r="J117" s="115"/>
      <c r="K117" s="116">
        <f>E117*J117</f>
        <v>0</v>
      </c>
    </row>
    <row r="118" spans="1:11" ht="12.75">
      <c r="A118" s="107">
        <v>6</v>
      </c>
      <c r="B118" s="108" t="s">
        <v>234</v>
      </c>
      <c r="C118" s="109" t="s">
        <v>235</v>
      </c>
      <c r="D118" s="110" t="s">
        <v>236</v>
      </c>
      <c r="E118" s="111">
        <v>2</v>
      </c>
      <c r="F118" s="112">
        <v>0.42368</v>
      </c>
      <c r="G118" s="113">
        <f>E118*F118</f>
        <v>0.84736</v>
      </c>
      <c r="I118" s="116"/>
      <c r="J118" s="115"/>
      <c r="K118" s="116">
        <f>E118*J118</f>
        <v>0</v>
      </c>
    </row>
    <row r="119" spans="1:11" ht="12.75">
      <c r="A119" s="107">
        <v>7</v>
      </c>
      <c r="B119" s="108" t="s">
        <v>237</v>
      </c>
      <c r="C119" s="109" t="s">
        <v>238</v>
      </c>
      <c r="D119" s="110" t="s">
        <v>236</v>
      </c>
      <c r="E119" s="111">
        <v>3</v>
      </c>
      <c r="F119" s="112">
        <v>0.4208</v>
      </c>
      <c r="G119" s="113">
        <f>E119*F119</f>
        <v>1.2624</v>
      </c>
      <c r="I119" s="116"/>
      <c r="J119" s="115"/>
      <c r="K119" s="116">
        <f>E119*J119</f>
        <v>0</v>
      </c>
    </row>
    <row r="121" spans="2:3" ht="15">
      <c r="B121" s="106" t="s">
        <v>239</v>
      </c>
      <c r="C121" s="106" t="s">
        <v>240</v>
      </c>
    </row>
    <row r="123" spans="1:11" ht="12.75">
      <c r="A123" s="107">
        <v>1</v>
      </c>
      <c r="B123" s="108" t="s">
        <v>241</v>
      </c>
      <c r="C123" s="109" t="s">
        <v>242</v>
      </c>
      <c r="D123" s="110" t="s">
        <v>136</v>
      </c>
      <c r="E123" s="111">
        <v>1.026</v>
      </c>
      <c r="F123" s="112">
        <v>2.25634</v>
      </c>
      <c r="G123" s="113">
        <f>E123*F123</f>
        <v>2.31500484</v>
      </c>
      <c r="I123" s="116"/>
      <c r="J123" s="115"/>
      <c r="K123" s="116">
        <f>E123*J123</f>
        <v>0</v>
      </c>
    </row>
    <row r="124" spans="3:11" ht="12.75">
      <c r="C124" s="119" t="s">
        <v>156</v>
      </c>
      <c r="E124" s="111">
        <v>0</v>
      </c>
      <c r="G124" s="113"/>
      <c r="I124" s="116"/>
      <c r="K124" s="116"/>
    </row>
    <row r="125" spans="3:11" ht="12.75">
      <c r="C125" s="119" t="s">
        <v>157</v>
      </c>
      <c r="E125" s="111">
        <v>1.025781</v>
      </c>
      <c r="G125" s="113"/>
      <c r="I125" s="116"/>
      <c r="K125" s="116"/>
    </row>
    <row r="126" spans="1:11" ht="12.75">
      <c r="A126" s="107">
        <v>2</v>
      </c>
      <c r="B126" s="108" t="s">
        <v>230</v>
      </c>
      <c r="C126" s="109" t="s">
        <v>243</v>
      </c>
      <c r="D126" s="110" t="s">
        <v>212</v>
      </c>
      <c r="E126" s="111">
        <v>4</v>
      </c>
      <c r="F126" s="112">
        <v>0</v>
      </c>
      <c r="G126" s="113">
        <f>E126*F126</f>
        <v>0</v>
      </c>
      <c r="I126" s="116"/>
      <c r="J126" s="115"/>
      <c r="K126" s="116">
        <f>E126*J126</f>
        <v>0</v>
      </c>
    </row>
    <row r="127" spans="1:11" ht="12.75">
      <c r="A127" s="107">
        <v>3</v>
      </c>
      <c r="B127" s="108" t="s">
        <v>230</v>
      </c>
      <c r="C127" s="109" t="s">
        <v>244</v>
      </c>
      <c r="D127" s="110" t="s">
        <v>212</v>
      </c>
      <c r="E127" s="111">
        <v>1</v>
      </c>
      <c r="F127" s="112">
        <v>0</v>
      </c>
      <c r="G127" s="113">
        <f>E127*F127</f>
        <v>0</v>
      </c>
      <c r="I127" s="116"/>
      <c r="J127" s="115"/>
      <c r="K127" s="116">
        <f>E127*J127</f>
        <v>0</v>
      </c>
    </row>
    <row r="128" spans="1:11" ht="12.75">
      <c r="A128" s="107">
        <v>4</v>
      </c>
      <c r="B128" s="108" t="s">
        <v>230</v>
      </c>
      <c r="C128" s="109" t="s">
        <v>245</v>
      </c>
      <c r="D128" s="110" t="s">
        <v>246</v>
      </c>
      <c r="E128" s="111">
        <v>483.6</v>
      </c>
      <c r="F128" s="112">
        <v>0</v>
      </c>
      <c r="G128" s="113">
        <f>E128*F128</f>
        <v>0</v>
      </c>
      <c r="I128" s="116"/>
      <c r="J128" s="115"/>
      <c r="K128" s="116">
        <f>E128*J128</f>
        <v>0</v>
      </c>
    </row>
    <row r="129" spans="3:11" ht="12.75">
      <c r="C129" s="119" t="s">
        <v>247</v>
      </c>
      <c r="E129" s="111">
        <v>483.6</v>
      </c>
      <c r="G129" s="113"/>
      <c r="I129" s="116"/>
      <c r="K129" s="116"/>
    </row>
    <row r="130" spans="1:11" ht="12.75">
      <c r="A130" s="107">
        <v>5</v>
      </c>
      <c r="B130" s="108" t="s">
        <v>230</v>
      </c>
      <c r="C130" s="109" t="s">
        <v>248</v>
      </c>
      <c r="D130" s="110" t="s">
        <v>92</v>
      </c>
      <c r="E130" s="111">
        <v>23.8</v>
      </c>
      <c r="F130" s="112">
        <v>0</v>
      </c>
      <c r="G130" s="113">
        <f>E130*F130</f>
        <v>0</v>
      </c>
      <c r="I130" s="116"/>
      <c r="J130" s="115"/>
      <c r="K130" s="116">
        <f>E130*J130</f>
        <v>0</v>
      </c>
    </row>
    <row r="131" spans="3:11" ht="12.75">
      <c r="C131" s="119" t="s">
        <v>249</v>
      </c>
      <c r="E131" s="111">
        <v>23.8</v>
      </c>
      <c r="G131" s="113"/>
      <c r="I131" s="116"/>
      <c r="K131" s="116"/>
    </row>
    <row r="132" spans="1:11" ht="12.75">
      <c r="A132" s="107">
        <v>6</v>
      </c>
      <c r="B132" s="108" t="s">
        <v>230</v>
      </c>
      <c r="C132" s="109" t="s">
        <v>250</v>
      </c>
      <c r="D132" s="110" t="s">
        <v>92</v>
      </c>
      <c r="E132" s="111">
        <v>47.6</v>
      </c>
      <c r="F132" s="112">
        <v>0</v>
      </c>
      <c r="G132" s="113">
        <f>E132*F132</f>
        <v>0</v>
      </c>
      <c r="I132" s="116"/>
      <c r="J132" s="115"/>
      <c r="K132" s="116">
        <f>E132*J132</f>
        <v>0</v>
      </c>
    </row>
    <row r="133" spans="3:11" ht="12.75">
      <c r="C133" s="119" t="s">
        <v>251</v>
      </c>
      <c r="E133" s="111">
        <v>47.6</v>
      </c>
      <c r="G133" s="113"/>
      <c r="I133" s="116"/>
      <c r="K133" s="116"/>
    </row>
    <row r="134" spans="1:11" ht="12.75">
      <c r="A134" s="107">
        <v>7</v>
      </c>
      <c r="B134" s="108" t="s">
        <v>230</v>
      </c>
      <c r="C134" s="109" t="s">
        <v>252</v>
      </c>
      <c r="D134" s="110" t="s">
        <v>253</v>
      </c>
      <c r="E134" s="111">
        <v>1</v>
      </c>
      <c r="F134" s="112">
        <v>0</v>
      </c>
      <c r="G134" s="113">
        <f>E134*F134</f>
        <v>0</v>
      </c>
      <c r="I134" s="116"/>
      <c r="J134" s="115"/>
      <c r="K134" s="116">
        <f>E134*J134</f>
        <v>0</v>
      </c>
    </row>
    <row r="136" spans="2:3" ht="15">
      <c r="B136" s="106" t="s">
        <v>254</v>
      </c>
      <c r="C136" s="106" t="s">
        <v>255</v>
      </c>
    </row>
    <row r="138" spans="1:11" ht="12.75">
      <c r="A138" s="107">
        <v>1</v>
      </c>
      <c r="B138" s="108" t="s">
        <v>256</v>
      </c>
      <c r="C138" s="109" t="s">
        <v>257</v>
      </c>
      <c r="D138" s="110" t="s">
        <v>123</v>
      </c>
      <c r="E138" s="111">
        <v>427.443</v>
      </c>
      <c r="F138" s="112">
        <v>0</v>
      </c>
      <c r="G138" s="113">
        <f>E138*F138</f>
        <v>0</v>
      </c>
      <c r="I138" s="116"/>
      <c r="J138" s="115"/>
      <c r="K138" s="116">
        <f>E138*J138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9">
      <selection activeCell="L36" sqref="L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0" t="s">
        <v>266</v>
      </c>
      <c r="B1" s="161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5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5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.7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.75" customHeight="1">
      <c r="A5" s="97" t="s">
        <v>35</v>
      </c>
      <c r="B5" s="98"/>
      <c r="C5" s="146" t="s">
        <v>80</v>
      </c>
      <c r="D5" s="147"/>
      <c r="E5" s="147"/>
      <c r="F5" s="147"/>
      <c r="G5" s="147"/>
      <c r="H5" s="147"/>
      <c r="I5" s="147"/>
      <c r="J5" s="147"/>
      <c r="K5" s="148"/>
    </row>
    <row r="6" spans="1:11" ht="15.75" customHeight="1">
      <c r="A6" s="93" t="s">
        <v>36</v>
      </c>
      <c r="B6" s="94"/>
      <c r="C6" s="136" t="s">
        <v>82</v>
      </c>
      <c r="D6" s="137"/>
      <c r="E6" s="137"/>
      <c r="F6" s="137"/>
      <c r="G6" s="137"/>
      <c r="H6" s="137"/>
      <c r="I6" s="137"/>
      <c r="J6" s="137"/>
      <c r="K6" s="149"/>
    </row>
    <row r="7" spans="1:11" ht="15.75" customHeight="1">
      <c r="A7" s="175"/>
      <c r="B7" s="176"/>
      <c r="C7" s="176"/>
      <c r="D7" s="176"/>
      <c r="E7" s="176"/>
      <c r="F7" s="176"/>
      <c r="G7" s="176"/>
      <c r="H7" s="182" t="s">
        <v>50</v>
      </c>
      <c r="I7" s="183"/>
      <c r="J7" s="182" t="s">
        <v>51</v>
      </c>
      <c r="K7" s="243"/>
    </row>
    <row r="8" spans="1:11" ht="15.75" customHeight="1">
      <c r="A8" s="93" t="s">
        <v>37</v>
      </c>
      <c r="B8" s="94"/>
      <c r="C8" s="136" t="s">
        <v>259</v>
      </c>
      <c r="D8" s="137"/>
      <c r="E8" s="137"/>
      <c r="F8" s="137"/>
      <c r="G8" s="138"/>
      <c r="H8" s="136"/>
      <c r="I8" s="138"/>
      <c r="J8" s="231"/>
      <c r="K8" s="232"/>
    </row>
    <row r="9" spans="1:11" ht="15.75" customHeight="1">
      <c r="A9" s="93" t="s">
        <v>38</v>
      </c>
      <c r="B9" s="94"/>
      <c r="C9" s="136" t="s">
        <v>260</v>
      </c>
      <c r="D9" s="137"/>
      <c r="E9" s="137"/>
      <c r="F9" s="137"/>
      <c r="G9" s="138"/>
      <c r="H9" s="136"/>
      <c r="I9" s="138"/>
      <c r="J9" s="231"/>
      <c r="K9" s="232"/>
    </row>
    <row r="10" spans="1:11" ht="15.75" customHeight="1">
      <c r="A10" s="93" t="s">
        <v>39</v>
      </c>
      <c r="B10" s="94"/>
      <c r="C10" s="136"/>
      <c r="D10" s="137"/>
      <c r="E10" s="137"/>
      <c r="F10" s="137"/>
      <c r="G10" s="138"/>
      <c r="H10" s="136"/>
      <c r="I10" s="138"/>
      <c r="J10" s="231"/>
      <c r="K10" s="232"/>
    </row>
    <row r="11" spans="1:11" ht="15.75" customHeight="1">
      <c r="A11" s="93" t="s">
        <v>40</v>
      </c>
      <c r="B11" s="94"/>
      <c r="C11" s="136"/>
      <c r="D11" s="137"/>
      <c r="E11" s="137"/>
      <c r="F11" s="137"/>
      <c r="G11" s="138"/>
      <c r="H11" s="136"/>
      <c r="I11" s="138"/>
      <c r="J11" s="231"/>
      <c r="K11" s="232"/>
    </row>
    <row r="12" spans="1:11" ht="15.75" customHeight="1">
      <c r="A12" s="93" t="s">
        <v>41</v>
      </c>
      <c r="B12" s="94"/>
      <c r="C12" s="136"/>
      <c r="D12" s="137"/>
      <c r="E12" s="137"/>
      <c r="F12" s="137"/>
      <c r="G12" s="138"/>
      <c r="H12" s="136"/>
      <c r="I12" s="138"/>
      <c r="J12" s="231"/>
      <c r="K12" s="232"/>
    </row>
    <row r="13" spans="1:11" ht="15.75" customHeight="1">
      <c r="A13" s="93" t="s">
        <v>42</v>
      </c>
      <c r="B13" s="94"/>
      <c r="C13" s="136"/>
      <c r="D13" s="137"/>
      <c r="E13" s="137"/>
      <c r="F13" s="137"/>
      <c r="G13" s="138"/>
      <c r="H13" s="136"/>
      <c r="I13" s="138"/>
      <c r="J13" s="231"/>
      <c r="K13" s="232"/>
    </row>
    <row r="14" spans="1:11" ht="15.75" customHeight="1">
      <c r="A14" s="93" t="s">
        <v>43</v>
      </c>
      <c r="B14" s="94"/>
      <c r="C14" s="136"/>
      <c r="D14" s="137"/>
      <c r="E14" s="137"/>
      <c r="F14" s="137"/>
      <c r="G14" s="138"/>
      <c r="H14" s="136"/>
      <c r="I14" s="138"/>
      <c r="J14" s="231"/>
      <c r="K14" s="232"/>
    </row>
    <row r="15" spans="1:11" ht="15.75" customHeight="1">
      <c r="A15" s="93" t="s">
        <v>44</v>
      </c>
      <c r="B15" s="94"/>
      <c r="C15" s="136"/>
      <c r="D15" s="138"/>
      <c r="E15" s="81" t="s">
        <v>49</v>
      </c>
      <c r="F15" s="177">
        <v>0</v>
      </c>
      <c r="G15" s="177"/>
      <c r="H15" s="201" t="s">
        <v>77</v>
      </c>
      <c r="I15" s="201"/>
      <c r="J15" s="177">
        <v>0</v>
      </c>
      <c r="K15" s="240"/>
    </row>
    <row r="16" spans="1:11" ht="15.75" customHeight="1">
      <c r="A16" s="93" t="s">
        <v>45</v>
      </c>
      <c r="B16" s="94"/>
      <c r="C16" s="136">
        <v>8225599</v>
      </c>
      <c r="D16" s="138"/>
      <c r="E16" s="81" t="s">
        <v>48</v>
      </c>
      <c r="F16" s="145"/>
      <c r="G16" s="145"/>
      <c r="H16" s="200" t="s">
        <v>76</v>
      </c>
      <c r="I16" s="200"/>
      <c r="J16" s="241" t="s">
        <v>264</v>
      </c>
      <c r="K16" s="242"/>
    </row>
    <row r="17" spans="1:11" ht="15.75" customHeight="1" thickBot="1">
      <c r="A17" s="95" t="s">
        <v>46</v>
      </c>
      <c r="B17" s="96"/>
      <c r="C17" s="173"/>
      <c r="D17" s="174"/>
      <c r="E17" s="82" t="s">
        <v>47</v>
      </c>
      <c r="F17" s="173"/>
      <c r="G17" s="174"/>
      <c r="H17" s="173" t="s">
        <v>265</v>
      </c>
      <c r="I17" s="244"/>
      <c r="J17" s="244"/>
      <c r="K17" s="245"/>
    </row>
    <row r="18" spans="1:11" ht="21" customHeight="1" thickBot="1">
      <c r="A18" s="170" t="s">
        <v>52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2"/>
    </row>
    <row r="19" spans="1:11" ht="21.75" customHeight="1" thickBot="1">
      <c r="A19" s="157" t="s">
        <v>53</v>
      </c>
      <c r="B19" s="158"/>
      <c r="C19" s="158"/>
      <c r="D19" s="158"/>
      <c r="E19" s="159"/>
      <c r="F19" s="72"/>
      <c r="G19" s="178" t="s">
        <v>54</v>
      </c>
      <c r="H19" s="158"/>
      <c r="I19" s="158"/>
      <c r="J19" s="158"/>
      <c r="K19" s="179"/>
    </row>
    <row r="20" spans="1:11" ht="15.75" customHeight="1">
      <c r="A20" s="70">
        <v>1</v>
      </c>
      <c r="B20" s="153" t="s">
        <v>55</v>
      </c>
      <c r="C20" s="154"/>
      <c r="D20" s="99" t="s">
        <v>33</v>
      </c>
      <c r="E20" s="83">
        <v>0</v>
      </c>
      <c r="F20" s="71">
        <v>13</v>
      </c>
      <c r="G20" s="235"/>
      <c r="H20" s="236"/>
      <c r="I20" s="236"/>
      <c r="J20" s="237"/>
      <c r="K20" s="87">
        <v>0</v>
      </c>
    </row>
    <row r="21" spans="1:11" ht="15.75" customHeight="1">
      <c r="A21" s="67">
        <v>2</v>
      </c>
      <c r="B21" s="155"/>
      <c r="C21" s="156"/>
      <c r="D21" s="81" t="s">
        <v>34</v>
      </c>
      <c r="E21" s="84">
        <v>0</v>
      </c>
      <c r="F21" s="68">
        <v>14</v>
      </c>
      <c r="G21" s="136"/>
      <c r="H21" s="137"/>
      <c r="I21" s="137"/>
      <c r="J21" s="138"/>
      <c r="K21" s="88">
        <v>0</v>
      </c>
    </row>
    <row r="22" spans="1:11" ht="15.75" customHeight="1">
      <c r="A22" s="67">
        <v>3</v>
      </c>
      <c r="B22" s="180" t="s">
        <v>56</v>
      </c>
      <c r="C22" s="181"/>
      <c r="D22" s="81" t="s">
        <v>57</v>
      </c>
      <c r="E22" s="84">
        <v>0</v>
      </c>
      <c r="F22" s="68">
        <v>15</v>
      </c>
      <c r="G22" s="136"/>
      <c r="H22" s="137"/>
      <c r="I22" s="137"/>
      <c r="J22" s="138"/>
      <c r="K22" s="88">
        <v>0</v>
      </c>
    </row>
    <row r="23" spans="1:11" ht="15.75" customHeight="1" thickBot="1">
      <c r="A23" s="67">
        <v>4</v>
      </c>
      <c r="B23" s="155"/>
      <c r="C23" s="156"/>
      <c r="D23" s="81" t="s">
        <v>58</v>
      </c>
      <c r="E23" s="85">
        <v>0</v>
      </c>
      <c r="F23" s="69">
        <v>16</v>
      </c>
      <c r="G23" s="136"/>
      <c r="H23" s="137"/>
      <c r="I23" s="137"/>
      <c r="J23" s="138"/>
      <c r="K23" s="88">
        <v>0</v>
      </c>
    </row>
    <row r="24" spans="1:11" ht="15.75" customHeight="1" thickBot="1">
      <c r="A24" s="67">
        <v>5</v>
      </c>
      <c r="B24" s="150" t="s">
        <v>63</v>
      </c>
      <c r="C24" s="151"/>
      <c r="D24" s="152"/>
      <c r="E24" s="86">
        <f>SUM(E20:E23)</f>
        <v>0</v>
      </c>
      <c r="F24" s="73">
        <v>17</v>
      </c>
      <c r="G24" s="136"/>
      <c r="H24" s="137"/>
      <c r="I24" s="137"/>
      <c r="J24" s="138"/>
      <c r="K24" s="88">
        <v>0</v>
      </c>
    </row>
    <row r="25" spans="1:11" ht="15.75" customHeight="1">
      <c r="A25" s="67">
        <v>6</v>
      </c>
      <c r="B25" s="139" t="s">
        <v>64</v>
      </c>
      <c r="C25" s="140"/>
      <c r="D25" s="141"/>
      <c r="E25" s="83">
        <v>0</v>
      </c>
      <c r="F25" s="69">
        <v>18</v>
      </c>
      <c r="G25" s="136"/>
      <c r="H25" s="137"/>
      <c r="I25" s="137"/>
      <c r="J25" s="138"/>
      <c r="K25" s="88">
        <v>0</v>
      </c>
    </row>
    <row r="26" spans="1:11" ht="15.75" customHeight="1" thickBot="1">
      <c r="A26" s="67">
        <v>7</v>
      </c>
      <c r="B26" s="139" t="s">
        <v>65</v>
      </c>
      <c r="C26" s="140"/>
      <c r="D26" s="141"/>
      <c r="E26" s="85">
        <v>0</v>
      </c>
      <c r="F26" s="69">
        <v>19</v>
      </c>
      <c r="G26" s="136"/>
      <c r="H26" s="137"/>
      <c r="I26" s="137"/>
      <c r="J26" s="138"/>
      <c r="K26" s="88">
        <v>0</v>
      </c>
    </row>
    <row r="27" spans="1:11" ht="15.75" customHeight="1" thickBot="1">
      <c r="A27" s="67">
        <v>8</v>
      </c>
      <c r="B27" s="150" t="s">
        <v>66</v>
      </c>
      <c r="C27" s="151"/>
      <c r="D27" s="152"/>
      <c r="E27" s="86">
        <f>SUM(E24:E26)</f>
        <v>0</v>
      </c>
      <c r="F27" s="73">
        <v>20</v>
      </c>
      <c r="G27" s="136"/>
      <c r="H27" s="137"/>
      <c r="I27" s="137"/>
      <c r="J27" s="138"/>
      <c r="K27" s="88">
        <v>0</v>
      </c>
    </row>
    <row r="28" spans="1:11" ht="15.75" customHeight="1">
      <c r="A28" s="67">
        <v>9</v>
      </c>
      <c r="B28" s="139" t="s">
        <v>67</v>
      </c>
      <c r="C28" s="140"/>
      <c r="D28" s="141"/>
      <c r="E28" s="83">
        <v>0</v>
      </c>
      <c r="F28" s="69">
        <v>21</v>
      </c>
      <c r="G28" s="136"/>
      <c r="H28" s="137"/>
      <c r="I28" s="137"/>
      <c r="J28" s="138"/>
      <c r="K28" s="88">
        <v>0</v>
      </c>
    </row>
    <row r="29" spans="1:11" ht="15.75" customHeight="1">
      <c r="A29" s="67">
        <v>10</v>
      </c>
      <c r="B29" s="139" t="s">
        <v>68</v>
      </c>
      <c r="C29" s="140"/>
      <c r="D29" s="141"/>
      <c r="E29" s="84">
        <v>0</v>
      </c>
      <c r="F29" s="69">
        <v>22</v>
      </c>
      <c r="G29" s="136"/>
      <c r="H29" s="137"/>
      <c r="I29" s="137"/>
      <c r="J29" s="138"/>
      <c r="K29" s="88">
        <v>0</v>
      </c>
    </row>
    <row r="30" spans="1:11" ht="15.75" customHeight="1" thickBot="1">
      <c r="A30" s="67">
        <v>11</v>
      </c>
      <c r="B30" s="139" t="s">
        <v>69</v>
      </c>
      <c r="C30" s="140"/>
      <c r="D30" s="141"/>
      <c r="E30" s="85">
        <v>0</v>
      </c>
      <c r="F30" s="69">
        <v>23</v>
      </c>
      <c r="G30" s="136"/>
      <c r="H30" s="137"/>
      <c r="I30" s="137"/>
      <c r="J30" s="138"/>
      <c r="K30" s="88">
        <v>0</v>
      </c>
    </row>
    <row r="31" spans="1:11" ht="15.75" customHeight="1" thickBot="1">
      <c r="A31" s="76">
        <v>12</v>
      </c>
      <c r="B31" s="150" t="s">
        <v>70</v>
      </c>
      <c r="C31" s="151"/>
      <c r="D31" s="152"/>
      <c r="E31" s="92">
        <f>SUM(E27:E30)</f>
        <v>0</v>
      </c>
      <c r="F31" s="77">
        <v>24</v>
      </c>
      <c r="G31" s="145"/>
      <c r="H31" s="145"/>
      <c r="I31" s="145"/>
      <c r="J31" s="145"/>
      <c r="K31" s="89">
        <v>0</v>
      </c>
    </row>
    <row r="32" spans="1:11" ht="15.75" customHeight="1" thickBot="1">
      <c r="A32" s="78"/>
      <c r="B32" s="142"/>
      <c r="C32" s="143"/>
      <c r="D32" s="144"/>
      <c r="E32" s="80"/>
      <c r="F32" s="79">
        <v>25</v>
      </c>
      <c r="G32" s="238" t="s">
        <v>71</v>
      </c>
      <c r="H32" s="239"/>
      <c r="I32" s="239"/>
      <c r="J32" s="102"/>
      <c r="K32" s="90">
        <f>SUM(K20:K31)</f>
        <v>0</v>
      </c>
    </row>
    <row r="33" spans="1:11" ht="15.75" customHeight="1" thickBot="1">
      <c r="A33" s="192"/>
      <c r="B33" s="193"/>
      <c r="C33" s="193"/>
      <c r="D33" s="193"/>
      <c r="E33" s="193"/>
      <c r="F33" s="217" t="s">
        <v>59</v>
      </c>
      <c r="G33" s="218"/>
      <c r="H33" s="218"/>
      <c r="I33" s="218"/>
      <c r="J33" s="219"/>
      <c r="K33" s="220"/>
    </row>
    <row r="34" spans="1:11" ht="15.75" customHeight="1" thickBot="1">
      <c r="A34" s="192"/>
      <c r="B34" s="193"/>
      <c r="C34" s="193"/>
      <c r="D34" s="193"/>
      <c r="E34" s="193"/>
      <c r="F34" s="74">
        <v>26</v>
      </c>
      <c r="G34" s="230" t="s">
        <v>72</v>
      </c>
      <c r="H34" s="230"/>
      <c r="I34" s="230"/>
      <c r="J34" s="150"/>
      <c r="K34" s="92">
        <f>E31+K32</f>
        <v>0</v>
      </c>
    </row>
    <row r="35" spans="1:11" ht="15.75" customHeight="1">
      <c r="A35" s="192"/>
      <c r="B35" s="193"/>
      <c r="C35" s="193"/>
      <c r="D35" s="193"/>
      <c r="E35" s="193"/>
      <c r="F35" s="74">
        <v>27</v>
      </c>
      <c r="G35" s="200" t="s">
        <v>261</v>
      </c>
      <c r="H35" s="201"/>
      <c r="I35" s="201"/>
      <c r="J35" s="201"/>
      <c r="K35" s="103">
        <v>0</v>
      </c>
    </row>
    <row r="36" spans="1:11" ht="15.75" customHeight="1">
      <c r="A36" s="192"/>
      <c r="B36" s="193"/>
      <c r="C36" s="193"/>
      <c r="D36" s="193"/>
      <c r="E36" s="193"/>
      <c r="F36" s="74">
        <v>28</v>
      </c>
      <c r="G36" s="200" t="s">
        <v>263</v>
      </c>
      <c r="H36" s="201"/>
      <c r="I36" s="201"/>
      <c r="J36" s="201"/>
      <c r="K36" s="104">
        <v>0</v>
      </c>
    </row>
    <row r="37" spans="1:11" ht="15.75" customHeight="1" thickBot="1">
      <c r="A37" s="192"/>
      <c r="B37" s="193"/>
      <c r="C37" s="193"/>
      <c r="D37" s="193"/>
      <c r="E37" s="193"/>
      <c r="F37" s="74">
        <v>29</v>
      </c>
      <c r="G37" s="200" t="s">
        <v>262</v>
      </c>
      <c r="H37" s="201"/>
      <c r="I37" s="201"/>
      <c r="J37" s="201"/>
      <c r="K37" s="104">
        <v>0</v>
      </c>
    </row>
    <row r="38" spans="1:11" ht="15.75" customHeight="1" thickBot="1">
      <c r="A38" s="192"/>
      <c r="B38" s="193"/>
      <c r="C38" s="193"/>
      <c r="D38" s="193"/>
      <c r="E38" s="193"/>
      <c r="F38" s="75">
        <v>30</v>
      </c>
      <c r="G38" s="233" t="s">
        <v>78</v>
      </c>
      <c r="H38" s="233"/>
      <c r="I38" s="233"/>
      <c r="J38" s="234"/>
      <c r="K38" s="92">
        <f>SUM(K34:K37)</f>
        <v>0</v>
      </c>
    </row>
    <row r="39" spans="1:11" ht="15.7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6"/>
    </row>
    <row r="40" spans="1:11" ht="15.75" customHeight="1">
      <c r="A40" s="100"/>
      <c r="B40" s="101"/>
      <c r="C40" s="91"/>
      <c r="D40" s="187"/>
      <c r="E40" s="188"/>
      <c r="F40" s="214" t="s">
        <v>73</v>
      </c>
      <c r="G40" s="215"/>
      <c r="H40" s="216"/>
      <c r="I40" s="197">
        <v>1</v>
      </c>
      <c r="J40" s="198"/>
      <c r="K40" s="199"/>
    </row>
    <row r="41" spans="1:11" ht="15.75" customHeight="1">
      <c r="A41" s="202"/>
      <c r="B41" s="203"/>
      <c r="C41" s="204"/>
      <c r="D41" s="189"/>
      <c r="E41" s="190"/>
      <c r="F41" s="214" t="s">
        <v>74</v>
      </c>
      <c r="G41" s="215"/>
      <c r="H41" s="216"/>
      <c r="I41" s="197">
        <v>101</v>
      </c>
      <c r="J41" s="198"/>
      <c r="K41" s="199"/>
    </row>
    <row r="42" spans="1:11" ht="15.75" customHeight="1">
      <c r="A42" s="205"/>
      <c r="B42" s="206"/>
      <c r="C42" s="207"/>
      <c r="D42" s="189"/>
      <c r="E42" s="190"/>
      <c r="F42" s="214" t="s">
        <v>75</v>
      </c>
      <c r="G42" s="215"/>
      <c r="H42" s="216"/>
      <c r="I42" s="221"/>
      <c r="J42" s="222"/>
      <c r="K42" s="223"/>
    </row>
    <row r="43" spans="1:11" ht="15.75" customHeight="1">
      <c r="A43" s="208"/>
      <c r="B43" s="209"/>
      <c r="C43" s="210"/>
      <c r="D43" s="189"/>
      <c r="E43" s="190"/>
      <c r="F43" s="214"/>
      <c r="G43" s="215"/>
      <c r="H43" s="216"/>
      <c r="I43" s="227" t="s">
        <v>258</v>
      </c>
      <c r="J43" s="228"/>
      <c r="K43" s="229"/>
    </row>
    <row r="44" spans="1:11" ht="15.75" customHeight="1" thickBot="1">
      <c r="A44" s="184" t="s">
        <v>60</v>
      </c>
      <c r="B44" s="185"/>
      <c r="C44" s="186"/>
      <c r="D44" s="191" t="s">
        <v>61</v>
      </c>
      <c r="E44" s="186"/>
      <c r="F44" s="211" t="s">
        <v>62</v>
      </c>
      <c r="G44" s="212"/>
      <c r="H44" s="213"/>
      <c r="I44" s="224"/>
      <c r="J44" s="225"/>
      <c r="K44" s="226"/>
    </row>
  </sheetData>
  <sheetProtection/>
  <mergeCells count="88">
    <mergeCell ref="J12:K12"/>
    <mergeCell ref="J13:K13"/>
    <mergeCell ref="J14:K14"/>
    <mergeCell ref="H13:I13"/>
    <mergeCell ref="H14:I14"/>
    <mergeCell ref="G28:J28"/>
    <mergeCell ref="H17:K17"/>
    <mergeCell ref="G25:J25"/>
    <mergeCell ref="G24:J24"/>
    <mergeCell ref="H16:I16"/>
    <mergeCell ref="J15:K15"/>
    <mergeCell ref="J16:K16"/>
    <mergeCell ref="G26:J26"/>
    <mergeCell ref="H15:I15"/>
    <mergeCell ref="J7:K7"/>
    <mergeCell ref="J8:K8"/>
    <mergeCell ref="J9:K9"/>
    <mergeCell ref="J10:K10"/>
    <mergeCell ref="H9:I9"/>
    <mergeCell ref="H10:I10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11:I11"/>
    <mergeCell ref="F42:H42"/>
    <mergeCell ref="G37:J37"/>
    <mergeCell ref="F33:K33"/>
    <mergeCell ref="I42:K42"/>
    <mergeCell ref="I44:K44"/>
    <mergeCell ref="I43:K43"/>
    <mergeCell ref="I41:K41"/>
    <mergeCell ref="G36:J36"/>
    <mergeCell ref="G34:J34"/>
    <mergeCell ref="F43:H43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12:I12"/>
    <mergeCell ref="G19:K19"/>
    <mergeCell ref="B22:C23"/>
    <mergeCell ref="B24:D24"/>
    <mergeCell ref="B28:D28"/>
    <mergeCell ref="B29:D29"/>
    <mergeCell ref="C17:D17"/>
    <mergeCell ref="B25:D25"/>
    <mergeCell ref="B26:D26"/>
    <mergeCell ref="B27:D27"/>
    <mergeCell ref="G27:J27"/>
    <mergeCell ref="A1:K4"/>
    <mergeCell ref="A18:K18"/>
    <mergeCell ref="F17:G17"/>
    <mergeCell ref="C14:G14"/>
    <mergeCell ref="C16:D16"/>
    <mergeCell ref="A7:G7"/>
    <mergeCell ref="C8:G8"/>
    <mergeCell ref="C9:G9"/>
    <mergeCell ref="F15:G15"/>
    <mergeCell ref="F16:G16"/>
    <mergeCell ref="G29:J29"/>
    <mergeCell ref="B30:D30"/>
    <mergeCell ref="B32:D32"/>
    <mergeCell ref="G30:J30"/>
    <mergeCell ref="G31:J31"/>
    <mergeCell ref="C5:K5"/>
    <mergeCell ref="C6:K6"/>
    <mergeCell ref="B31:D31"/>
    <mergeCell ref="B20:C21"/>
    <mergeCell ref="A19:E1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Rárová Renáta Bc.</cp:lastModifiedBy>
  <cp:lastPrinted>2003-02-27T17:49:46Z</cp:lastPrinted>
  <dcterms:created xsi:type="dcterms:W3CDTF">2000-09-05T09:25:34Z</dcterms:created>
  <dcterms:modified xsi:type="dcterms:W3CDTF">2023-01-27T11:32:06Z</dcterms:modified>
  <cp:category/>
  <cp:version/>
  <cp:contentType/>
  <cp:contentStatus/>
</cp:coreProperties>
</file>