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\\FS3\INV1\w0322pfl\Plocha\VZ 03.23 - Jubilejní kolonie\"/>
    </mc:Choice>
  </mc:AlternateContent>
  <bookViews>
    <workbookView xWindow="0" yWindow="0" windowWidth="0" windowHeight="0"/>
  </bookViews>
  <sheets>
    <sheet name="Rekapitulace stavby" sheetId="1" r:id="rId1"/>
    <sheet name="SO 01 - Komunikace a park..." sheetId="2" r:id="rId2"/>
    <sheet name="SO 02 - Chodníky a zpevně..." sheetId="3" r:id="rId3"/>
    <sheet name="SO 03 - Veřejné osvětlení" sheetId="4" r:id="rId4"/>
    <sheet name="SO 04 - Sadové úpravy" sheetId="5" r:id="rId5"/>
    <sheet name="VRN - Vedlejší rozpočtové..." sheetId="6" r:id="rId6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'SO 01 - Komunikace a park...'!$C$122:$K$248</definedName>
    <definedName name="_xlnm.Print_Area" localSheetId="1">'SO 01 - Komunikace a park...'!$C$4:$J$76,'SO 01 - Komunikace a park...'!$C$82:$J$104,'SO 01 - Komunikace a park...'!$C$110:$J$248</definedName>
    <definedName name="_xlnm.Print_Titles" localSheetId="1">'SO 01 - Komunikace a park...'!$122:$122</definedName>
    <definedName name="_xlnm._FilterDatabase" localSheetId="2" hidden="1">'SO 02 - Chodníky a zpevně...'!$C$121:$K$240</definedName>
    <definedName name="_xlnm.Print_Area" localSheetId="2">'SO 02 - Chodníky a zpevně...'!$C$4:$J$76,'SO 02 - Chodníky a zpevně...'!$C$82:$J$103,'SO 02 - Chodníky a zpevně...'!$C$109:$J$240</definedName>
    <definedName name="_xlnm.Print_Titles" localSheetId="2">'SO 02 - Chodníky a zpevně...'!$121:$121</definedName>
    <definedName name="_xlnm._FilterDatabase" localSheetId="3" hidden="1">'SO 03 - Veřejné osvětlení'!$C$118:$K$170</definedName>
    <definedName name="_xlnm.Print_Area" localSheetId="3">'SO 03 - Veřejné osvětlení'!$C$4:$J$76,'SO 03 - Veřejné osvětlení'!$C$82:$J$100,'SO 03 - Veřejné osvětlení'!$C$106:$J$170</definedName>
    <definedName name="_xlnm.Print_Titles" localSheetId="3">'SO 03 - Veřejné osvětlení'!$118:$118</definedName>
    <definedName name="_xlnm._FilterDatabase" localSheetId="4" hidden="1">'SO 04 - Sadové úpravy'!$C$120:$K$240</definedName>
    <definedName name="_xlnm.Print_Area" localSheetId="4">'SO 04 - Sadové úpravy'!$C$4:$J$76,'SO 04 - Sadové úpravy'!$C$82:$J$102,'SO 04 - Sadové úpravy'!$C$108:$J$240</definedName>
    <definedName name="_xlnm.Print_Titles" localSheetId="4">'SO 04 - Sadové úpravy'!$120:$120</definedName>
    <definedName name="_xlnm._FilterDatabase" localSheetId="5" hidden="1">'VRN - Vedlejší rozpočtové...'!$C$116:$K$127</definedName>
    <definedName name="_xlnm.Print_Area" localSheetId="5">'VRN - Vedlejší rozpočtové...'!$C$4:$J$76,'VRN - Vedlejší rozpočtové...'!$C$82:$J$98,'VRN - Vedlejší rozpočtové...'!$C$104:$J$127</definedName>
    <definedName name="_xlnm.Print_Titles" localSheetId="5">'VRN - Vedlejší rozpočtové...'!$116:$116</definedName>
  </definedNames>
  <calcPr/>
</workbook>
</file>

<file path=xl/calcChain.xml><?xml version="1.0" encoding="utf-8"?>
<calcChain xmlns="http://schemas.openxmlformats.org/spreadsheetml/2006/main">
  <c i="6" l="1" r="J37"/>
  <c r="J36"/>
  <c i="1" r="AY99"/>
  <c i="6" r="J35"/>
  <c i="1" r="AX99"/>
  <c i="6"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J113"/>
  <c r="F113"/>
  <c r="F111"/>
  <c r="E109"/>
  <c r="J91"/>
  <c r="F91"/>
  <c r="F89"/>
  <c r="E87"/>
  <c r="J24"/>
  <c r="E24"/>
  <c r="J114"/>
  <c r="J23"/>
  <c r="J18"/>
  <c r="E18"/>
  <c r="F114"/>
  <c r="J17"/>
  <c r="J12"/>
  <c r="J89"/>
  <c r="E7"/>
  <c r="E107"/>
  <c i="5" r="J37"/>
  <c r="J36"/>
  <c i="1" r="AY98"/>
  <c i="5" r="J35"/>
  <c i="1" r="AX98"/>
  <c i="5" r="BI240"/>
  <c r="BH240"/>
  <c r="BG240"/>
  <c r="BF240"/>
  <c r="T240"/>
  <c r="T239"/>
  <c r="R240"/>
  <c r="R239"/>
  <c r="P240"/>
  <c r="P239"/>
  <c r="BI229"/>
  <c r="BH229"/>
  <c r="BG229"/>
  <c r="BF229"/>
  <c r="T229"/>
  <c r="R229"/>
  <c r="P229"/>
  <c r="BI221"/>
  <c r="BH221"/>
  <c r="BG221"/>
  <c r="BF221"/>
  <c r="T221"/>
  <c r="R221"/>
  <c r="P221"/>
  <c r="BI211"/>
  <c r="BH211"/>
  <c r="BG211"/>
  <c r="BF211"/>
  <c r="T211"/>
  <c r="R211"/>
  <c r="P211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6"/>
  <c r="BH136"/>
  <c r="BG136"/>
  <c r="BF136"/>
  <c r="T136"/>
  <c r="R136"/>
  <c r="P136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8"/>
  <c r="BH128"/>
  <c r="BG128"/>
  <c r="BF128"/>
  <c r="T128"/>
  <c r="R128"/>
  <c r="P128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7"/>
  <c r="F117"/>
  <c r="F115"/>
  <c r="E113"/>
  <c r="J91"/>
  <c r="F91"/>
  <c r="F89"/>
  <c r="E87"/>
  <c r="J24"/>
  <c r="E24"/>
  <c r="J118"/>
  <c r="J23"/>
  <c r="J18"/>
  <c r="E18"/>
  <c r="F118"/>
  <c r="J17"/>
  <c r="J12"/>
  <c r="J115"/>
  <c r="E7"/>
  <c r="E85"/>
  <c i="4" r="J37"/>
  <c r="J36"/>
  <c i="1" r="AY97"/>
  <c i="4" r="J35"/>
  <c i="1" r="AX97"/>
  <c i="4"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5"/>
  <c r="F115"/>
  <c r="F113"/>
  <c r="E111"/>
  <c r="J91"/>
  <c r="F91"/>
  <c r="F89"/>
  <c r="E87"/>
  <c r="J24"/>
  <c r="E24"/>
  <c r="J116"/>
  <c r="J23"/>
  <c r="J18"/>
  <c r="E18"/>
  <c r="F116"/>
  <c r="J17"/>
  <c r="J12"/>
  <c r="J113"/>
  <c r="E7"/>
  <c r="E109"/>
  <c i="3" r="J37"/>
  <c r="J36"/>
  <c i="1" r="AY96"/>
  <c i="3" r="J35"/>
  <c i="1" r="AX96"/>
  <c i="3" r="BI240"/>
  <c r="BH240"/>
  <c r="BG240"/>
  <c r="BF240"/>
  <c r="T240"/>
  <c r="T239"/>
  <c r="R240"/>
  <c r="R239"/>
  <c r="P240"/>
  <c r="P239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J118"/>
  <c r="F118"/>
  <c r="F116"/>
  <c r="E114"/>
  <c r="J91"/>
  <c r="F91"/>
  <c r="F89"/>
  <c r="E87"/>
  <c r="J24"/>
  <c r="E24"/>
  <c r="J119"/>
  <c r="J23"/>
  <c r="J18"/>
  <c r="E18"/>
  <c r="F92"/>
  <c r="J17"/>
  <c r="J12"/>
  <c r="J116"/>
  <c r="E7"/>
  <c r="E85"/>
  <c i="2" r="J37"/>
  <c r="J36"/>
  <c i="1" r="AY95"/>
  <c i="2" r="J35"/>
  <c i="1" r="AX95"/>
  <c i="2" r="BI248"/>
  <c r="BH248"/>
  <c r="BG248"/>
  <c r="BF248"/>
  <c r="T248"/>
  <c r="T247"/>
  <c r="R248"/>
  <c r="R247"/>
  <c r="P248"/>
  <c r="P247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9"/>
  <c r="F119"/>
  <c r="F117"/>
  <c r="E115"/>
  <c r="J91"/>
  <c r="F91"/>
  <c r="F89"/>
  <c r="E87"/>
  <c r="J24"/>
  <c r="E24"/>
  <c r="J120"/>
  <c r="J23"/>
  <c r="J18"/>
  <c r="E18"/>
  <c r="F92"/>
  <c r="J17"/>
  <c r="J12"/>
  <c r="J117"/>
  <c r="E7"/>
  <c r="E113"/>
  <c i="1" r="L90"/>
  <c r="AM90"/>
  <c r="AM89"/>
  <c r="L89"/>
  <c r="AM87"/>
  <c r="L87"/>
  <c r="L85"/>
  <c r="L84"/>
  <c i="2" r="J242"/>
  <c r="J229"/>
  <c r="BK218"/>
  <c r="BK210"/>
  <c r="J200"/>
  <c r="BK190"/>
  <c r="J169"/>
  <c r="BK156"/>
  <c r="J143"/>
  <c r="J128"/>
  <c r="J235"/>
  <c r="BK226"/>
  <c r="J214"/>
  <c r="J202"/>
  <c r="J184"/>
  <c r="J167"/>
  <c r="J151"/>
  <c r="J147"/>
  <c r="J125"/>
  <c r="J248"/>
  <c r="BK239"/>
  <c r="J222"/>
  <c r="J206"/>
  <c r="BK188"/>
  <c r="J171"/>
  <c r="BK143"/>
  <c r="BK241"/>
  <c r="J236"/>
  <c r="BK230"/>
  <c r="J225"/>
  <c r="J218"/>
  <c r="BK206"/>
  <c r="J196"/>
  <c r="BK182"/>
  <c r="J170"/>
  <c r="J161"/>
  <c r="J146"/>
  <c i="3" r="BK236"/>
  <c r="BK227"/>
  <c r="J220"/>
  <c r="J211"/>
  <c r="BK204"/>
  <c r="BK175"/>
  <c r="J139"/>
  <c r="BK209"/>
  <c r="J200"/>
  <c r="BK194"/>
  <c r="BK187"/>
  <c r="J172"/>
  <c r="BK155"/>
  <c r="BK148"/>
  <c r="J133"/>
  <c r="BK223"/>
  <c r="BK217"/>
  <c r="BK180"/>
  <c r="BK152"/>
  <c r="J136"/>
  <c r="BK124"/>
  <c r="J238"/>
  <c r="J231"/>
  <c r="BK218"/>
  <c r="BK199"/>
  <c r="BK190"/>
  <c r="BK166"/>
  <c r="J155"/>
  <c i="4" r="J168"/>
  <c r="BK162"/>
  <c r="BK154"/>
  <c r="BK142"/>
  <c r="BK135"/>
  <c r="J126"/>
  <c r="J123"/>
  <c r="J121"/>
  <c r="BK164"/>
  <c r="BK148"/>
  <c r="J141"/>
  <c r="J132"/>
  <c r="BK124"/>
  <c r="BK163"/>
  <c r="J158"/>
  <c r="BK150"/>
  <c r="BK146"/>
  <c r="BK141"/>
  <c r="J138"/>
  <c r="BK169"/>
  <c r="J157"/>
  <c r="J149"/>
  <c r="BK136"/>
  <c r="J128"/>
  <c i="5" r="J207"/>
  <c r="BK196"/>
  <c r="J183"/>
  <c r="J169"/>
  <c r="J159"/>
  <c r="J141"/>
  <c r="BK128"/>
  <c r="J211"/>
  <c r="J204"/>
  <c r="BK184"/>
  <c r="BK174"/>
  <c r="J164"/>
  <c r="BK141"/>
  <c r="J128"/>
  <c r="BK211"/>
  <c r="J196"/>
  <c r="BK191"/>
  <c r="J185"/>
  <c r="BK172"/>
  <c r="J157"/>
  <c r="J146"/>
  <c r="J140"/>
  <c r="J123"/>
  <c r="J199"/>
  <c r="BK190"/>
  <c r="J163"/>
  <c r="J155"/>
  <c r="BK142"/>
  <c r="J125"/>
  <c i="6" r="J124"/>
  <c r="J123"/>
  <c r="J122"/>
  <c r="J127"/>
  <c r="BK124"/>
  <c r="BK127"/>
  <c i="2" r="BK236"/>
  <c r="J227"/>
  <c r="BK216"/>
  <c r="BK204"/>
  <c r="BK196"/>
  <c r="J183"/>
  <c r="BK158"/>
  <c r="BK147"/>
  <c r="J131"/>
  <c r="J241"/>
  <c r="BK227"/>
  <c r="J215"/>
  <c r="J203"/>
  <c r="J188"/>
  <c r="BK170"/>
  <c r="J156"/>
  <c r="BK146"/>
  <c r="BK248"/>
  <c r="BK242"/>
  <c r="J224"/>
  <c r="J210"/>
  <c r="BK183"/>
  <c r="BK151"/>
  <c r="BK140"/>
  <c r="J239"/>
  <c r="BK233"/>
  <c r="J226"/>
  <c r="BK221"/>
  <c r="BK214"/>
  <c r="J201"/>
  <c r="J185"/>
  <c r="J174"/>
  <c r="BK164"/>
  <c r="BK125"/>
  <c i="3" r="BK231"/>
  <c r="J224"/>
  <c r="J216"/>
  <c r="J205"/>
  <c r="BK178"/>
  <c r="BK154"/>
  <c r="J225"/>
  <c r="BK207"/>
  <c r="BK198"/>
  <c r="J190"/>
  <c r="J181"/>
  <c r="J169"/>
  <c r="J154"/>
  <c r="J145"/>
  <c r="BK127"/>
  <c r="BK225"/>
  <c r="J218"/>
  <c r="BK182"/>
  <c r="BK163"/>
  <c r="BK151"/>
  <c r="J130"/>
  <c r="J236"/>
  <c r="BK221"/>
  <c r="J204"/>
  <c r="J185"/>
  <c r="J163"/>
  <c r="J152"/>
  <c i="4" r="J169"/>
  <c r="J165"/>
  <c r="BK156"/>
  <c r="BK143"/>
  <c r="BK137"/>
  <c r="J127"/>
  <c r="BK122"/>
  <c r="J170"/>
  <c r="J160"/>
  <c r="J143"/>
  <c r="J136"/>
  <c r="BK131"/>
  <c r="BK168"/>
  <c r="BK160"/>
  <c r="J155"/>
  <c r="J147"/>
  <c r="BK144"/>
  <c r="J131"/>
  <c r="BK159"/>
  <c r="BK155"/>
  <c r="BK147"/>
  <c r="J137"/>
  <c r="BK129"/>
  <c r="J125"/>
  <c i="5" r="BK201"/>
  <c r="BK194"/>
  <c r="J172"/>
  <c r="BK161"/>
  <c r="J143"/>
  <c r="BK132"/>
  <c r="BK207"/>
  <c r="BK193"/>
  <c r="BK183"/>
  <c r="BK173"/>
  <c r="J158"/>
  <c r="J135"/>
  <c r="BK125"/>
  <c r="BK204"/>
  <c r="BK195"/>
  <c r="J190"/>
  <c r="J184"/>
  <c r="J162"/>
  <c r="J148"/>
  <c r="J129"/>
  <c r="BK229"/>
  <c r="J195"/>
  <c r="BK175"/>
  <c r="BK164"/>
  <c r="BK157"/>
  <c r="BK143"/>
  <c r="J132"/>
  <c i="6" r="BK125"/>
  <c r="BK126"/>
  <c r="BK120"/>
  <c r="BK123"/>
  <c i="2" r="BK232"/>
  <c r="J223"/>
  <c r="BK215"/>
  <c r="BK202"/>
  <c r="BK197"/>
  <c r="BK184"/>
  <c r="BK171"/>
  <c r="BK149"/>
  <c r="BK134"/>
  <c r="BK244"/>
  <c r="BK229"/>
  <c r="J217"/>
  <c r="BK213"/>
  <c r="BK195"/>
  <c r="J179"/>
  <c r="J158"/>
  <c r="J149"/>
  <c r="BK137"/>
  <c r="J244"/>
  <c r="BK235"/>
  <c r="J221"/>
  <c r="J197"/>
  <c r="BK185"/>
  <c r="BK150"/>
  <c r="BK131"/>
  <c r="BK238"/>
  <c r="J232"/>
  <c r="BK222"/>
  <c r="J216"/>
  <c r="BK203"/>
  <c r="J193"/>
  <c r="BK179"/>
  <c r="BK169"/>
  <c r="BK153"/>
  <c r="J137"/>
  <c i="3" r="J234"/>
  <c r="BK230"/>
  <c r="J217"/>
  <c r="J207"/>
  <c r="BK200"/>
  <c r="J166"/>
  <c r="BK130"/>
  <c r="J206"/>
  <c r="BK197"/>
  <c r="J193"/>
  <c r="J182"/>
  <c r="BK160"/>
  <c r="J153"/>
  <c r="J142"/>
  <c r="BK240"/>
  <c r="J221"/>
  <c r="J209"/>
  <c r="BK206"/>
  <c r="BK205"/>
  <c r="J199"/>
  <c r="J197"/>
  <c r="J194"/>
  <c r="J187"/>
  <c r="BK172"/>
  <c r="BK145"/>
  <c r="BK133"/>
  <c r="BK238"/>
  <c r="BK234"/>
  <c r="J230"/>
  <c r="BK211"/>
  <c r="J195"/>
  <c r="BK181"/>
  <c r="J160"/>
  <c r="J148"/>
  <c i="4" r="J167"/>
  <c r="BK161"/>
  <c r="J151"/>
  <c r="BK140"/>
  <c r="BK133"/>
  <c r="BK125"/>
  <c r="J122"/>
  <c r="BK165"/>
  <c r="J153"/>
  <c r="J142"/>
  <c r="BK134"/>
  <c r="BK128"/>
  <c r="BK167"/>
  <c r="J159"/>
  <c r="BK153"/>
  <c r="BK149"/>
  <c r="BK139"/>
  <c r="BK170"/>
  <c r="J163"/>
  <c r="J154"/>
  <c r="J146"/>
  <c r="J135"/>
  <c r="J124"/>
  <c i="5" r="BK200"/>
  <c r="J189"/>
  <c r="BK177"/>
  <c r="BK162"/>
  <c r="BK146"/>
  <c r="BK135"/>
  <c r="J124"/>
  <c r="J192"/>
  <c r="BK180"/>
  <c r="BK167"/>
  <c r="J154"/>
  <c r="BK129"/>
  <c r="BK123"/>
  <c r="J201"/>
  <c r="J193"/>
  <c r="BK189"/>
  <c r="J177"/>
  <c r="BK158"/>
  <c r="BK155"/>
  <c r="J142"/>
  <c r="J139"/>
  <c r="J240"/>
  <c r="J194"/>
  <c r="J174"/>
  <c r="BK169"/>
  <c r="J156"/>
  <c r="J144"/>
  <c r="BK139"/>
  <c i="6" r="J120"/>
  <c r="BK121"/>
  <c r="J126"/>
  <c r="J119"/>
  <c i="2" r="J238"/>
  <c r="BK224"/>
  <c r="J213"/>
  <c r="BK201"/>
  <c r="J195"/>
  <c r="BK174"/>
  <c r="J164"/>
  <c r="J153"/>
  <c r="J245"/>
  <c r="J230"/>
  <c r="BK225"/>
  <c r="J211"/>
  <c r="BK200"/>
  <c r="J182"/>
  <c r="BK161"/>
  <c r="J150"/>
  <c r="J140"/>
  <c r="J134"/>
  <c r="BK245"/>
  <c r="J233"/>
  <c r="BK211"/>
  <c r="BK193"/>
  <c r="BK176"/>
  <c r="J148"/>
  <c i="1" r="AS94"/>
  <c i="2" r="BK223"/>
  <c r="BK217"/>
  <c r="J204"/>
  <c r="J190"/>
  <c r="J176"/>
  <c r="BK167"/>
  <c r="BK148"/>
  <c r="BK128"/>
  <c i="3" r="BK232"/>
  <c r="J223"/>
  <c r="BK212"/>
  <c r="J198"/>
  <c r="BK169"/>
  <c r="BK136"/>
  <c r="BK224"/>
  <c r="BK203"/>
  <c r="BK195"/>
  <c r="BK185"/>
  <c r="J175"/>
  <c r="J157"/>
  <c r="J151"/>
  <c r="BK139"/>
  <c r="J240"/>
  <c r="BK220"/>
  <c r="BK216"/>
  <c r="J178"/>
  <c r="BK153"/>
  <c r="BK142"/>
  <c r="J127"/>
  <c r="J232"/>
  <c r="J227"/>
  <c r="J212"/>
  <c r="J203"/>
  <c r="BK193"/>
  <c r="J180"/>
  <c r="BK157"/>
  <c r="J124"/>
  <c i="4" r="J166"/>
  <c r="BK158"/>
  <c r="J150"/>
  <c r="J139"/>
  <c r="J129"/>
  <c r="BK123"/>
  <c r="BK121"/>
  <c r="BK166"/>
  <c r="J161"/>
  <c r="J145"/>
  <c r="BK138"/>
  <c r="J133"/>
  <c r="BK127"/>
  <c r="J162"/>
  <c r="BK157"/>
  <c r="BK151"/>
  <c r="BK145"/>
  <c r="J140"/>
  <c r="BK132"/>
  <c r="J164"/>
  <c r="J156"/>
  <c r="J148"/>
  <c r="J144"/>
  <c r="J134"/>
  <c r="BK126"/>
  <c i="5" r="BK206"/>
  <c r="BK199"/>
  <c r="J188"/>
  <c r="J167"/>
  <c r="BK154"/>
  <c r="J136"/>
  <c r="J229"/>
  <c r="J206"/>
  <c r="J191"/>
  <c r="J175"/>
  <c r="BK163"/>
  <c r="BK136"/>
  <c r="J221"/>
  <c r="J200"/>
  <c r="BK192"/>
  <c r="BK188"/>
  <c r="J180"/>
  <c r="BK159"/>
  <c r="BK156"/>
  <c r="BK144"/>
  <c r="BK240"/>
  <c r="BK221"/>
  <c r="BK185"/>
  <c r="J173"/>
  <c r="J161"/>
  <c r="BK148"/>
  <c r="BK140"/>
  <c r="BK124"/>
  <c i="6" r="J121"/>
  <c r="J125"/>
  <c r="BK119"/>
  <c r="BK122"/>
  <c i="2" l="1" r="T124"/>
  <c r="P152"/>
  <c r="BK175"/>
  <c r="J175"/>
  <c r="J99"/>
  <c r="P189"/>
  <c r="R205"/>
  <c r="R228"/>
  <c i="3" r="BK123"/>
  <c r="J123"/>
  <c r="J97"/>
  <c r="BK156"/>
  <c r="J156"/>
  <c r="J98"/>
  <c r="BK186"/>
  <c r="J186"/>
  <c r="J99"/>
  <c r="BK208"/>
  <c r="J208"/>
  <c r="J100"/>
  <c r="BK226"/>
  <c r="J226"/>
  <c r="J101"/>
  <c i="4" r="R120"/>
  <c r="P130"/>
  <c r="T152"/>
  <c i="5" r="T122"/>
  <c r="R145"/>
  <c r="P168"/>
  <c r="P210"/>
  <c i="2" r="P124"/>
  <c r="T152"/>
  <c r="T175"/>
  <c r="T189"/>
  <c r="T205"/>
  <c r="T228"/>
  <c i="3" r="R123"/>
  <c r="T156"/>
  <c r="P186"/>
  <c r="P208"/>
  <c r="R226"/>
  <c i="4" r="P120"/>
  <c r="T130"/>
  <c r="R152"/>
  <c i="5" r="BK122"/>
  <c r="J122"/>
  <c r="J97"/>
  <c r="T145"/>
  <c r="BK168"/>
  <c r="J168"/>
  <c r="J99"/>
  <c r="BK210"/>
  <c r="J210"/>
  <c r="J100"/>
  <c i="2" r="BK124"/>
  <c r="J124"/>
  <c r="J97"/>
  <c r="BK152"/>
  <c r="J152"/>
  <c r="J98"/>
  <c r="R175"/>
  <c r="R189"/>
  <c r="P205"/>
  <c r="P228"/>
  <c i="3" r="P123"/>
  <c r="P156"/>
  <c r="T186"/>
  <c r="T208"/>
  <c r="P226"/>
  <c i="4" r="T120"/>
  <c r="T119"/>
  <c r="R130"/>
  <c r="P152"/>
  <c i="5" r="P122"/>
  <c r="P121"/>
  <c i="1" r="AU98"/>
  <c i="5" r="P145"/>
  <c r="R168"/>
  <c r="R210"/>
  <c i="2" r="R124"/>
  <c r="R123"/>
  <c r="R152"/>
  <c r="P175"/>
  <c r="BK189"/>
  <c r="J189"/>
  <c r="J100"/>
  <c r="BK205"/>
  <c r="J205"/>
  <c r="J101"/>
  <c r="BK228"/>
  <c r="J228"/>
  <c r="J102"/>
  <c i="3" r="T123"/>
  <c r="R156"/>
  <c r="R186"/>
  <c r="R208"/>
  <c r="T226"/>
  <c i="4" r="BK120"/>
  <c r="J120"/>
  <c r="J97"/>
  <c r="BK130"/>
  <c r="J130"/>
  <c r="J98"/>
  <c r="BK152"/>
  <c r="J152"/>
  <c r="J99"/>
  <c i="5" r="R122"/>
  <c r="R121"/>
  <c r="BK145"/>
  <c r="J145"/>
  <c r="J98"/>
  <c r="T168"/>
  <c r="T210"/>
  <c i="6" r="BK118"/>
  <c r="J118"/>
  <c r="J97"/>
  <c r="P118"/>
  <c r="P117"/>
  <c i="1" r="AU99"/>
  <c i="6" r="R118"/>
  <c r="R117"/>
  <c r="T118"/>
  <c r="T117"/>
  <c i="3" r="BK239"/>
  <c r="J239"/>
  <c r="J102"/>
  <c i="5" r="BK239"/>
  <c r="J239"/>
  <c r="J101"/>
  <c i="2" r="BK247"/>
  <c r="J247"/>
  <c r="J103"/>
  <c i="6" r="E85"/>
  <c r="J111"/>
  <c r="J92"/>
  <c r="BE121"/>
  <c r="BE122"/>
  <c r="BE124"/>
  <c r="BE125"/>
  <c r="BE127"/>
  <c r="BE119"/>
  <c r="BE120"/>
  <c r="BE123"/>
  <c r="F92"/>
  <c r="BE126"/>
  <c i="5" r="J89"/>
  <c r="F92"/>
  <c r="BE128"/>
  <c r="BE135"/>
  <c r="BE144"/>
  <c r="BE158"/>
  <c r="BE159"/>
  <c r="BE161"/>
  <c r="BE177"/>
  <c r="BE184"/>
  <c r="BE191"/>
  <c r="BE193"/>
  <c r="BE195"/>
  <c r="BE196"/>
  <c r="BE200"/>
  <c r="BE206"/>
  <c r="BE207"/>
  <c r="BE221"/>
  <c r="BE240"/>
  <c r="E111"/>
  <c r="BE125"/>
  <c r="BE132"/>
  <c r="BE140"/>
  <c r="BE142"/>
  <c r="BE146"/>
  <c r="BE148"/>
  <c r="BE164"/>
  <c r="BE174"/>
  <c r="BE180"/>
  <c r="BE194"/>
  <c r="BE199"/>
  <c r="BE229"/>
  <c r="J92"/>
  <c r="BE143"/>
  <c r="BE154"/>
  <c r="BE155"/>
  <c r="BE162"/>
  <c r="BE163"/>
  <c r="BE167"/>
  <c r="BE169"/>
  <c r="BE175"/>
  <c r="BE185"/>
  <c r="BE201"/>
  <c r="BE123"/>
  <c r="BE124"/>
  <c r="BE129"/>
  <c r="BE136"/>
  <c r="BE139"/>
  <c r="BE141"/>
  <c r="BE156"/>
  <c r="BE157"/>
  <c r="BE172"/>
  <c r="BE173"/>
  <c r="BE183"/>
  <c r="BE188"/>
  <c r="BE189"/>
  <c r="BE190"/>
  <c r="BE192"/>
  <c r="BE204"/>
  <c r="BE211"/>
  <c i="4" r="BE121"/>
  <c r="BE129"/>
  <c r="BE132"/>
  <c r="BE138"/>
  <c r="BE140"/>
  <c r="BE141"/>
  <c r="BE142"/>
  <c r="BE144"/>
  <c r="BE153"/>
  <c r="BE154"/>
  <c r="BE156"/>
  <c r="BE157"/>
  <c r="BE161"/>
  <c r="BE165"/>
  <c r="BE166"/>
  <c i="3" r="BK122"/>
  <c r="J122"/>
  <c r="J96"/>
  <c i="4" r="E85"/>
  <c r="F92"/>
  <c r="BE123"/>
  <c r="BE124"/>
  <c r="BE125"/>
  <c r="BE127"/>
  <c r="BE128"/>
  <c r="BE133"/>
  <c r="BE134"/>
  <c r="BE135"/>
  <c r="BE143"/>
  <c r="BE164"/>
  <c r="BE170"/>
  <c r="BE136"/>
  <c r="BE139"/>
  <c r="BE145"/>
  <c r="BE147"/>
  <c r="BE149"/>
  <c r="BE155"/>
  <c r="BE158"/>
  <c r="BE160"/>
  <c r="BE162"/>
  <c r="BE167"/>
  <c r="BE169"/>
  <c r="J89"/>
  <c r="J92"/>
  <c r="BE122"/>
  <c r="BE126"/>
  <c r="BE131"/>
  <c r="BE137"/>
  <c r="BE146"/>
  <c r="BE148"/>
  <c r="BE150"/>
  <c r="BE151"/>
  <c r="BE159"/>
  <c r="BE163"/>
  <c r="BE168"/>
  <c i="3" r="J89"/>
  <c r="E112"/>
  <c r="BE127"/>
  <c r="BE133"/>
  <c r="BE139"/>
  <c r="BE151"/>
  <c r="BE153"/>
  <c r="BE195"/>
  <c r="BE204"/>
  <c r="BE205"/>
  <c r="BE206"/>
  <c r="BE212"/>
  <c r="BE216"/>
  <c r="BE220"/>
  <c r="BE230"/>
  <c r="BE236"/>
  <c r="BE238"/>
  <c r="J92"/>
  <c r="F119"/>
  <c r="BE136"/>
  <c r="BE154"/>
  <c r="BE155"/>
  <c r="BE166"/>
  <c r="BE172"/>
  <c r="BE175"/>
  <c r="BE190"/>
  <c r="BE197"/>
  <c r="BE198"/>
  <c r="BE203"/>
  <c r="BE240"/>
  <c i="2" r="BK123"/>
  <c r="J123"/>
  <c r="J96"/>
  <c i="3" r="BE130"/>
  <c r="BE169"/>
  <c r="BE178"/>
  <c r="BE199"/>
  <c r="BE217"/>
  <c r="BE218"/>
  <c r="BE221"/>
  <c r="BE231"/>
  <c r="BE232"/>
  <c r="BE124"/>
  <c r="BE142"/>
  <c r="BE145"/>
  <c r="BE148"/>
  <c r="BE152"/>
  <c r="BE157"/>
  <c r="BE160"/>
  <c r="BE163"/>
  <c r="BE180"/>
  <c r="BE181"/>
  <c r="BE182"/>
  <c r="BE185"/>
  <c r="BE187"/>
  <c r="BE193"/>
  <c r="BE194"/>
  <c r="BE200"/>
  <c r="BE207"/>
  <c r="BE209"/>
  <c r="BE211"/>
  <c r="BE223"/>
  <c r="BE224"/>
  <c r="BE225"/>
  <c r="BE227"/>
  <c r="BE234"/>
  <c i="2" r="E85"/>
  <c r="J92"/>
  <c r="F120"/>
  <c r="BE131"/>
  <c r="BE137"/>
  <c r="BE148"/>
  <c r="BE149"/>
  <c r="BE151"/>
  <c r="BE156"/>
  <c r="BE183"/>
  <c r="BE202"/>
  <c r="BE210"/>
  <c r="BE211"/>
  <c r="BE224"/>
  <c r="BE227"/>
  <c r="BE229"/>
  <c r="BE245"/>
  <c r="J89"/>
  <c r="BE125"/>
  <c r="BE134"/>
  <c r="BE146"/>
  <c r="BE147"/>
  <c r="BE158"/>
  <c r="BE164"/>
  <c r="BE167"/>
  <c r="BE169"/>
  <c r="BE170"/>
  <c r="BE171"/>
  <c r="BE179"/>
  <c r="BE190"/>
  <c r="BE193"/>
  <c r="BE195"/>
  <c r="BE197"/>
  <c r="BE201"/>
  <c r="BE217"/>
  <c r="BE218"/>
  <c r="BE225"/>
  <c r="BE226"/>
  <c r="BE230"/>
  <c r="BE238"/>
  <c r="BE239"/>
  <c r="BE241"/>
  <c r="BE248"/>
  <c r="BE128"/>
  <c r="BE140"/>
  <c r="BE153"/>
  <c r="BE176"/>
  <c r="BE182"/>
  <c r="BE184"/>
  <c r="BE185"/>
  <c r="BE188"/>
  <c r="BE196"/>
  <c r="BE203"/>
  <c r="BE204"/>
  <c r="BE206"/>
  <c r="BE214"/>
  <c r="BE215"/>
  <c r="BE216"/>
  <c r="BE222"/>
  <c r="BE223"/>
  <c r="BE232"/>
  <c r="BE235"/>
  <c r="BE236"/>
  <c r="BE143"/>
  <c r="BE150"/>
  <c r="BE161"/>
  <c r="BE174"/>
  <c r="BE200"/>
  <c r="BE213"/>
  <c r="BE221"/>
  <c r="BE233"/>
  <c r="BE242"/>
  <c r="BE244"/>
  <c r="F35"/>
  <c i="1" r="BB95"/>
  <c i="3" r="F37"/>
  <c i="1" r="BD96"/>
  <c i="3" r="J34"/>
  <c i="1" r="AW96"/>
  <c i="5" r="J34"/>
  <c i="1" r="AW98"/>
  <c i="5" r="F36"/>
  <c i="1" r="BC98"/>
  <c i="2" r="F34"/>
  <c i="1" r="BA95"/>
  <c i="3" r="F36"/>
  <c i="1" r="BC96"/>
  <c i="4" r="F37"/>
  <c i="1" r="BD97"/>
  <c i="4" r="F34"/>
  <c i="1" r="BA97"/>
  <c i="5" r="F35"/>
  <c i="1" r="BB98"/>
  <c i="6" r="F34"/>
  <c i="1" r="BA99"/>
  <c i="2" r="J34"/>
  <c i="1" r="AW95"/>
  <c i="2" r="F37"/>
  <c i="1" r="BD95"/>
  <c i="4" r="F35"/>
  <c i="1" r="BB97"/>
  <c i="4" r="J34"/>
  <c i="1" r="AW97"/>
  <c i="5" r="F34"/>
  <c i="1" r="BA98"/>
  <c i="6" r="J34"/>
  <c i="1" r="AW99"/>
  <c i="6" r="F36"/>
  <c i="1" r="BC99"/>
  <c i="6" r="F37"/>
  <c i="1" r="BD99"/>
  <c i="2" r="F36"/>
  <c i="1" r="BC95"/>
  <c i="3" r="F35"/>
  <c i="1" r="BB96"/>
  <c i="3" r="F34"/>
  <c i="1" r="BA96"/>
  <c i="4" r="F36"/>
  <c i="1" r="BC97"/>
  <c i="5" r="F37"/>
  <c i="1" r="BD98"/>
  <c i="6" r="F35"/>
  <c i="1" r="BB99"/>
  <c i="4" l="1" r="P119"/>
  <c i="1" r="AU97"/>
  <c i="2" r="P123"/>
  <c i="1" r="AU95"/>
  <c i="5" r="T121"/>
  <c i="4" r="R119"/>
  <c i="3" r="T122"/>
  <c r="R122"/>
  <c r="P122"/>
  <c i="1" r="AU96"/>
  <c i="2" r="T123"/>
  <c i="4" r="BK119"/>
  <c r="J119"/>
  <c i="5" r="BK121"/>
  <c r="J121"/>
  <c r="J96"/>
  <c i="6" r="BK117"/>
  <c r="J117"/>
  <c r="J96"/>
  <c i="2" r="J33"/>
  <c i="1" r="AV95"/>
  <c r="AT95"/>
  <c i="2" r="F33"/>
  <c i="1" r="AZ95"/>
  <c i="2" r="J30"/>
  <c i="1" r="AG95"/>
  <c i="3" r="J33"/>
  <c i="1" r="AV96"/>
  <c r="AT96"/>
  <c i="3" r="J30"/>
  <c i="1" r="AG96"/>
  <c i="4" r="F33"/>
  <c i="1" r="AZ97"/>
  <c i="5" r="F33"/>
  <c i="1" r="AZ98"/>
  <c i="6" r="F33"/>
  <c i="1" r="AZ99"/>
  <c r="BA94"/>
  <c r="W30"/>
  <c r="BC94"/>
  <c r="W32"/>
  <c i="6" r="J33"/>
  <c i="1" r="AV99"/>
  <c r="AT99"/>
  <c i="4" r="J30"/>
  <c i="1" r="AG97"/>
  <c i="3" r="F33"/>
  <c i="1" r="AZ96"/>
  <c i="4" r="J33"/>
  <c i="1" r="AV97"/>
  <c r="AT97"/>
  <c r="AN97"/>
  <c i="5" r="J33"/>
  <c i="1" r="AV98"/>
  <c r="AT98"/>
  <c r="BB94"/>
  <c r="W31"/>
  <c r="BD94"/>
  <c r="W33"/>
  <c i="4" l="1" r="J96"/>
  <c i="1" r="AN96"/>
  <c i="4" r="J39"/>
  <c i="1" r="AN95"/>
  <c i="3" r="J39"/>
  <c i="2" r="J39"/>
  <c i="1" r="AU94"/>
  <c r="AZ94"/>
  <c r="W29"/>
  <c r="AX94"/>
  <c r="AY94"/>
  <c i="5" r="J30"/>
  <c i="1" r="AG98"/>
  <c i="6" r="J30"/>
  <c i="1" r="AG99"/>
  <c r="AW94"/>
  <c r="AK30"/>
  <c i="6" l="1" r="J39"/>
  <c i="5" r="J39"/>
  <c i="1" r="AN99"/>
  <c r="AN98"/>
  <c r="AG94"/>
  <c r="AK26"/>
  <c r="AV94"/>
  <c r="AK29"/>
  <c r="AK35"/>
  <c l="1"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<sst xmlns="http://schemas.openxmlformats.org/spreadsheetml/2006/main">
  <si>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</si>
  <si>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</si>
  <si>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</si>
  <si>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</si>
  <si>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</si>
  <si>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{94b0a68c-ecd3-42e0-b7e7-0ba909c5be8f}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</si>
  <si>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</si>
  <si>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</si>
  <si>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</si>
  <si>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</si>
  <si>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</si>
  <si>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</si>
  <si>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</si>
  <si>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</si>
  <si>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03-23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</si>
  <si>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</si>
  <si>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</si>
  <si>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Regenerace sídliště Ostrava - Jih, Jubilejní kolonie II.etapa, Ostrava - Hrabůvka</t>
  </si>
  <si>
    <t>KSO:</t>
  </si>
  <si>
    <t>CC-CZ:</t>
  </si>
  <si>
    <t>Místo:</t>
  </si>
  <si>
    <t>Ostrava - Hrabůvka</t>
  </si>
  <si>
    <t>Datum:</t>
  </si>
  <si>
    <t>13. 1. 2023</t>
  </si>
  <si>
    <t>Zadavatel:</t>
  </si>
  <si>
    <t>IČ:</t>
  </si>
  <si>
    <t>845451</t>
  </si>
  <si>
    <t>SMO, Městský obvod Ostrava - Jih</t>
  </si>
  <si>
    <t>DIČ:</t>
  </si>
  <si>
    <t>CZ 845451</t>
  </si>
  <si>
    <t>Uchazeč:</t>
  </si>
  <si>
    <t>Vyplň údaj</t>
  </si>
  <si>
    <t>Projektant:</t>
  </si>
  <si>
    <t>25900056</t>
  </si>
  <si>
    <t>Proink s.r.o.</t>
  </si>
  <si>
    <t>CZ 25900056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</si>
  <si>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</si>
  <si>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</si>
  <si>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</si>
  <si>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</si>
  <si>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</si>
  <si>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</si>
  <si>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</si>
  <si>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</si>
  <si>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</si>
  <si>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</si>
  <si>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</si>
  <si>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</si>
  <si>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</si>
  <si>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</si>
  <si>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</si>
  <si>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</si>
  <si>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</si>
  <si>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</si>
  <si>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</si>
  <si>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</si>
  <si>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</si>
  <si>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</si>
  <si>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</si>
  <si>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</si>
  <si>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</si>
  <si>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</si>
  <si>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</si>
  <si>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</si>
  <si>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</si>
  <si>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</si>
  <si>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</si>
  <si>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</si>
  <si>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</si>
  <si>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</si>
  <si>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</si>
  <si>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</si>
  <si>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</si>
  <si>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</si>
  <si>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</si>
  <si>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</si>
  <si>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</si>
  <si>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</si>
  <si>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</si>
  <si>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</si>
  <si>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</si>
  <si>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</si>
  <si>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</si>
  <si>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</si>
  <si>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</si>
  <si>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</si>
  <si>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Komunikace a parkovací stání</t>
  </si>
  <si>
    <t>STA</t>
  </si>
  <si>
    <t>1</t>
  </si>
  <si>
    <t>{2bb66ab2-8546-4d9d-8265-85e6b9a6b213}</t>
  </si>
  <si>
    <t>2</t>
  </si>
  <si>
    <t>SO 02</t>
  </si>
  <si>
    <t>Chodníky a zpevněné plochy</t>
  </si>
  <si>
    <t>{f7116bc1-d269-4cb1-b32f-db25a499b106}</t>
  </si>
  <si>
    <t>SO 03</t>
  </si>
  <si>
    <t>Veřejné osvětlení</t>
  </si>
  <si>
    <t>{43326ede-5647-4ad5-bb2d-6faebd8cf55d}</t>
  </si>
  <si>
    <t>SO 04</t>
  </si>
  <si>
    <t>Sadové úpravy</t>
  </si>
  <si>
    <t>{408947a9-362f-4899-8a89-144785c91a51}</t>
  </si>
  <si>
    <t>VRN</t>
  </si>
  <si>
    <t>Vedlejší rozpočtové náklady</t>
  </si>
  <si>
    <t>{121fde8c-0ffe-4a62-bc68-065a05f2989b}</t>
  </si>
  <si>
    <t>KRYCÍ LIST SOUPISU PRACÍ</t>
  </si>
  <si>
    <t>Objekt:</t>
  </si>
  <si>
    <t>SO 01 - Komunikace a parkovací stání</t>
  </si>
  <si>
    <t>REKAPITULACE ČLENĚNÍ SOUPISU PRACÍ</t>
  </si>
  <si>
    <t>Kód dílu - Popis</t>
  </si>
  <si>
    <t>Cena celkem [CZK]</t>
  </si>
  <si>
    <t>Náklady ze soupisu prací</t>
  </si>
  <si>
    <t>-1</t>
  </si>
  <si>
    <t>11 - Přípravné a přidružené práce</t>
  </si>
  <si>
    <t>13 - Hloubené vykopávky</t>
  </si>
  <si>
    <t>17 - Konstrukce ze zemin - sanace podloží tl.400 mm</t>
  </si>
  <si>
    <t>5 - Komunikace</t>
  </si>
  <si>
    <t>91 - Doplňkové konstrukce a práce na pozem.komunikacích a zpev.plochách</t>
  </si>
  <si>
    <t>92 - Doplňující konstrukce a práce železniční- dočasné dopravní značení</t>
  </si>
  <si>
    <t>99 -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</si>
  <si>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</si>
  <si>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</si>
  <si>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</si>
  <si>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</si>
  <si>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</si>
  <si>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</si>
  <si>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</si>
  <si>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</si>
  <si>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</si>
  <si>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</si>
  <si>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</si>
  <si>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</si>
  <si>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</si>
  <si>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11</t>
  </si>
  <si>
    <t>Přípravné a přidružené práce</t>
  </si>
  <si>
    <t>ROZPOCET</t>
  </si>
  <si>
    <t>K</t>
  </si>
  <si>
    <t>919 73-5112</t>
  </si>
  <si>
    <t>Řezání stávajícího živičného krytu hl do 100 mm</t>
  </si>
  <si>
    <t>m</t>
  </si>
  <si>
    <t>4</t>
  </si>
  <si>
    <t>VV</t>
  </si>
  <si>
    <t>osa A, B</t>
  </si>
  <si>
    <t>13+4+10+18</t>
  </si>
  <si>
    <t>113 10-7141</t>
  </si>
  <si>
    <t>Odstranění podkladu pl do 50 m2 živičných tl 50 mm</t>
  </si>
  <si>
    <t>m2</t>
  </si>
  <si>
    <t>6</t>
  </si>
  <si>
    <t>asf.chodník osa B</t>
  </si>
  <si>
    <t>46</t>
  </si>
  <si>
    <t>3</t>
  </si>
  <si>
    <t>113 10-7142</t>
  </si>
  <si>
    <t>Odstranění podkladu pl do 50 m2 živičných tl 100 mm</t>
  </si>
  <si>
    <t>8</t>
  </si>
  <si>
    <t>komunikace, opravný pruh osa A, B</t>
  </si>
  <si>
    <t>3+6+7+11</t>
  </si>
  <si>
    <t>113 10-7131</t>
  </si>
  <si>
    <t>Odstranění podkladu pl do 50 m2 z betonu prostého tl 150 mm</t>
  </si>
  <si>
    <t>10</t>
  </si>
  <si>
    <t>asf. chodník</t>
  </si>
  <si>
    <t>5</t>
  </si>
  <si>
    <t>113 10-7123</t>
  </si>
  <si>
    <t>Odstranění podkladu pl do 50 m2 z kameniva drceného tl 300 mm</t>
  </si>
  <si>
    <t>12</t>
  </si>
  <si>
    <t>komunikace</t>
  </si>
  <si>
    <t>3+6</t>
  </si>
  <si>
    <t>113 10-7121</t>
  </si>
  <si>
    <t>Odstranění podkladu pl do 50 m2 z kameniva drceného tl 100 mm</t>
  </si>
  <si>
    <t>14</t>
  </si>
  <si>
    <t>asf. chodník, opravný pruh A, B</t>
  </si>
  <si>
    <t>46+7+11</t>
  </si>
  <si>
    <t>7</t>
  </si>
  <si>
    <t>113 20-2111</t>
  </si>
  <si>
    <t>Vytrhání obrub krajníků obrubníků stojatých</t>
  </si>
  <si>
    <t>16</t>
  </si>
  <si>
    <t>kamenný obrubník, betonový obrubník</t>
  </si>
  <si>
    <t>10+53</t>
  </si>
  <si>
    <t>113 20-3111</t>
  </si>
  <si>
    <t>Vytrhání obrub z dlažebních kostek</t>
  </si>
  <si>
    <t>18</t>
  </si>
  <si>
    <t>9</t>
  </si>
  <si>
    <t>997 22-1551</t>
  </si>
  <si>
    <t>Vodorovná doprava suti ze sypkých materiálů do 1 km</t>
  </si>
  <si>
    <t>t</t>
  </si>
  <si>
    <t>20</t>
  </si>
  <si>
    <t>997 22-1559</t>
  </si>
  <si>
    <t>Příplatek ZKD 1 km u vodorovné dopravy suti ze sypkých materiálů</t>
  </si>
  <si>
    <t>22</t>
  </si>
  <si>
    <t>997 22-1855</t>
  </si>
  <si>
    <t>Poplatek za uložení odpadu z kameniva na skládce (skládkovné)</t>
  </si>
  <si>
    <t>24</t>
  </si>
  <si>
    <t>997 22-1845</t>
  </si>
  <si>
    <t>Poplatek za uložení odpadu z asfaltových povrchů na skládce (skládkovné)</t>
  </si>
  <si>
    <t>26</t>
  </si>
  <si>
    <t>13</t>
  </si>
  <si>
    <t>997 22-1815</t>
  </si>
  <si>
    <t>Poplatek za uložení betonového odpadu na skládce (skládkovné)</t>
  </si>
  <si>
    <t>28</t>
  </si>
  <si>
    <t>Hloubené vykopávky</t>
  </si>
  <si>
    <t>121 10-1101</t>
  </si>
  <si>
    <t>Sejmutí ornice s přemístěním na vzdálenost do 50 m</t>
  </si>
  <si>
    <t>m3</t>
  </si>
  <si>
    <t>30</t>
  </si>
  <si>
    <t>ornice ponechaná pro zpětné humusování, A, B</t>
  </si>
  <si>
    <t>(85+137)*0,15</t>
  </si>
  <si>
    <t>122 20-1101</t>
  </si>
  <si>
    <t>Odkopávky a prokopávky nezapažené v hornině tř. 3 objem do 100 m3</t>
  </si>
  <si>
    <t>32</t>
  </si>
  <si>
    <t>(85+137)*0,28</t>
  </si>
  <si>
    <t>122 20-1109</t>
  </si>
  <si>
    <t>Příplatek za lepivost u odkopávek v hornině tř. 1 až 3</t>
  </si>
  <si>
    <t>34</t>
  </si>
  <si>
    <t>50%</t>
  </si>
  <si>
    <t>62,16*0,5</t>
  </si>
  <si>
    <t>17</t>
  </si>
  <si>
    <t>132 20-1101</t>
  </si>
  <si>
    <t>Hloubení rýh š do 600 mm v hornině tř. 3 objemu do 100 m3</t>
  </si>
  <si>
    <t>36</t>
  </si>
  <si>
    <t>trativod, chránička</t>
  </si>
  <si>
    <t>(23*0,4*0,5)+(21,5*0,25*0,3)</t>
  </si>
  <si>
    <t>132 20-1109</t>
  </si>
  <si>
    <t>Příplatek za lepivost k hloubení rýh š do 600 mm v hornině tř. 3</t>
  </si>
  <si>
    <t>38</t>
  </si>
  <si>
    <t>6,213*0,5</t>
  </si>
  <si>
    <t>19</t>
  </si>
  <si>
    <t>162 70-1105</t>
  </si>
  <si>
    <t>Vodorovné přemístění do 10000 m výkopku/sypaniny z horniny tř. 1 až 4</t>
  </si>
  <si>
    <t>40</t>
  </si>
  <si>
    <t>62,16+6,213</t>
  </si>
  <si>
    <t>171 20-1201</t>
  </si>
  <si>
    <t>Uložení sypaniny na skládky</t>
  </si>
  <si>
    <t>42</t>
  </si>
  <si>
    <t>171 20-1211</t>
  </si>
  <si>
    <t>Poplatek za uložení odpadu ze sypaniny na skládce (skládkovné)</t>
  </si>
  <si>
    <t>44</t>
  </si>
  <si>
    <t>184 80-7111</t>
  </si>
  <si>
    <t>Zřízení ochrany stromu bedněním</t>
  </si>
  <si>
    <t>vypolštářované bednění</t>
  </si>
  <si>
    <t>23</t>
  </si>
  <si>
    <t>184 80-7112</t>
  </si>
  <si>
    <t>Odstranění ochrany stromu bedněním</t>
  </si>
  <si>
    <t>48</t>
  </si>
  <si>
    <t>Konstrukce ze zemin - sanace podloží tl.400 mm</t>
  </si>
  <si>
    <t>122 20-1102</t>
  </si>
  <si>
    <t>Odkopávky a prokopávky nezapažené v hornině tř. 3 objem do 1000 m3</t>
  </si>
  <si>
    <t>52</t>
  </si>
  <si>
    <t>komunikace, parkoviště</t>
  </si>
  <si>
    <t>(70+11+353)*0,4</t>
  </si>
  <si>
    <t>25</t>
  </si>
  <si>
    <t>54</t>
  </si>
  <si>
    <t>173,6*0,5</t>
  </si>
  <si>
    <t>56</t>
  </si>
  <si>
    <t>27</t>
  </si>
  <si>
    <t>58</t>
  </si>
  <si>
    <t>60</t>
  </si>
  <si>
    <t>29</t>
  </si>
  <si>
    <t>564 96-1315</t>
  </si>
  <si>
    <t>Podklad z betonového recyklátu tl 200 mm</t>
  </si>
  <si>
    <t>62</t>
  </si>
  <si>
    <t>fr 32-63, 2x200</t>
  </si>
  <si>
    <t>(70+11+353)*2</t>
  </si>
  <si>
    <t>R17-001</t>
  </si>
  <si>
    <t>Hutnící zkoušky</t>
  </si>
  <si>
    <t>ks</t>
  </si>
  <si>
    <t>64</t>
  </si>
  <si>
    <t>Komunikace</t>
  </si>
  <si>
    <t>31</t>
  </si>
  <si>
    <t>564 87-1111</t>
  </si>
  <si>
    <t>Podklad ze štěrkodrtě ŠD tl 250 mm</t>
  </si>
  <si>
    <t>66</t>
  </si>
  <si>
    <t>bet. dlažba A, B</t>
  </si>
  <si>
    <t>(70+11+353)*1,03</t>
  </si>
  <si>
    <t>596 21-2221</t>
  </si>
  <si>
    <t>Kladení zámkové dlažby pozemních komunikací tl 80 mm skupiny B pl do 100 m2</t>
  </si>
  <si>
    <t>68</t>
  </si>
  <si>
    <t>70+11+353</t>
  </si>
  <si>
    <t>33</t>
  </si>
  <si>
    <t>M</t>
  </si>
  <si>
    <t>R05-001</t>
  </si>
  <si>
    <t>Zámková dlažba tl.80 mm 100x200 šedá</t>
  </si>
  <si>
    <t>70</t>
  </si>
  <si>
    <t>R05-002</t>
  </si>
  <si>
    <t>Zámková dlažba tl.80 mm 100x200 červená - V10b</t>
  </si>
  <si>
    <t>72</t>
  </si>
  <si>
    <t>35</t>
  </si>
  <si>
    <t>565 15-5111</t>
  </si>
  <si>
    <t>Asfaltový beton vrstva podkladní ACP 16 (obalované kamenivo OKS) tl 70 mm š do 3 m</t>
  </si>
  <si>
    <t>74</t>
  </si>
  <si>
    <t>opravný pruh</t>
  </si>
  <si>
    <t>7+11</t>
  </si>
  <si>
    <t>577 13-4111</t>
  </si>
  <si>
    <t>Asfaltový beton vrstva obrusná ACO 11 (ABS) tř. I tl 40 mm š do 3 m z nemodifikovaného asfaltu</t>
  </si>
  <si>
    <t>76</t>
  </si>
  <si>
    <t>37</t>
  </si>
  <si>
    <t>573 11-1115</t>
  </si>
  <si>
    <t>Postřik živičný infiltrační s posypem z asfaltu množství 2,5 kg/m2</t>
  </si>
  <si>
    <t>78</t>
  </si>
  <si>
    <t>573 21-1111</t>
  </si>
  <si>
    <t>Postřik živičný spojovací z asfaltu v množství do 0,70 kg/m2</t>
  </si>
  <si>
    <t>80</t>
  </si>
  <si>
    <t>39</t>
  </si>
  <si>
    <t>919 12-1213</t>
  </si>
  <si>
    <t>Těsnění spár zálivkou za studena pro komůrky š 10 mm hl 25 mm bez těsnicího profilu</t>
  </si>
  <si>
    <t>82</t>
  </si>
  <si>
    <t>R05-003</t>
  </si>
  <si>
    <t>84</t>
  </si>
  <si>
    <t>91</t>
  </si>
  <si>
    <t>Doplňkové konstrukce a práce na pozem.komunikacích a zpev.plochách</t>
  </si>
  <si>
    <t>41</t>
  </si>
  <si>
    <t>916 24-1213</t>
  </si>
  <si>
    <t>Osazení chodníkového obrubníku kamenného stojatého s boční opěrou do lože z betonu prostého</t>
  </si>
  <si>
    <t>86</t>
  </si>
  <si>
    <t>10+7+3+13+7</t>
  </si>
  <si>
    <t>4+4+7+7+7+7+12</t>
  </si>
  <si>
    <t>Součet</t>
  </si>
  <si>
    <t>R91-001</t>
  </si>
  <si>
    <t>Kamenný obrubník 120/250</t>
  </si>
  <si>
    <t>88</t>
  </si>
  <si>
    <t>43</t>
  </si>
  <si>
    <t>916 11-1123</t>
  </si>
  <si>
    <t>Osazení obruby z drobných kostek s boční opěrou do lože z betonu prostého</t>
  </si>
  <si>
    <t>90</t>
  </si>
  <si>
    <t>10+23+18+18</t>
  </si>
  <si>
    <t>R91-002</t>
  </si>
  <si>
    <t>Žulová kostka 100x100</t>
  </si>
  <si>
    <t>92</t>
  </si>
  <si>
    <t>45</t>
  </si>
  <si>
    <t>914 51-1112</t>
  </si>
  <si>
    <t>Montáž sloupku dopravních značek délky do 3,5 m s betonovým základem a patkou</t>
  </si>
  <si>
    <t>kus</t>
  </si>
  <si>
    <t>94</t>
  </si>
  <si>
    <t>R91-003</t>
  </si>
  <si>
    <t>Ocelový sloupek pozink pro značky</t>
  </si>
  <si>
    <t>96</t>
  </si>
  <si>
    <t>47</t>
  </si>
  <si>
    <t>914 11-1111</t>
  </si>
  <si>
    <t>Montáž svislé dopravní značky do velikosti 1 m2 objímkami na sloupek nebo konzolu</t>
  </si>
  <si>
    <t>98</t>
  </si>
  <si>
    <t>R91-004</t>
  </si>
  <si>
    <t>Dopravní značky</t>
  </si>
  <si>
    <t>100</t>
  </si>
  <si>
    <t>49</t>
  </si>
  <si>
    <t>915 23-1111</t>
  </si>
  <si>
    <t>Vodorovné dopravní značení bílým plastem přechody pro chodce, šipky, symboly</t>
  </si>
  <si>
    <t>102</t>
  </si>
  <si>
    <t>V10f</t>
  </si>
  <si>
    <t>50</t>
  </si>
  <si>
    <t>915 62-1111</t>
  </si>
  <si>
    <t>Předznačení vodorovného plošného značení</t>
  </si>
  <si>
    <t>104</t>
  </si>
  <si>
    <t>51</t>
  </si>
  <si>
    <t>R91-005</t>
  </si>
  <si>
    <t>D+M Dělená plastová chránička D110+rezervní prostup D110+folie</t>
  </si>
  <si>
    <t>106</t>
  </si>
  <si>
    <t>212 75-2212</t>
  </si>
  <si>
    <t>Trativod z drenážních trubek plastových flexibilních D do 100 mm včetně lože otevřený výkop</t>
  </si>
  <si>
    <t>108</t>
  </si>
  <si>
    <t>53</t>
  </si>
  <si>
    <t>214 50-0111</t>
  </si>
  <si>
    <t>Zřízení výplně rýh s drenážním potrubím do DN 200 štěrkopískem v do 300 mm</t>
  </si>
  <si>
    <t>110</t>
  </si>
  <si>
    <t>R91-006</t>
  </si>
  <si>
    <t>Napojení trativodu do stávající uliční vusti</t>
  </si>
  <si>
    <t>112</t>
  </si>
  <si>
    <t>55</t>
  </si>
  <si>
    <t>899 23-1111</t>
  </si>
  <si>
    <t>Výšková úprava uličního vstupu nebo vpusti do 200 mm zvýšením mříže</t>
  </si>
  <si>
    <t>114</t>
  </si>
  <si>
    <t>899 33-1111</t>
  </si>
  <si>
    <t>Výšková úprava uličního vstupu nebo vpusti do 200 mm zvýšením poklopu</t>
  </si>
  <si>
    <t>116</t>
  </si>
  <si>
    <t>Doplňující konstrukce a práce železniční- dočasné dopravní značení</t>
  </si>
  <si>
    <t>57</t>
  </si>
  <si>
    <t>913 11-1115</t>
  </si>
  <si>
    <t>Montáž a demontáž dočasné dopravní značky samostatné základní</t>
  </si>
  <si>
    <t>120</t>
  </si>
  <si>
    <t>913 11-1215</t>
  </si>
  <si>
    <t>Příplatek k dočasné dopravní značce samostatné základní za první a ZKD den použití</t>
  </si>
  <si>
    <t>122</t>
  </si>
  <si>
    <t>5*45</t>
  </si>
  <si>
    <t>59</t>
  </si>
  <si>
    <t>913 12-1111</t>
  </si>
  <si>
    <t>Montáž a demontáž dočasné dopravní značky kompletní základní</t>
  </si>
  <si>
    <t>124</t>
  </si>
  <si>
    <t>913 12-1211</t>
  </si>
  <si>
    <t>Příplatek k dočasné dopravní značce kompletní základní za první a ZKD den použití</t>
  </si>
  <si>
    <t>126</t>
  </si>
  <si>
    <t>61</t>
  </si>
  <si>
    <t>913 12-1112</t>
  </si>
  <si>
    <t>Montáž a demontáž dočasné dopravní značky kompletní zvětšené</t>
  </si>
  <si>
    <t>128</t>
  </si>
  <si>
    <t>913 12-1212</t>
  </si>
  <si>
    <t>Příplatek k dočasné dopravní značce kompletní zvětšené za první a ZKD den použití</t>
  </si>
  <si>
    <t>130</t>
  </si>
  <si>
    <t>63</t>
  </si>
  <si>
    <t>913 21-1112</t>
  </si>
  <si>
    <t>Montáž a demontáž dočasné dopravní zábrany Z2 reflexní šířky 2,5 m</t>
  </si>
  <si>
    <t>132</t>
  </si>
  <si>
    <t>913 21-1212</t>
  </si>
  <si>
    <t>Příplatek k dočasné dopravní zábraně Z2 reflexní 2,5 m za první a ZKD den použití</t>
  </si>
  <si>
    <t>134</t>
  </si>
  <si>
    <t>4*45</t>
  </si>
  <si>
    <t>65</t>
  </si>
  <si>
    <t>913 32-1111</t>
  </si>
  <si>
    <t>Montáž a demontáž dočasné dopravní směrové desky základní Z4</t>
  </si>
  <si>
    <t>136</t>
  </si>
  <si>
    <t>913 32-1211</t>
  </si>
  <si>
    <t>Příplatek k dočasné směrové desce základní Z4 za první a ZKD den použití</t>
  </si>
  <si>
    <t>138</t>
  </si>
  <si>
    <t>20*45</t>
  </si>
  <si>
    <t>67</t>
  </si>
  <si>
    <t>913 33-1115</t>
  </si>
  <si>
    <t>Montáž a demontáž dočasného dopravní signální svítilny EKO včetně akumulátoru</t>
  </si>
  <si>
    <t>140</t>
  </si>
  <si>
    <t>913 33-1215</t>
  </si>
  <si>
    <t>Příplatek k dočasné signální svítilně EKO včetně akumulátoru za první a ZKD den použití</t>
  </si>
  <si>
    <t>142</t>
  </si>
  <si>
    <t>10*45</t>
  </si>
  <si>
    <t>99</t>
  </si>
  <si>
    <t>Přesun hmot</t>
  </si>
  <si>
    <t>69</t>
  </si>
  <si>
    <t>998 22-3011</t>
  </si>
  <si>
    <t>Přesun hmot pro pozemní komunikace s krytem dlážděným</t>
  </si>
  <si>
    <t>144</t>
  </si>
  <si>
    <t>SO 02 - Chodníky a zpevněné plochy</t>
  </si>
  <si>
    <t>95 - Různé dokončující konstrukce a práce na pozemních stavbách</t>
  </si>
  <si>
    <t>113 10-7181</t>
  </si>
  <si>
    <t>Odstranění podkladu pl přes 50 do 200 m2 živičných tl 50 mm</t>
  </si>
  <si>
    <t>asf. chodník, opravný pruh</t>
  </si>
  <si>
    <t>57+6</t>
  </si>
  <si>
    <t>113 10-7171</t>
  </si>
  <si>
    <t>Odstranění podkladu pl přes 50 do 200 m2 z betonu prostého tl 150 mm</t>
  </si>
  <si>
    <t>113 10-7162</t>
  </si>
  <si>
    <t>Odstranění podkladu pl přes 50 do 200 m2 z kameniva drceného tl 200 mm</t>
  </si>
  <si>
    <t>bet. dlažba, asf. komunikace</t>
  </si>
  <si>
    <t>231+57</t>
  </si>
  <si>
    <t>113 10-7161</t>
  </si>
  <si>
    <t>Odstranění podkladu pl přes 50 do 200 m2 z kameniva drceného tl 100 mm</t>
  </si>
  <si>
    <t>144+6</t>
  </si>
  <si>
    <t>113 10-6121</t>
  </si>
  <si>
    <t>Rozebrání dlažeb nebo dílců komunikací pro pěší z betonových nebo kamenných dlaždic</t>
  </si>
  <si>
    <t>bet. dlažba, předláždění</t>
  </si>
  <si>
    <t>231+15</t>
  </si>
  <si>
    <t>113 10-6123</t>
  </si>
  <si>
    <t>Rozebrání dlažeb nebo dílců komunikací pro pěší ze zámkových dlaždic</t>
  </si>
  <si>
    <t>předláždění ZD</t>
  </si>
  <si>
    <t>10+25</t>
  </si>
  <si>
    <t>ornice ponechaná pro zpětné zahumusování</t>
  </si>
  <si>
    <t>710*0,15</t>
  </si>
  <si>
    <t>chodníky, kontejnery</t>
  </si>
  <si>
    <t>710*0,1</t>
  </si>
  <si>
    <t>71*0,5</t>
  </si>
  <si>
    <t>chránička</t>
  </si>
  <si>
    <t>(82+75+40)*0,3*0,4</t>
  </si>
  <si>
    <t>23,64*0,5</t>
  </si>
  <si>
    <t>133 20-1101</t>
  </si>
  <si>
    <t>Hloubení šachet v hornině tř. 3 objemu do 100 m3</t>
  </si>
  <si>
    <t>lavičky, koš, zástěny kontejnerů</t>
  </si>
  <si>
    <t>(0,4*0,3*0,6)*9+(3,14*00,125*0,125*0,7)*11</t>
  </si>
  <si>
    <t>133 20-1109</t>
  </si>
  <si>
    <t>Příplatek za lepivost u hloubení šachet v hornině tř. 3</t>
  </si>
  <si>
    <t>1,026*0,5</t>
  </si>
  <si>
    <t>71+23,64+1,026</t>
  </si>
  <si>
    <t>10*3</t>
  </si>
  <si>
    <t>564 85-1111</t>
  </si>
  <si>
    <t>Podklad ze štěrkodrtě ŠD tl 150 mm</t>
  </si>
  <si>
    <t>chodníky, kontejnery, okap. chodník, varovné pásy</t>
  </si>
  <si>
    <t>(958+45+10+7+63)*1,02</t>
  </si>
  <si>
    <t>596 21-1123</t>
  </si>
  <si>
    <t>Kladení zámkové dlažby komunikací pro pěší tl 60 mm skupiny B pl přes 300 m2</t>
  </si>
  <si>
    <t>chodníky, kontejnery, předláždění, varovné pásy</t>
  </si>
  <si>
    <t>958+45+43+10+7</t>
  </si>
  <si>
    <t>Zámková dlažba tl.60 mm 100x200 šedá</t>
  </si>
  <si>
    <t>Zámková dlažba tl.60 mm 100x200 červená reliéfní</t>
  </si>
  <si>
    <t>596 81-1221</t>
  </si>
  <si>
    <t>Kladení betonové dlažby komunikací pro pěší do lože z kameniva vel do 0,25 m2 plochy do 100 m2</t>
  </si>
  <si>
    <t>63+14</t>
  </si>
  <si>
    <t>Betonová dlažba 500x500x50</t>
  </si>
  <si>
    <t>979 05-4441</t>
  </si>
  <si>
    <t>Očištění vybouraných z desek nebo dlaždic s původním spárováním z kameniva těženého</t>
  </si>
  <si>
    <t>979 05-4451</t>
  </si>
  <si>
    <t>Očištění vybouraných zámkových dlaždic s původním spárováním z kameniva těženého</t>
  </si>
  <si>
    <t>R05-004</t>
  </si>
  <si>
    <t>(1,5*5)+2+19+1,5+6+5,5+25+10+2+4</t>
  </si>
  <si>
    <t>916 23-1213</t>
  </si>
  <si>
    <t>Osazení chodníkového obrubníku betonového stojatého s boční opěrou do lože z betonu prostého</t>
  </si>
  <si>
    <t>36+15+15+15+24+18+(11*5)+26+9+20+27+7+7+9+13+13+31+20+20+21+29+41</t>
  </si>
  <si>
    <t>34+85+50+99+39+21+14+20+12+10+63+(3*3)+8+7+16+30+22+10+62+7</t>
  </si>
  <si>
    <t>Betonový obrubník 50/200/500</t>
  </si>
  <si>
    <t>Betonový obrubník 50/200/1000</t>
  </si>
  <si>
    <t>(1,5*5)+2+1,5+5,5+9</t>
  </si>
  <si>
    <t>75+40</t>
  </si>
  <si>
    <t>D+M Dělená chránička D110 s obetonováním+folie</t>
  </si>
  <si>
    <t>95</t>
  </si>
  <si>
    <t>Různé dokončující konstrukce a práce na pozemních stavbách</t>
  </si>
  <si>
    <t>275 31-3611</t>
  </si>
  <si>
    <t>Základové patky z betonu tř. C 16/20</t>
  </si>
  <si>
    <t>(0,4*0,3*0,6)*9+(3,14*0,125*0,125*0,7)*11</t>
  </si>
  <si>
    <t>R95-001</t>
  </si>
  <si>
    <t>D+M Lavička Inter 1950/450 dřevo smrkové,barva palisandr, jekl 50x50 žárový pozink</t>
  </si>
  <si>
    <t>R95-002</t>
  </si>
  <si>
    <t>D+M Odpadkový koš D400/1000, dřevo smrkové, žárový pozink</t>
  </si>
  <si>
    <t>R95-003</t>
  </si>
  <si>
    <t>D+M Zástěny kontejnerů - ocelová nosná konstrukce</t>
  </si>
  <si>
    <t>kg</t>
  </si>
  <si>
    <t>281,8+201,8</t>
  </si>
  <si>
    <t>R95-004</t>
  </si>
  <si>
    <t>D+M Zástěny kontejnerů - dřevotřísková deska tl.14 mm</t>
  </si>
  <si>
    <t>(3,8*2)+(3*2)+(3,7*2)+(1,4*2)</t>
  </si>
  <si>
    <t>R95-005</t>
  </si>
  <si>
    <t>D+M Zástěny kontejnerů - nátěr desek RAL 7046, Ral 7047</t>
  </si>
  <si>
    <t>23,8*2</t>
  </si>
  <si>
    <t>R95-006</t>
  </si>
  <si>
    <t>D+M Zástěny kontejnerů - kotvící a spojovací materiál</t>
  </si>
  <si>
    <t>Kč</t>
  </si>
  <si>
    <t>118</t>
  </si>
  <si>
    <t>SO 03 - Veřejné osvětlení</t>
  </si>
  <si>
    <t>M21 - Elektromontáže</t>
  </si>
  <si>
    <t>D1 - Dodávka</t>
  </si>
  <si>
    <t>M46 - Zemní práce při montážích</t>
  </si>
  <si>
    <t>M21</t>
  </si>
  <si>
    <t>Elektromontáže</t>
  </si>
  <si>
    <t>211 22-0102.R00</t>
  </si>
  <si>
    <t>Vedení uzemňovací v zemi FeZn, do 120 mm2</t>
  </si>
  <si>
    <t>210 22-0022.R00</t>
  </si>
  <si>
    <t>Vedení uzemňovací v zemi FeZn, D 8 - 10 mm</t>
  </si>
  <si>
    <t>210 22-0301.R00</t>
  </si>
  <si>
    <t>Svorka hromosvodová do 2 šroubů /SS, SZ, SO/</t>
  </si>
  <si>
    <t>210 10-0252.R00</t>
  </si>
  <si>
    <t>Ukončení celoplast. kabelů zákl./pás.do 4x25 mm2</t>
  </si>
  <si>
    <t>210 81-0013.R00</t>
  </si>
  <si>
    <t xml:space="preserve">Kabel CYKY-m 750 V 4 x 10 mm2  v chráničce</t>
  </si>
  <si>
    <t>210 81-0045.R00</t>
  </si>
  <si>
    <t>Kabel CYKY-m 750 V 3 x 1,5 mm2 pevně uložený</t>
  </si>
  <si>
    <t>210 20-4011.R00</t>
  </si>
  <si>
    <t>Stožár osvětlovací ocelový délky do 12 m</t>
  </si>
  <si>
    <t>210 20-4203.R00</t>
  </si>
  <si>
    <t>Elektrovýzbroj stožáru pro 3 okruhy</t>
  </si>
  <si>
    <t>210 20-2011.R00</t>
  </si>
  <si>
    <t>Svítidlo výbojkové na výložník</t>
  </si>
  <si>
    <t>D1</t>
  </si>
  <si>
    <t>Dodávka</t>
  </si>
  <si>
    <t>341-11100-1</t>
  </si>
  <si>
    <t>Kabel silový s Cu jádrem 750 V CYKY 4 x 10 mm2</t>
  </si>
  <si>
    <t>341-11030</t>
  </si>
  <si>
    <t>Kabel silový s Cu jádrem 750 V CYKY 3 x 1,5 mm2</t>
  </si>
  <si>
    <t>354-41986</t>
  </si>
  <si>
    <t>Svorka SR 2b pro pásek 30 x 4 mm</t>
  </si>
  <si>
    <t>341-95.1</t>
  </si>
  <si>
    <t>FeZn d8</t>
  </si>
  <si>
    <t>354-41120</t>
  </si>
  <si>
    <t>Pásek uzemňovací pozinkovaný 30 x 4 mm</t>
  </si>
  <si>
    <t>R01</t>
  </si>
  <si>
    <t xml:space="preserve">sloup BA 4,5, SDS 45/133/89/11, RAL 6007  (4,5m nad zemí)</t>
  </si>
  <si>
    <t>R02</t>
  </si>
  <si>
    <t>sklápěcí sloup SAL-4,5/P (4,5m nad zemí)</t>
  </si>
  <si>
    <t>R03</t>
  </si>
  <si>
    <t>kabelová spojka nn do 4x35mm2</t>
  </si>
  <si>
    <t>R04</t>
  </si>
  <si>
    <t>parkové svítlidlo LED 1x42W, zdroj, dle standardu OKAS a popisu v technické zprávě</t>
  </si>
  <si>
    <t>R05</t>
  </si>
  <si>
    <t>Elektrovýzbroj stožáru pro 3 okruhy do 4x25mm2</t>
  </si>
  <si>
    <t>R06</t>
  </si>
  <si>
    <t>Měření zem. odporu, demontáž/montáž svorky</t>
  </si>
  <si>
    <t>R07</t>
  </si>
  <si>
    <t>Revize</t>
  </si>
  <si>
    <t>hod</t>
  </si>
  <si>
    <t>R08</t>
  </si>
  <si>
    <t>napojení na stávající vedení, úpravy ve sloupech</t>
  </si>
  <si>
    <t>R09</t>
  </si>
  <si>
    <t>montážní plošina</t>
  </si>
  <si>
    <t>R10</t>
  </si>
  <si>
    <t>geodetické zaměření kabelu</t>
  </si>
  <si>
    <t>R11</t>
  </si>
  <si>
    <t>měření osvětlení, protokol</t>
  </si>
  <si>
    <t>R12</t>
  </si>
  <si>
    <t>demontáž sloupu do 8m+odvoz do 15km</t>
  </si>
  <si>
    <t>R13</t>
  </si>
  <si>
    <t>demontáž svítidla vo+výložník, odvoz do 15km</t>
  </si>
  <si>
    <t>R14</t>
  </si>
  <si>
    <t>demontáž rozvaděče RVO do 100kg. likvidace</t>
  </si>
  <si>
    <t>R15</t>
  </si>
  <si>
    <t>demontáž stávajícho kabelu VO, likvidace</t>
  </si>
  <si>
    <t>R16</t>
  </si>
  <si>
    <t>nátěr sloupů dle standardu OKAS</t>
  </si>
  <si>
    <t>M46</t>
  </si>
  <si>
    <t>Zemní práce při montážích</t>
  </si>
  <si>
    <t>460 20-0154.R00</t>
  </si>
  <si>
    <t xml:space="preserve">Výkop kabelové rýhy 35/70 cm  hor.4</t>
  </si>
  <si>
    <t>460 57-0154.R00</t>
  </si>
  <si>
    <t>Zához rýhy 35/70 cm, hornina třídy 4, se zhutněním</t>
  </si>
  <si>
    <t>460 20-0284.R00</t>
  </si>
  <si>
    <t>Výkop kabelové rýhy 50/100 cm hor.4</t>
  </si>
  <si>
    <t>460 57-0284.R00</t>
  </si>
  <si>
    <t>Zához rýhy 50/100 cm, hornina tř. 4, se zhutněním</t>
  </si>
  <si>
    <t>460 42-0001.RT3</t>
  </si>
  <si>
    <t>Zřízení kab.lože v rýze do 65 cm ze zeminy 5 cm lože tloušťky 15 cm</t>
  </si>
  <si>
    <t>460 05-0703.R00</t>
  </si>
  <si>
    <t>Jáma do 2 m3 pro stožár veřejného osvětlení, hor.3</t>
  </si>
  <si>
    <t>460 10-0006.R00</t>
  </si>
  <si>
    <t>Pouzdrový základ 500x2000mm mimo osu trasy</t>
  </si>
  <si>
    <t>460 03-0071.RT3</t>
  </si>
  <si>
    <t>Bourání živičných povrchů tl. vrstvy do 5 cm v ploše nad 10 m2</t>
  </si>
  <si>
    <t>460 08-0101.RT1</t>
  </si>
  <si>
    <t>Rozbourání betonového základu vybourání betonu, odvoz na skládku do 15km</t>
  </si>
  <si>
    <t>111 30-1111.R00</t>
  </si>
  <si>
    <t>Sejmutí drnu tl. do 10 cm, s přemístěním do 50 m</t>
  </si>
  <si>
    <t>460 49-0012.R00</t>
  </si>
  <si>
    <t>Zakrytí kabelu výstražnou folií PVC, šířka 33 cm</t>
  </si>
  <si>
    <t>345-71147.05</t>
  </si>
  <si>
    <t>Trubka kabelová chránička D110</t>
  </si>
  <si>
    <t>345-71147.08</t>
  </si>
  <si>
    <t>Trubka kabelová chránička D75</t>
  </si>
  <si>
    <t>174 10-1101.R00</t>
  </si>
  <si>
    <t>Zásyp jam, rýh, šachet se zhutněním</t>
  </si>
  <si>
    <t>460 01-0024.RT3</t>
  </si>
  <si>
    <t>Vytýčení kabelové trasy v zastavěném prostoru délka trasy do 1000 m</t>
  </si>
  <si>
    <t>km</t>
  </si>
  <si>
    <t>599 00-0010.RAA</t>
  </si>
  <si>
    <t>Rozebrání a oprava asfaltové komunikace řezání, výměna podkladu tl. 30 cm, asfaltobet.7 cm + podkladní vrstva ze štěrku</t>
  </si>
  <si>
    <t>591 10-0020.RAA</t>
  </si>
  <si>
    <t>Rozebrání a oprava chhodníku z dlažby zámkové, podklad štěrkopísek dlažba přírodní tloušťka 6 cm</t>
  </si>
  <si>
    <t>R17</t>
  </si>
  <si>
    <t>prostý beton B10</t>
  </si>
  <si>
    <t>SO 04 - Sadové úpravy</t>
  </si>
  <si>
    <t>17 - Konstrukce ze zemin</t>
  </si>
  <si>
    <t>18 - Povrchové úpravy terénu</t>
  </si>
  <si>
    <t>113 10-7130</t>
  </si>
  <si>
    <t>Odstranění podkladu pl do 50 m2 z betonu prostého tl 100 mm</t>
  </si>
  <si>
    <t>asf. komunikace</t>
  </si>
  <si>
    <t>bet. dlažba, skladebná dlažba, asf. komunikace</t>
  </si>
  <si>
    <t>321+6+19</t>
  </si>
  <si>
    <t>113 10-7113</t>
  </si>
  <si>
    <t>Odstranění podkladu pl do 50 m2 z kameniva těženého tl 300 mm</t>
  </si>
  <si>
    <t>pískoviště</t>
  </si>
  <si>
    <t>121 10-1102</t>
  </si>
  <si>
    <t>Sejmutí ornice s přemístěním na vzdálenost do 100 m</t>
  </si>
  <si>
    <t>2667*0,15</t>
  </si>
  <si>
    <t>167 10-1102</t>
  </si>
  <si>
    <t>Nakládání výkopku z hornin tř. 1 až 4 přes 100 m3</t>
  </si>
  <si>
    <t>odvoz přebytečné ornice SO 01, SO 02, SO 04</t>
  </si>
  <si>
    <t>33,3+106,5+400,05</t>
  </si>
  <si>
    <t>odpočet ornice ponechané pro zeleň</t>
  </si>
  <si>
    <t>-(3057*0,15)</t>
  </si>
  <si>
    <t>111 20-1101</t>
  </si>
  <si>
    <t>Odstranění křovin a stromů průměru kmene do 100 mm i s kořeny z celkové plochy do 1000 m2</t>
  </si>
  <si>
    <t>112 10-1102</t>
  </si>
  <si>
    <t>Kácení stromů listnatých D kmene do 500 mm</t>
  </si>
  <si>
    <t>112 25-1211</t>
  </si>
  <si>
    <t>Odstranění pařezů frézováním do 200 mm</t>
  </si>
  <si>
    <t>0,3*4</t>
  </si>
  <si>
    <t>122 91-1111</t>
  </si>
  <si>
    <t>Odstranění vyfrézované hmoty</t>
  </si>
  <si>
    <t>162 30-1902</t>
  </si>
  <si>
    <t>Příplatek k vodorovnému přemístění větví stromů listnatých D kmene do 500 mm ZKD 5 km</t>
  </si>
  <si>
    <t>162 30-1912</t>
  </si>
  <si>
    <t>Příplatek k vodorovnému přemístění kmenů stromů listnatých D kmene do 500 mm ZKD 5 km</t>
  </si>
  <si>
    <t>10*4</t>
  </si>
  <si>
    <t>Konstrukce ze zemin</t>
  </si>
  <si>
    <t>ornice pro zeleň</t>
  </si>
  <si>
    <t>3057*0,15</t>
  </si>
  <si>
    <t>162 30-1101</t>
  </si>
  <si>
    <t>Vodorovné přemístění do 500 m výkopku/sypaniny z horniny tř. 1 až 4</t>
  </si>
  <si>
    <t>184 80-2611</t>
  </si>
  <si>
    <t>Chemické odplevelení po založení kultury postřikem na široko v rovině a svahu do 1:5</t>
  </si>
  <si>
    <t>181 30-1112</t>
  </si>
  <si>
    <t>Rozprostření ornice tl vrstvy do 150 mm pl přes 500 m2 v rovině nebo ve svahu do 1:5</t>
  </si>
  <si>
    <t>180 40-2111</t>
  </si>
  <si>
    <t>Založení parkového trávníku výsevem v rovině a ve svahu do 1:5, vč. dodávky osiva a hnojení</t>
  </si>
  <si>
    <t>3057</t>
  </si>
  <si>
    <t>183 10-1314</t>
  </si>
  <si>
    <t>Jamky pro výsadbu s výměnou 100 % půdy zeminy tř 1 až 4 objem do 0,125 m3 v rovině a svahu do 1:5</t>
  </si>
  <si>
    <t>keře</t>
  </si>
  <si>
    <t>184 10-2311</t>
  </si>
  <si>
    <t>Výsadba keře bez balu v do 2 m do jamky se zalitím v rovině a svahu do 1:5</t>
  </si>
  <si>
    <t>Hydrangea Paniculata "Pinky Winky" 60-80</t>
  </si>
  <si>
    <t>R17-002</t>
  </si>
  <si>
    <t>Rosa Rugosa 60-90</t>
  </si>
  <si>
    <t>183 10-1322</t>
  </si>
  <si>
    <t>Jamky pro výsadbu s výměnou 100 % půdy zeminy tř 1 až 4 objem do 2 m3 v rovině a svahu do 1:5</t>
  </si>
  <si>
    <t>stromy</t>
  </si>
  <si>
    <t>184 10-2114</t>
  </si>
  <si>
    <t>Výsadba dřeviny s balem D do 0,5 m do jamky se zalitím v rovině a svahu do 1:5</t>
  </si>
  <si>
    <t>R17-003</t>
  </si>
  <si>
    <t>Metaquoia Glybtostroboides, bal, OK 175-200</t>
  </si>
  <si>
    <t>R17-004</t>
  </si>
  <si>
    <t>Aesculus X Carnea "Briotii", bal, OK 14-16</t>
  </si>
  <si>
    <t>R17-005</t>
  </si>
  <si>
    <t>Robina Pseudoacacia "Frisia", bal, OK 14-16</t>
  </si>
  <si>
    <t>184 21-5133</t>
  </si>
  <si>
    <t>Ukotvení dřevin třemi kůly délka kůlu do 2 m</t>
  </si>
  <si>
    <t>R17-006</t>
  </si>
  <si>
    <t>Kůly ke stromům</t>
  </si>
  <si>
    <t>185 80-4311</t>
  </si>
  <si>
    <t>Zalití rostlin vodou plocha do 20 m2</t>
  </si>
  <si>
    <t>184 85-1111</t>
  </si>
  <si>
    <t>Hnojení roztokem hnojiva v rovině a svahu do 1:2</t>
  </si>
  <si>
    <t>564 23-1111</t>
  </si>
  <si>
    <t>Podklad nebo podsyp ze štěrkopísku ŠP tl 100 mm</t>
  </si>
  <si>
    <t>2,55*6</t>
  </si>
  <si>
    <t>R17-007</t>
  </si>
  <si>
    <t>D+M Podornice se štěrkopískem 3:1 tl.300</t>
  </si>
  <si>
    <t>R17-008</t>
  </si>
  <si>
    <t>D+M Živná ornice s fermentovanou kůrou tl.300 2:1</t>
  </si>
  <si>
    <t>R17-009</t>
  </si>
  <si>
    <t>D+M Živná ornice s fermentovanou kůrou tl.150 2:1</t>
  </si>
  <si>
    <t>184 91-1421</t>
  </si>
  <si>
    <t>Mulčování rostlin tl do 0,1 m v rovině a svahu do 1:5</t>
  </si>
  <si>
    <t>(2,55*6)+13</t>
  </si>
  <si>
    <t>R17-010</t>
  </si>
  <si>
    <t>Drcený mulč tl.100</t>
  </si>
  <si>
    <t>R17-011</t>
  </si>
  <si>
    <t>D+M Závlahová sonda flexibilní hadice DN80</t>
  </si>
  <si>
    <t>3*6</t>
  </si>
  <si>
    <t>Povrchové úpravy terénu</t>
  </si>
  <si>
    <t>R18-001</t>
  </si>
  <si>
    <t>Rozvojová péče u stromů</t>
  </si>
  <si>
    <t>rok</t>
  </si>
  <si>
    <t>5-TI LETÁ PÉČE</t>
  </si>
  <si>
    <t>1xročně doplnění mulče a oprava výsadbové misky</t>
  </si>
  <si>
    <t>1Xročně kontrola a oprava kotvení a úvazků</t>
  </si>
  <si>
    <t>1xročně kontrola a oprava ochran kmínku</t>
  </si>
  <si>
    <t>6xza vegetační období zálivka v období sucha</t>
  </si>
  <si>
    <t>jarní přihnojení</t>
  </si>
  <si>
    <t>1xročně odstranění obrostu kmínku</t>
  </si>
  <si>
    <t>odstranění kotvení stromů ( po 3 letech)</t>
  </si>
  <si>
    <t>R18-002</t>
  </si>
  <si>
    <t>Rozvojová péče u keřů</t>
  </si>
  <si>
    <t>5-TI LÉTÁ PÉČE</t>
  </si>
  <si>
    <t xml:space="preserve">2x  odplevení</t>
  </si>
  <si>
    <t>opravný řez, odstranění suchých částí</t>
  </si>
  <si>
    <t>přihnojení dlouhodobě rozpustným hnojivem</t>
  </si>
  <si>
    <t>doplnění mulče</t>
  </si>
  <si>
    <t xml:space="preserve">jarní zastřižení 30 ks  travin</t>
  </si>
  <si>
    <t>R18-003</t>
  </si>
  <si>
    <t>Rozvojová péče u trávníku</t>
  </si>
  <si>
    <t>1x ročně jarní válcování</t>
  </si>
  <si>
    <t>1x ročně přihnojení</t>
  </si>
  <si>
    <t>1x ročně dosetí</t>
  </si>
  <si>
    <t>postřik proti dvouděložným rostlinám</t>
  </si>
  <si>
    <t>sekání 7x ročně</t>
  </si>
  <si>
    <t xml:space="preserve">na jaře hnojení vč. případného doplnění substrátu </t>
  </si>
  <si>
    <t>dosetí travním semenem</t>
  </si>
  <si>
    <t>998 23-1311</t>
  </si>
  <si>
    <t>Přesun hmot pro sadovnické a krajinářské úpravy vodorovně do 5000 m</t>
  </si>
  <si>
    <t>VRN - Vedlejší rozpočtové náklady</t>
  </si>
  <si>
    <t>VRN-001</t>
  </si>
  <si>
    <t>Geodetické zaměření skutečného provedení</t>
  </si>
  <si>
    <t>VRN-002</t>
  </si>
  <si>
    <t>Geodetické práce před výstavbou a v průběhu stavby</t>
  </si>
  <si>
    <t>VRN-003</t>
  </si>
  <si>
    <t xml:space="preserve">Geometrický plán </t>
  </si>
  <si>
    <t>VRN-004</t>
  </si>
  <si>
    <t>Dokumentace skutečného provedení, v počtu a rozsahu dle požadavků SOD</t>
  </si>
  <si>
    <t>VRN-005</t>
  </si>
  <si>
    <t>Aktualizace existence sítí jednotlivých správců</t>
  </si>
  <si>
    <t>VRN-006</t>
  </si>
  <si>
    <t>Aktualizace přechodného dopravního značení vč.projednání</t>
  </si>
  <si>
    <t>VRN-007</t>
  </si>
  <si>
    <t>GZS - globál zařízení staveniště ( mobilní WC, kancelářská buňka, provizorní komunikace, informační tabule dle požadavků SOD, oplocení, zabezpečení dle požadavků BOZP, čištění komunikcí apod.)</t>
  </si>
  <si>
    <t>VRN-008</t>
  </si>
  <si>
    <t>Zkoušky a revize předepsané PD, platnými normami, návody k obsluze apod.</t>
  </si>
  <si>
    <t>959403402</t>
  </si>
  <si>
    <t>VRN-009</t>
  </si>
  <si>
    <t>Náklady vzniklé v souvislosti s realizací stavby, dle požadavků stavebního úřadu, správců sítí nebo pozemků apod.</t>
  </si>
  <si>
    <t>-1523652822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</si>
</sst>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26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29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31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31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33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35</v>
      </c>
      <c r="AO17" s="21"/>
      <c r="AP17" s="21"/>
      <c r="AQ17" s="21"/>
      <c r="AR17" s="19"/>
      <c r="BE17" s="30"/>
      <c r="BS17" s="16" t="s">
        <v>36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37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38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36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39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40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41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42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43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44</v>
      </c>
      <c r="E29" s="46"/>
      <c r="F29" s="31" t="s">
        <v>45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46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47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48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49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50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51</v>
      </c>
      <c r="U35" s="53"/>
      <c r="V35" s="53"/>
      <c r="W35" s="53"/>
      <c r="X35" s="55" t="s">
        <v>52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53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54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55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56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55</v>
      </c>
      <c r="AI60" s="41"/>
      <c r="AJ60" s="41"/>
      <c r="AK60" s="41"/>
      <c r="AL60" s="41"/>
      <c r="AM60" s="63" t="s">
        <v>56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57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58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55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56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55</v>
      </c>
      <c r="AI75" s="41"/>
      <c r="AJ75" s="41"/>
      <c r="AK75" s="41"/>
      <c r="AL75" s="41"/>
      <c r="AM75" s="63" t="s">
        <v>56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59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03-23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Regenerace sídliště Ostrava - Jih, Jubilejní kolonie II.etapa, Ostrava - Hrabůvka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Ostrava - Hrabůvka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13. 1. 2023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SMO, Městský obvod Ostrava - Jih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32</v>
      </c>
      <c r="AJ89" s="39"/>
      <c r="AK89" s="39"/>
      <c r="AL89" s="39"/>
      <c r="AM89" s="79" t="str">
        <f>IF(E17="","",E17)</f>
        <v>Proink s.r.o.</v>
      </c>
      <c r="AN89" s="70"/>
      <c r="AO89" s="70"/>
      <c r="AP89" s="70"/>
      <c r="AQ89" s="39"/>
      <c r="AR89" s="43"/>
      <c r="AS89" s="80" t="s">
        <v>60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30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37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61</v>
      </c>
      <c r="D92" s="93"/>
      <c r="E92" s="93"/>
      <c r="F92" s="93"/>
      <c r="G92" s="93"/>
      <c r="H92" s="94"/>
      <c r="I92" s="95" t="s">
        <v>62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63</v>
      </c>
      <c r="AH92" s="93"/>
      <c r="AI92" s="93"/>
      <c r="AJ92" s="93"/>
      <c r="AK92" s="93"/>
      <c r="AL92" s="93"/>
      <c r="AM92" s="93"/>
      <c r="AN92" s="95" t="s">
        <v>64</v>
      </c>
      <c r="AO92" s="93"/>
      <c r="AP92" s="97"/>
      <c r="AQ92" s="98" t="s">
        <v>65</v>
      </c>
      <c r="AR92" s="43"/>
      <c r="AS92" s="99" t="s">
        <v>66</v>
      </c>
      <c r="AT92" s="100" t="s">
        <v>67</v>
      </c>
      <c r="AU92" s="100" t="s">
        <v>68</v>
      </c>
      <c r="AV92" s="100" t="s">
        <v>69</v>
      </c>
      <c r="AW92" s="100" t="s">
        <v>70</v>
      </c>
      <c r="AX92" s="100" t="s">
        <v>71</v>
      </c>
      <c r="AY92" s="100" t="s">
        <v>72</v>
      </c>
      <c r="AZ92" s="100" t="s">
        <v>73</v>
      </c>
      <c r="BA92" s="100" t="s">
        <v>74</v>
      </c>
      <c r="BB92" s="100" t="s">
        <v>75</v>
      </c>
      <c r="BC92" s="100" t="s">
        <v>76</v>
      </c>
      <c r="BD92" s="101" t="s">
        <v>77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78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ROUND(SUM(AG95:AG99),2)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ROUND(SUM(AS95:AS99),2)</f>
        <v>0</v>
      </c>
      <c r="AT94" s="113">
        <f>ROUND(SUM(AV94:AW94),2)</f>
        <v>0</v>
      </c>
      <c r="AU94" s="114">
        <f>ROUND(SUM(AU95:AU99),5)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ROUND(SUM(AZ95:AZ99),2)</f>
        <v>0</v>
      </c>
      <c r="BA94" s="113">
        <f>ROUND(SUM(BA95:BA99),2)</f>
        <v>0</v>
      </c>
      <c r="BB94" s="113">
        <f>ROUND(SUM(BB95:BB99),2)</f>
        <v>0</v>
      </c>
      <c r="BC94" s="113">
        <f>ROUND(SUM(BC95:BC99),2)</f>
        <v>0</v>
      </c>
      <c r="BD94" s="115">
        <f>ROUND(SUM(BD95:BD99),2)</f>
        <v>0</v>
      </c>
      <c r="BE94" s="6"/>
      <c r="BS94" s="116" t="s">
        <v>79</v>
      </c>
      <c r="BT94" s="116" t="s">
        <v>80</v>
      </c>
      <c r="BU94" s="117" t="s">
        <v>81</v>
      </c>
      <c r="BV94" s="116" t="s">
        <v>82</v>
      </c>
      <c r="BW94" s="116" t="s">
        <v>5</v>
      </c>
      <c r="BX94" s="116" t="s">
        <v>83</v>
      </c>
      <c r="CL94" s="116" t="s">
        <v>1</v>
      </c>
    </row>
    <row r="95" s="7" customFormat="1" ht="16.5" customHeight="1">
      <c r="A95" s="118" t="s">
        <v>84</v>
      </c>
      <c r="B95" s="119"/>
      <c r="C95" s="120"/>
      <c r="D95" s="121" t="s">
        <v>85</v>
      </c>
      <c r="E95" s="121"/>
      <c r="F95" s="121"/>
      <c r="G95" s="121"/>
      <c r="H95" s="121"/>
      <c r="I95" s="122"/>
      <c r="J95" s="121" t="s">
        <v>86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'SO 01 - Komunikace a park...'!J30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87</v>
      </c>
      <c r="AR95" s="125"/>
      <c r="AS95" s="126">
        <v>0</v>
      </c>
      <c r="AT95" s="127">
        <f>ROUND(SUM(AV95:AW95),2)</f>
        <v>0</v>
      </c>
      <c r="AU95" s="128">
        <f>'SO 01 - Komunikace a park...'!P123</f>
        <v>0</v>
      </c>
      <c r="AV95" s="127">
        <f>'SO 01 - Komunikace a park...'!J33</f>
        <v>0</v>
      </c>
      <c r="AW95" s="127">
        <f>'SO 01 - Komunikace a park...'!J34</f>
        <v>0</v>
      </c>
      <c r="AX95" s="127">
        <f>'SO 01 - Komunikace a park...'!J35</f>
        <v>0</v>
      </c>
      <c r="AY95" s="127">
        <f>'SO 01 - Komunikace a park...'!J36</f>
        <v>0</v>
      </c>
      <c r="AZ95" s="127">
        <f>'SO 01 - Komunikace a park...'!F33</f>
        <v>0</v>
      </c>
      <c r="BA95" s="127">
        <f>'SO 01 - Komunikace a park...'!F34</f>
        <v>0</v>
      </c>
      <c r="BB95" s="127">
        <f>'SO 01 - Komunikace a park...'!F35</f>
        <v>0</v>
      </c>
      <c r="BC95" s="127">
        <f>'SO 01 - Komunikace a park...'!F36</f>
        <v>0</v>
      </c>
      <c r="BD95" s="129">
        <f>'SO 01 - Komunikace a park...'!F37</f>
        <v>0</v>
      </c>
      <c r="BE95" s="7"/>
      <c r="BT95" s="130" t="s">
        <v>88</v>
      </c>
      <c r="BV95" s="130" t="s">
        <v>82</v>
      </c>
      <c r="BW95" s="130" t="s">
        <v>89</v>
      </c>
      <c r="BX95" s="130" t="s">
        <v>5</v>
      </c>
      <c r="CL95" s="130" t="s">
        <v>1</v>
      </c>
      <c r="CM95" s="130" t="s">
        <v>90</v>
      </c>
    </row>
    <row r="96" s="7" customFormat="1" ht="16.5" customHeight="1">
      <c r="A96" s="118" t="s">
        <v>84</v>
      </c>
      <c r="B96" s="119"/>
      <c r="C96" s="120"/>
      <c r="D96" s="121" t="s">
        <v>91</v>
      </c>
      <c r="E96" s="121"/>
      <c r="F96" s="121"/>
      <c r="G96" s="121"/>
      <c r="H96" s="121"/>
      <c r="I96" s="122"/>
      <c r="J96" s="121" t="s">
        <v>92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'SO 02 - Chodníky a zpevně...'!J30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87</v>
      </c>
      <c r="AR96" s="125"/>
      <c r="AS96" s="126">
        <v>0</v>
      </c>
      <c r="AT96" s="127">
        <f>ROUND(SUM(AV96:AW96),2)</f>
        <v>0</v>
      </c>
      <c r="AU96" s="128">
        <f>'SO 02 - Chodníky a zpevně...'!P122</f>
        <v>0</v>
      </c>
      <c r="AV96" s="127">
        <f>'SO 02 - Chodníky a zpevně...'!J33</f>
        <v>0</v>
      </c>
      <c r="AW96" s="127">
        <f>'SO 02 - Chodníky a zpevně...'!J34</f>
        <v>0</v>
      </c>
      <c r="AX96" s="127">
        <f>'SO 02 - Chodníky a zpevně...'!J35</f>
        <v>0</v>
      </c>
      <c r="AY96" s="127">
        <f>'SO 02 - Chodníky a zpevně...'!J36</f>
        <v>0</v>
      </c>
      <c r="AZ96" s="127">
        <f>'SO 02 - Chodníky a zpevně...'!F33</f>
        <v>0</v>
      </c>
      <c r="BA96" s="127">
        <f>'SO 02 - Chodníky a zpevně...'!F34</f>
        <v>0</v>
      </c>
      <c r="BB96" s="127">
        <f>'SO 02 - Chodníky a zpevně...'!F35</f>
        <v>0</v>
      </c>
      <c r="BC96" s="127">
        <f>'SO 02 - Chodníky a zpevně...'!F36</f>
        <v>0</v>
      </c>
      <c r="BD96" s="129">
        <f>'SO 02 - Chodníky a zpevně...'!F37</f>
        <v>0</v>
      </c>
      <c r="BE96" s="7"/>
      <c r="BT96" s="130" t="s">
        <v>88</v>
      </c>
      <c r="BV96" s="130" t="s">
        <v>82</v>
      </c>
      <c r="BW96" s="130" t="s">
        <v>93</v>
      </c>
      <c r="BX96" s="130" t="s">
        <v>5</v>
      </c>
      <c r="CL96" s="130" t="s">
        <v>1</v>
      </c>
      <c r="CM96" s="130" t="s">
        <v>90</v>
      </c>
    </row>
    <row r="97" s="7" customFormat="1" ht="16.5" customHeight="1">
      <c r="A97" s="118" t="s">
        <v>84</v>
      </c>
      <c r="B97" s="119"/>
      <c r="C97" s="120"/>
      <c r="D97" s="121" t="s">
        <v>94</v>
      </c>
      <c r="E97" s="121"/>
      <c r="F97" s="121"/>
      <c r="G97" s="121"/>
      <c r="H97" s="121"/>
      <c r="I97" s="122"/>
      <c r="J97" s="121" t="s">
        <v>95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'SO 03 - Veřejné osvětlení'!J30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87</v>
      </c>
      <c r="AR97" s="125"/>
      <c r="AS97" s="126">
        <v>0</v>
      </c>
      <c r="AT97" s="127">
        <f>ROUND(SUM(AV97:AW97),2)</f>
        <v>0</v>
      </c>
      <c r="AU97" s="128">
        <f>'SO 03 - Veřejné osvětlení'!P119</f>
        <v>0</v>
      </c>
      <c r="AV97" s="127">
        <f>'SO 03 - Veřejné osvětlení'!J33</f>
        <v>0</v>
      </c>
      <c r="AW97" s="127">
        <f>'SO 03 - Veřejné osvětlení'!J34</f>
        <v>0</v>
      </c>
      <c r="AX97" s="127">
        <f>'SO 03 - Veřejné osvětlení'!J35</f>
        <v>0</v>
      </c>
      <c r="AY97" s="127">
        <f>'SO 03 - Veřejné osvětlení'!J36</f>
        <v>0</v>
      </c>
      <c r="AZ97" s="127">
        <f>'SO 03 - Veřejné osvětlení'!F33</f>
        <v>0</v>
      </c>
      <c r="BA97" s="127">
        <f>'SO 03 - Veřejné osvětlení'!F34</f>
        <v>0</v>
      </c>
      <c r="BB97" s="127">
        <f>'SO 03 - Veřejné osvětlení'!F35</f>
        <v>0</v>
      </c>
      <c r="BC97" s="127">
        <f>'SO 03 - Veřejné osvětlení'!F36</f>
        <v>0</v>
      </c>
      <c r="BD97" s="129">
        <f>'SO 03 - Veřejné osvětlení'!F37</f>
        <v>0</v>
      </c>
      <c r="BE97" s="7"/>
      <c r="BT97" s="130" t="s">
        <v>88</v>
      </c>
      <c r="BV97" s="130" t="s">
        <v>82</v>
      </c>
      <c r="BW97" s="130" t="s">
        <v>96</v>
      </c>
      <c r="BX97" s="130" t="s">
        <v>5</v>
      </c>
      <c r="CL97" s="130" t="s">
        <v>1</v>
      </c>
      <c r="CM97" s="130" t="s">
        <v>90</v>
      </c>
    </row>
    <row r="98" s="7" customFormat="1" ht="16.5" customHeight="1">
      <c r="A98" s="118" t="s">
        <v>84</v>
      </c>
      <c r="B98" s="119"/>
      <c r="C98" s="120"/>
      <c r="D98" s="121" t="s">
        <v>97</v>
      </c>
      <c r="E98" s="121"/>
      <c r="F98" s="121"/>
      <c r="G98" s="121"/>
      <c r="H98" s="121"/>
      <c r="I98" s="122"/>
      <c r="J98" s="121" t="s">
        <v>98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'SO 04 - Sadové úpravy'!J30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87</v>
      </c>
      <c r="AR98" s="125"/>
      <c r="AS98" s="126">
        <v>0</v>
      </c>
      <c r="AT98" s="127">
        <f>ROUND(SUM(AV98:AW98),2)</f>
        <v>0</v>
      </c>
      <c r="AU98" s="128">
        <f>'SO 04 - Sadové úpravy'!P121</f>
        <v>0</v>
      </c>
      <c r="AV98" s="127">
        <f>'SO 04 - Sadové úpravy'!J33</f>
        <v>0</v>
      </c>
      <c r="AW98" s="127">
        <f>'SO 04 - Sadové úpravy'!J34</f>
        <v>0</v>
      </c>
      <c r="AX98" s="127">
        <f>'SO 04 - Sadové úpravy'!J35</f>
        <v>0</v>
      </c>
      <c r="AY98" s="127">
        <f>'SO 04 - Sadové úpravy'!J36</f>
        <v>0</v>
      </c>
      <c r="AZ98" s="127">
        <f>'SO 04 - Sadové úpravy'!F33</f>
        <v>0</v>
      </c>
      <c r="BA98" s="127">
        <f>'SO 04 - Sadové úpravy'!F34</f>
        <v>0</v>
      </c>
      <c r="BB98" s="127">
        <f>'SO 04 - Sadové úpravy'!F35</f>
        <v>0</v>
      </c>
      <c r="BC98" s="127">
        <f>'SO 04 - Sadové úpravy'!F36</f>
        <v>0</v>
      </c>
      <c r="BD98" s="129">
        <f>'SO 04 - Sadové úpravy'!F37</f>
        <v>0</v>
      </c>
      <c r="BE98" s="7"/>
      <c r="BT98" s="130" t="s">
        <v>88</v>
      </c>
      <c r="BV98" s="130" t="s">
        <v>82</v>
      </c>
      <c r="BW98" s="130" t="s">
        <v>99</v>
      </c>
      <c r="BX98" s="130" t="s">
        <v>5</v>
      </c>
      <c r="CL98" s="130" t="s">
        <v>1</v>
      </c>
      <c r="CM98" s="130" t="s">
        <v>90</v>
      </c>
    </row>
    <row r="99" s="7" customFormat="1" ht="16.5" customHeight="1">
      <c r="A99" s="118" t="s">
        <v>84</v>
      </c>
      <c r="B99" s="119"/>
      <c r="C99" s="120"/>
      <c r="D99" s="121" t="s">
        <v>100</v>
      </c>
      <c r="E99" s="121"/>
      <c r="F99" s="121"/>
      <c r="G99" s="121"/>
      <c r="H99" s="121"/>
      <c r="I99" s="122"/>
      <c r="J99" s="121" t="s">
        <v>101</v>
      </c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3">
        <f>'VRN - Vedlejší rozpočtové...'!J30</f>
        <v>0</v>
      </c>
      <c r="AH99" s="122"/>
      <c r="AI99" s="122"/>
      <c r="AJ99" s="122"/>
      <c r="AK99" s="122"/>
      <c r="AL99" s="122"/>
      <c r="AM99" s="122"/>
      <c r="AN99" s="123">
        <f>SUM(AG99,AT99)</f>
        <v>0</v>
      </c>
      <c r="AO99" s="122"/>
      <c r="AP99" s="122"/>
      <c r="AQ99" s="124" t="s">
        <v>87</v>
      </c>
      <c r="AR99" s="125"/>
      <c r="AS99" s="131">
        <v>0</v>
      </c>
      <c r="AT99" s="132">
        <f>ROUND(SUM(AV99:AW99),2)</f>
        <v>0</v>
      </c>
      <c r="AU99" s="133">
        <f>'VRN - Vedlejší rozpočtové...'!P117</f>
        <v>0</v>
      </c>
      <c r="AV99" s="132">
        <f>'VRN - Vedlejší rozpočtové...'!J33</f>
        <v>0</v>
      </c>
      <c r="AW99" s="132">
        <f>'VRN - Vedlejší rozpočtové...'!J34</f>
        <v>0</v>
      </c>
      <c r="AX99" s="132">
        <f>'VRN - Vedlejší rozpočtové...'!J35</f>
        <v>0</v>
      </c>
      <c r="AY99" s="132">
        <f>'VRN - Vedlejší rozpočtové...'!J36</f>
        <v>0</v>
      </c>
      <c r="AZ99" s="132">
        <f>'VRN - Vedlejší rozpočtové...'!F33</f>
        <v>0</v>
      </c>
      <c r="BA99" s="132">
        <f>'VRN - Vedlejší rozpočtové...'!F34</f>
        <v>0</v>
      </c>
      <c r="BB99" s="132">
        <f>'VRN - Vedlejší rozpočtové...'!F35</f>
        <v>0</v>
      </c>
      <c r="BC99" s="132">
        <f>'VRN - Vedlejší rozpočtové...'!F36</f>
        <v>0</v>
      </c>
      <c r="BD99" s="134">
        <f>'VRN - Vedlejší rozpočtové...'!F37</f>
        <v>0</v>
      </c>
      <c r="BE99" s="7"/>
      <c r="BT99" s="130" t="s">
        <v>88</v>
      </c>
      <c r="BV99" s="130" t="s">
        <v>82</v>
      </c>
      <c r="BW99" s="130" t="s">
        <v>102</v>
      </c>
      <c r="BX99" s="130" t="s">
        <v>5</v>
      </c>
      <c r="CL99" s="130" t="s">
        <v>1</v>
      </c>
      <c r="CM99" s="130" t="s">
        <v>90</v>
      </c>
    </row>
    <row r="100" s="2" customFormat="1" ht="30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43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</row>
    <row r="10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43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</row>
  </sheetData>
  <sheetProtection sheet="1" formatColumns="0" formatRows="0" objects="1" scenarios="1" spinCount="100000" saltValue="TL5Wr6q1SDb4ChyKGp+JM+d8RHsqGqTzARPpJDWO+XXbFlr8vXjXQBk27X/rsdhzculXn6UVFKo1KK9Uzxl7WQ==" hashValue="OQC7ZpsKJFfPBXHVoRaq2selLOVkpn2fMyPwoMNfoZoOASqtkpvVw6MyOfA+6JC/0offFsROgOob4XFx2bCYEw==" algorithmName="SHA-512" password="CC35"/>
  <mergeCells count="58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01 - Komunikace a park...'!C2" display="/"/>
    <hyperlink ref="A96" location="'SO 02 - Chodníky a zpevně...'!C2" display="/"/>
    <hyperlink ref="A97" location="'SO 03 - Veřejné osvětlení'!C2" display="/"/>
    <hyperlink ref="A98" location="'SO 04 - Sadové úpravy'!C2" display="/"/>
    <hyperlink ref="A99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90</v>
      </c>
    </row>
    <row r="4" s="1" customFormat="1" ht="24.96" customHeight="1">
      <c r="B4" s="19"/>
      <c r="D4" s="137" t="s">
        <v>103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6.25" customHeight="1">
      <c r="B7" s="19"/>
      <c r="E7" s="140" t="str">
        <f>'Rekapitulace stavby'!K6</f>
        <v>Regenerace sídliště Ostrava - Jih, Jubilejní kolonie II.etapa, Ostrava - Hrabůvka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104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105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13. 1. 2023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34</v>
      </c>
      <c r="F21" s="37"/>
      <c r="G21" s="37"/>
      <c r="H21" s="37"/>
      <c r="I21" s="139" t="s">
        <v>28</v>
      </c>
      <c r="J21" s="142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37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28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39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40</v>
      </c>
      <c r="E30" s="37"/>
      <c r="F30" s="37"/>
      <c r="G30" s="37"/>
      <c r="H30" s="37"/>
      <c r="I30" s="37"/>
      <c r="J30" s="150">
        <f>ROUND(J123,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42</v>
      </c>
      <c r="G32" s="37"/>
      <c r="H32" s="37"/>
      <c r="I32" s="151" t="s">
        <v>41</v>
      </c>
      <c r="J32" s="151" t="s">
        <v>43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44</v>
      </c>
      <c r="E33" s="139" t="s">
        <v>45</v>
      </c>
      <c r="F33" s="153">
        <f>ROUND((SUM(BE123:BE248)),  2)</f>
        <v>0</v>
      </c>
      <c r="G33" s="37"/>
      <c r="H33" s="37"/>
      <c r="I33" s="154">
        <v>0.20999999999999999</v>
      </c>
      <c r="J33" s="153">
        <f>ROUND(((SUM(BE123:BE248))*I33),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46</v>
      </c>
      <c r="F34" s="153">
        <f>ROUND((SUM(BF123:BF248)),  2)</f>
        <v>0</v>
      </c>
      <c r="G34" s="37"/>
      <c r="H34" s="37"/>
      <c r="I34" s="154">
        <v>0.14999999999999999</v>
      </c>
      <c r="J34" s="153">
        <f>ROUND(((SUM(BF123:BF248))*I34),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47</v>
      </c>
      <c r="F35" s="153">
        <f>ROUND((SUM(BG123:BG248)),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48</v>
      </c>
      <c r="F36" s="153">
        <f>ROUND((SUM(BH123:BH248)),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49</v>
      </c>
      <c r="F37" s="153">
        <f>ROUND((SUM(BI123:BI248)),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50</v>
      </c>
      <c r="E39" s="157"/>
      <c r="F39" s="157"/>
      <c r="G39" s="158" t="s">
        <v>51</v>
      </c>
      <c r="H39" s="159" t="s">
        <v>52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53</v>
      </c>
      <c r="E50" s="163"/>
      <c r="F50" s="163"/>
      <c r="G50" s="162" t="s">
        <v>54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55</v>
      </c>
      <c r="E61" s="165"/>
      <c r="F61" s="166" t="s">
        <v>56</v>
      </c>
      <c r="G61" s="164" t="s">
        <v>55</v>
      </c>
      <c r="H61" s="165"/>
      <c r="I61" s="165"/>
      <c r="J61" s="167" t="s">
        <v>56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57</v>
      </c>
      <c r="E65" s="168"/>
      <c r="F65" s="168"/>
      <c r="G65" s="162" t="s">
        <v>58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55</v>
      </c>
      <c r="E76" s="165"/>
      <c r="F76" s="166" t="s">
        <v>56</v>
      </c>
      <c r="G76" s="164" t="s">
        <v>55</v>
      </c>
      <c r="H76" s="165"/>
      <c r="I76" s="165"/>
      <c r="J76" s="167" t="s">
        <v>56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Regenerace sídliště Ostrava - Jih, Jubilejní kolonie II.etapa, Ostrava - Hrabůvka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104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01 - Komunikace a parkovací stání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Ostrava - Hrabůvka</v>
      </c>
      <c r="G89" s="39"/>
      <c r="H89" s="39"/>
      <c r="I89" s="31" t="s">
        <v>22</v>
      </c>
      <c r="J89" s="78" t="str">
        <f>IF(J12="","",J12)</f>
        <v>13. 1. 2023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SMO, Městský obvod Ostrava - Jih</v>
      </c>
      <c r="G91" s="39"/>
      <c r="H91" s="39"/>
      <c r="I91" s="31" t="s">
        <v>32</v>
      </c>
      <c r="J91" s="35" t="str">
        <f>E21</f>
        <v>Proink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107</v>
      </c>
      <c r="D94" s="175"/>
      <c r="E94" s="175"/>
      <c r="F94" s="175"/>
      <c r="G94" s="175"/>
      <c r="H94" s="175"/>
      <c r="I94" s="175"/>
      <c r="J94" s="176" t="s">
        <v>108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109</v>
      </c>
      <c r="D96" s="39"/>
      <c r="E96" s="39"/>
      <c r="F96" s="39"/>
      <c r="G96" s="39"/>
      <c r="H96" s="39"/>
      <c r="I96" s="39"/>
      <c r="J96" s="109">
        <f>J123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110</v>
      </c>
    </row>
    <row r="97" s="9" customFormat="1" ht="24.96" customHeight="1">
      <c r="A97" s="9"/>
      <c r="B97" s="178"/>
      <c r="C97" s="179"/>
      <c r="D97" s="180" t="s">
        <v>111</v>
      </c>
      <c r="E97" s="181"/>
      <c r="F97" s="181"/>
      <c r="G97" s="181"/>
      <c r="H97" s="181"/>
      <c r="I97" s="181"/>
      <c r="J97" s="182">
        <f>J124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112</v>
      </c>
      <c r="E98" s="181"/>
      <c r="F98" s="181"/>
      <c r="G98" s="181"/>
      <c r="H98" s="181"/>
      <c r="I98" s="181"/>
      <c r="J98" s="182">
        <f>J152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113</v>
      </c>
      <c r="E99" s="181"/>
      <c r="F99" s="181"/>
      <c r="G99" s="181"/>
      <c r="H99" s="181"/>
      <c r="I99" s="181"/>
      <c r="J99" s="182">
        <f>J175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8"/>
      <c r="C100" s="179"/>
      <c r="D100" s="180" t="s">
        <v>114</v>
      </c>
      <c r="E100" s="181"/>
      <c r="F100" s="181"/>
      <c r="G100" s="181"/>
      <c r="H100" s="181"/>
      <c r="I100" s="181"/>
      <c r="J100" s="182">
        <f>J189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8"/>
      <c r="C101" s="179"/>
      <c r="D101" s="180" t="s">
        <v>115</v>
      </c>
      <c r="E101" s="181"/>
      <c r="F101" s="181"/>
      <c r="G101" s="181"/>
      <c r="H101" s="181"/>
      <c r="I101" s="181"/>
      <c r="J101" s="182">
        <f>J205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8"/>
      <c r="C102" s="179"/>
      <c r="D102" s="180" t="s">
        <v>116</v>
      </c>
      <c r="E102" s="181"/>
      <c r="F102" s="181"/>
      <c r="G102" s="181"/>
      <c r="H102" s="181"/>
      <c r="I102" s="181"/>
      <c r="J102" s="182">
        <f>J228</f>
        <v>0</v>
      </c>
      <c r="K102" s="179"/>
      <c r="L102" s="18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8"/>
      <c r="C103" s="179"/>
      <c r="D103" s="180" t="s">
        <v>117</v>
      </c>
      <c r="E103" s="181"/>
      <c r="F103" s="181"/>
      <c r="G103" s="181"/>
      <c r="H103" s="181"/>
      <c r="I103" s="181"/>
      <c r="J103" s="182">
        <f>J247</f>
        <v>0</v>
      </c>
      <c r="K103" s="179"/>
      <c r="L103" s="18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118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6.25" customHeight="1">
      <c r="A113" s="37"/>
      <c r="B113" s="38"/>
      <c r="C113" s="39"/>
      <c r="D113" s="39"/>
      <c r="E113" s="173" t="str">
        <f>E7</f>
        <v>Regenerace sídliště Ostrava - Jih, Jubilejní kolonie II.etapa, Ostrava - Hrabůvka</v>
      </c>
      <c r="F113" s="31"/>
      <c r="G113" s="31"/>
      <c r="H113" s="31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104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75" t="str">
        <f>E9</f>
        <v>SO 01 - Komunikace a parkovací stání</v>
      </c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9"/>
      <c r="E117" s="39"/>
      <c r="F117" s="26" t="str">
        <f>F12</f>
        <v>Ostrava - Hrabůvka</v>
      </c>
      <c r="G117" s="39"/>
      <c r="H117" s="39"/>
      <c r="I117" s="31" t="s">
        <v>22</v>
      </c>
      <c r="J117" s="78" t="str">
        <f>IF(J12="","",J12)</f>
        <v>13. 1. 2023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24</v>
      </c>
      <c r="D119" s="39"/>
      <c r="E119" s="39"/>
      <c r="F119" s="26" t="str">
        <f>E15</f>
        <v>SMO, Městský obvod Ostrava - Jih</v>
      </c>
      <c r="G119" s="39"/>
      <c r="H119" s="39"/>
      <c r="I119" s="31" t="s">
        <v>32</v>
      </c>
      <c r="J119" s="35" t="str">
        <f>E21</f>
        <v>Proink s.r.o.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30</v>
      </c>
      <c r="D120" s="39"/>
      <c r="E120" s="39"/>
      <c r="F120" s="26" t="str">
        <f>IF(E18="","",E18)</f>
        <v>Vyplň údaj</v>
      </c>
      <c r="G120" s="39"/>
      <c r="H120" s="39"/>
      <c r="I120" s="31" t="s">
        <v>37</v>
      </c>
      <c r="J120" s="35" t="str">
        <f>E24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0" customFormat="1" ht="29.28" customHeight="1">
      <c r="A122" s="184"/>
      <c r="B122" s="185"/>
      <c r="C122" s="186" t="s">
        <v>119</v>
      </c>
      <c r="D122" s="187" t="s">
        <v>65</v>
      </c>
      <c r="E122" s="187" t="s">
        <v>61</v>
      </c>
      <c r="F122" s="187" t="s">
        <v>62</v>
      </c>
      <c r="G122" s="187" t="s">
        <v>120</v>
      </c>
      <c r="H122" s="187" t="s">
        <v>121</v>
      </c>
      <c r="I122" s="187" t="s">
        <v>122</v>
      </c>
      <c r="J122" s="188" t="s">
        <v>108</v>
      </c>
      <c r="K122" s="189" t="s">
        <v>123</v>
      </c>
      <c r="L122" s="190"/>
      <c r="M122" s="99" t="s">
        <v>1</v>
      </c>
      <c r="N122" s="100" t="s">
        <v>44</v>
      </c>
      <c r="O122" s="100" t="s">
        <v>124</v>
      </c>
      <c r="P122" s="100" t="s">
        <v>125</v>
      </c>
      <c r="Q122" s="100" t="s">
        <v>126</v>
      </c>
      <c r="R122" s="100" t="s">
        <v>127</v>
      </c>
      <c r="S122" s="100" t="s">
        <v>128</v>
      </c>
      <c r="T122" s="101" t="s">
        <v>129</v>
      </c>
      <c r="U122" s="184"/>
      <c r="V122" s="184"/>
      <c r="W122" s="184"/>
      <c r="X122" s="184"/>
      <c r="Y122" s="184"/>
      <c r="Z122" s="184"/>
      <c r="AA122" s="184"/>
      <c r="AB122" s="184"/>
      <c r="AC122" s="184"/>
      <c r="AD122" s="184"/>
      <c r="AE122" s="184"/>
    </row>
    <row r="123" s="2" customFormat="1" ht="22.8" customHeight="1">
      <c r="A123" s="37"/>
      <c r="B123" s="38"/>
      <c r="C123" s="106" t="s">
        <v>130</v>
      </c>
      <c r="D123" s="39"/>
      <c r="E123" s="39"/>
      <c r="F123" s="39"/>
      <c r="G123" s="39"/>
      <c r="H123" s="39"/>
      <c r="I123" s="39"/>
      <c r="J123" s="191">
        <f>BK123</f>
        <v>0</v>
      </c>
      <c r="K123" s="39"/>
      <c r="L123" s="43"/>
      <c r="M123" s="102"/>
      <c r="N123" s="192"/>
      <c r="O123" s="103"/>
      <c r="P123" s="193">
        <f>P124+P152+P175+P189+P205+P228+P247</f>
        <v>0</v>
      </c>
      <c r="Q123" s="103"/>
      <c r="R123" s="193">
        <f>R124+R152+R175+R189+R205+R228+R247</f>
        <v>202.92255000000003</v>
      </c>
      <c r="S123" s="103"/>
      <c r="T123" s="194">
        <f>T124+T152+T175+T189+T205+T228+T247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79</v>
      </c>
      <c r="AU123" s="16" t="s">
        <v>110</v>
      </c>
      <c r="BK123" s="195">
        <f>BK124+BK152+BK175+BK189+BK205+BK228+BK247</f>
        <v>0</v>
      </c>
    </row>
    <row r="124" s="11" customFormat="1" ht="25.92" customHeight="1">
      <c r="A124" s="11"/>
      <c r="B124" s="196"/>
      <c r="C124" s="197"/>
      <c r="D124" s="198" t="s">
        <v>79</v>
      </c>
      <c r="E124" s="199" t="s">
        <v>131</v>
      </c>
      <c r="F124" s="199" t="s">
        <v>132</v>
      </c>
      <c r="G124" s="197"/>
      <c r="H124" s="197"/>
      <c r="I124" s="200"/>
      <c r="J124" s="201">
        <f>BK124</f>
        <v>0</v>
      </c>
      <c r="K124" s="197"/>
      <c r="L124" s="202"/>
      <c r="M124" s="203"/>
      <c r="N124" s="204"/>
      <c r="O124" s="204"/>
      <c r="P124" s="205">
        <f>SUM(P125:P151)</f>
        <v>0</v>
      </c>
      <c r="Q124" s="204"/>
      <c r="R124" s="205">
        <f>SUM(R125:R151)</f>
        <v>41.950000000000003</v>
      </c>
      <c r="S124" s="204"/>
      <c r="T124" s="206">
        <f>SUM(T125:T151)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07" t="s">
        <v>88</v>
      </c>
      <c r="AT124" s="208" t="s">
        <v>79</v>
      </c>
      <c r="AU124" s="208" t="s">
        <v>80</v>
      </c>
      <c r="AY124" s="207" t="s">
        <v>133</v>
      </c>
      <c r="BK124" s="209">
        <f>SUM(BK125:BK151)</f>
        <v>0</v>
      </c>
    </row>
    <row r="125" s="2" customFormat="1" ht="21.75" customHeight="1">
      <c r="A125" s="37"/>
      <c r="B125" s="38"/>
      <c r="C125" s="210" t="s">
        <v>88</v>
      </c>
      <c r="D125" s="210" t="s">
        <v>134</v>
      </c>
      <c r="E125" s="211" t="s">
        <v>135</v>
      </c>
      <c r="F125" s="212" t="s">
        <v>136</v>
      </c>
      <c r="G125" s="213" t="s">
        <v>137</v>
      </c>
      <c r="H125" s="214">
        <v>45</v>
      </c>
      <c r="I125" s="215"/>
      <c r="J125" s="216">
        <f>ROUND(I125*H125,2)</f>
        <v>0</v>
      </c>
      <c r="K125" s="217"/>
      <c r="L125" s="43"/>
      <c r="M125" s="218" t="s">
        <v>1</v>
      </c>
      <c r="N125" s="219" t="s">
        <v>45</v>
      </c>
      <c r="O125" s="90"/>
      <c r="P125" s="220">
        <f>O125*H125</f>
        <v>0</v>
      </c>
      <c r="Q125" s="220">
        <v>0</v>
      </c>
      <c r="R125" s="220">
        <f>Q125*H125</f>
        <v>0</v>
      </c>
      <c r="S125" s="220">
        <v>0</v>
      </c>
      <c r="T125" s="22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2" t="s">
        <v>138</v>
      </c>
      <c r="AT125" s="222" t="s">
        <v>134</v>
      </c>
      <c r="AU125" s="222" t="s">
        <v>88</v>
      </c>
      <c r="AY125" s="16" t="s">
        <v>133</v>
      </c>
      <c r="BE125" s="223">
        <f>IF(N125="základní",J125,0)</f>
        <v>0</v>
      </c>
      <c r="BF125" s="223">
        <f>IF(N125="snížená",J125,0)</f>
        <v>0</v>
      </c>
      <c r="BG125" s="223">
        <f>IF(N125="zákl. přenesená",J125,0)</f>
        <v>0</v>
      </c>
      <c r="BH125" s="223">
        <f>IF(N125="sníž. přenesená",J125,0)</f>
        <v>0</v>
      </c>
      <c r="BI125" s="223">
        <f>IF(N125="nulová",J125,0)</f>
        <v>0</v>
      </c>
      <c r="BJ125" s="16" t="s">
        <v>88</v>
      </c>
      <c r="BK125" s="223">
        <f>ROUND(I125*H125,2)</f>
        <v>0</v>
      </c>
      <c r="BL125" s="16" t="s">
        <v>138</v>
      </c>
      <c r="BM125" s="222" t="s">
        <v>138</v>
      </c>
    </row>
    <row r="126" s="12" customFormat="1">
      <c r="A126" s="12"/>
      <c r="B126" s="224"/>
      <c r="C126" s="225"/>
      <c r="D126" s="226" t="s">
        <v>139</v>
      </c>
      <c r="E126" s="227" t="s">
        <v>1</v>
      </c>
      <c r="F126" s="228" t="s">
        <v>140</v>
      </c>
      <c r="G126" s="225"/>
      <c r="H126" s="227" t="s">
        <v>1</v>
      </c>
      <c r="I126" s="229"/>
      <c r="J126" s="225"/>
      <c r="K126" s="225"/>
      <c r="L126" s="230"/>
      <c r="M126" s="231"/>
      <c r="N126" s="232"/>
      <c r="O126" s="232"/>
      <c r="P126" s="232"/>
      <c r="Q126" s="232"/>
      <c r="R126" s="232"/>
      <c r="S126" s="232"/>
      <c r="T126" s="233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T126" s="234" t="s">
        <v>139</v>
      </c>
      <c r="AU126" s="234" t="s">
        <v>88</v>
      </c>
      <c r="AV126" s="12" t="s">
        <v>88</v>
      </c>
      <c r="AW126" s="12" t="s">
        <v>36</v>
      </c>
      <c r="AX126" s="12" t="s">
        <v>80</v>
      </c>
      <c r="AY126" s="234" t="s">
        <v>133</v>
      </c>
    </row>
    <row r="127" s="13" customFormat="1">
      <c r="A127" s="13"/>
      <c r="B127" s="235"/>
      <c r="C127" s="236"/>
      <c r="D127" s="226" t="s">
        <v>139</v>
      </c>
      <c r="E127" s="237" t="s">
        <v>1</v>
      </c>
      <c r="F127" s="238" t="s">
        <v>141</v>
      </c>
      <c r="G127" s="236"/>
      <c r="H127" s="239">
        <v>45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139</v>
      </c>
      <c r="AU127" s="245" t="s">
        <v>88</v>
      </c>
      <c r="AV127" s="13" t="s">
        <v>90</v>
      </c>
      <c r="AW127" s="13" t="s">
        <v>36</v>
      </c>
      <c r="AX127" s="13" t="s">
        <v>88</v>
      </c>
      <c r="AY127" s="245" t="s">
        <v>133</v>
      </c>
    </row>
    <row r="128" s="2" customFormat="1" ht="21.75" customHeight="1">
      <c r="A128" s="37"/>
      <c r="B128" s="38"/>
      <c r="C128" s="210" t="s">
        <v>90</v>
      </c>
      <c r="D128" s="210" t="s">
        <v>134</v>
      </c>
      <c r="E128" s="211" t="s">
        <v>142</v>
      </c>
      <c r="F128" s="212" t="s">
        <v>143</v>
      </c>
      <c r="G128" s="213" t="s">
        <v>144</v>
      </c>
      <c r="H128" s="214">
        <v>46</v>
      </c>
      <c r="I128" s="215"/>
      <c r="J128" s="216">
        <f>ROUND(I128*H128,2)</f>
        <v>0</v>
      </c>
      <c r="K128" s="217"/>
      <c r="L128" s="43"/>
      <c r="M128" s="218" t="s">
        <v>1</v>
      </c>
      <c r="N128" s="219" t="s">
        <v>45</v>
      </c>
      <c r="O128" s="90"/>
      <c r="P128" s="220">
        <f>O128*H128</f>
        <v>0</v>
      </c>
      <c r="Q128" s="220">
        <v>0.098000000000000004</v>
      </c>
      <c r="R128" s="220">
        <f>Q128*H128</f>
        <v>4.508</v>
      </c>
      <c r="S128" s="220">
        <v>0</v>
      </c>
      <c r="T128" s="22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2" t="s">
        <v>138</v>
      </c>
      <c r="AT128" s="222" t="s">
        <v>134</v>
      </c>
      <c r="AU128" s="222" t="s">
        <v>88</v>
      </c>
      <c r="AY128" s="16" t="s">
        <v>133</v>
      </c>
      <c r="BE128" s="223">
        <f>IF(N128="základní",J128,0)</f>
        <v>0</v>
      </c>
      <c r="BF128" s="223">
        <f>IF(N128="snížená",J128,0)</f>
        <v>0</v>
      </c>
      <c r="BG128" s="223">
        <f>IF(N128="zákl. přenesená",J128,0)</f>
        <v>0</v>
      </c>
      <c r="BH128" s="223">
        <f>IF(N128="sníž. přenesená",J128,0)</f>
        <v>0</v>
      </c>
      <c r="BI128" s="223">
        <f>IF(N128="nulová",J128,0)</f>
        <v>0</v>
      </c>
      <c r="BJ128" s="16" t="s">
        <v>88</v>
      </c>
      <c r="BK128" s="223">
        <f>ROUND(I128*H128,2)</f>
        <v>0</v>
      </c>
      <c r="BL128" s="16" t="s">
        <v>138</v>
      </c>
      <c r="BM128" s="222" t="s">
        <v>145</v>
      </c>
    </row>
    <row r="129" s="12" customFormat="1">
      <c r="A129" s="12"/>
      <c r="B129" s="224"/>
      <c r="C129" s="225"/>
      <c r="D129" s="226" t="s">
        <v>139</v>
      </c>
      <c r="E129" s="227" t="s">
        <v>1</v>
      </c>
      <c r="F129" s="228" t="s">
        <v>146</v>
      </c>
      <c r="G129" s="225"/>
      <c r="H129" s="227" t="s">
        <v>1</v>
      </c>
      <c r="I129" s="229"/>
      <c r="J129" s="225"/>
      <c r="K129" s="225"/>
      <c r="L129" s="230"/>
      <c r="M129" s="231"/>
      <c r="N129" s="232"/>
      <c r="O129" s="232"/>
      <c r="P129" s="232"/>
      <c r="Q129" s="232"/>
      <c r="R129" s="232"/>
      <c r="S129" s="232"/>
      <c r="T129" s="233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T129" s="234" t="s">
        <v>139</v>
      </c>
      <c r="AU129" s="234" t="s">
        <v>88</v>
      </c>
      <c r="AV129" s="12" t="s">
        <v>88</v>
      </c>
      <c r="AW129" s="12" t="s">
        <v>36</v>
      </c>
      <c r="AX129" s="12" t="s">
        <v>80</v>
      </c>
      <c r="AY129" s="234" t="s">
        <v>133</v>
      </c>
    </row>
    <row r="130" s="13" customFormat="1">
      <c r="A130" s="13"/>
      <c r="B130" s="235"/>
      <c r="C130" s="236"/>
      <c r="D130" s="226" t="s">
        <v>139</v>
      </c>
      <c r="E130" s="237" t="s">
        <v>1</v>
      </c>
      <c r="F130" s="238" t="s">
        <v>147</v>
      </c>
      <c r="G130" s="236"/>
      <c r="H130" s="239">
        <v>46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139</v>
      </c>
      <c r="AU130" s="245" t="s">
        <v>88</v>
      </c>
      <c r="AV130" s="13" t="s">
        <v>90</v>
      </c>
      <c r="AW130" s="13" t="s">
        <v>36</v>
      </c>
      <c r="AX130" s="13" t="s">
        <v>88</v>
      </c>
      <c r="AY130" s="245" t="s">
        <v>133</v>
      </c>
    </row>
    <row r="131" s="2" customFormat="1" ht="21.75" customHeight="1">
      <c r="A131" s="37"/>
      <c r="B131" s="38"/>
      <c r="C131" s="210" t="s">
        <v>148</v>
      </c>
      <c r="D131" s="210" t="s">
        <v>134</v>
      </c>
      <c r="E131" s="211" t="s">
        <v>149</v>
      </c>
      <c r="F131" s="212" t="s">
        <v>150</v>
      </c>
      <c r="G131" s="213" t="s">
        <v>144</v>
      </c>
      <c r="H131" s="214">
        <v>27</v>
      </c>
      <c r="I131" s="215"/>
      <c r="J131" s="216">
        <f>ROUND(I131*H131,2)</f>
        <v>0</v>
      </c>
      <c r="K131" s="217"/>
      <c r="L131" s="43"/>
      <c r="M131" s="218" t="s">
        <v>1</v>
      </c>
      <c r="N131" s="219" t="s">
        <v>45</v>
      </c>
      <c r="O131" s="90"/>
      <c r="P131" s="220">
        <f>O131*H131</f>
        <v>0</v>
      </c>
      <c r="Q131" s="220">
        <v>0.18099999999999999</v>
      </c>
      <c r="R131" s="220">
        <f>Q131*H131</f>
        <v>4.8869999999999996</v>
      </c>
      <c r="S131" s="220">
        <v>0</v>
      </c>
      <c r="T131" s="22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2" t="s">
        <v>138</v>
      </c>
      <c r="AT131" s="222" t="s">
        <v>134</v>
      </c>
      <c r="AU131" s="222" t="s">
        <v>88</v>
      </c>
      <c r="AY131" s="16" t="s">
        <v>133</v>
      </c>
      <c r="BE131" s="223">
        <f>IF(N131="základní",J131,0)</f>
        <v>0</v>
      </c>
      <c r="BF131" s="223">
        <f>IF(N131="snížená",J131,0)</f>
        <v>0</v>
      </c>
      <c r="BG131" s="223">
        <f>IF(N131="zákl. přenesená",J131,0)</f>
        <v>0</v>
      </c>
      <c r="BH131" s="223">
        <f>IF(N131="sníž. přenesená",J131,0)</f>
        <v>0</v>
      </c>
      <c r="BI131" s="223">
        <f>IF(N131="nulová",J131,0)</f>
        <v>0</v>
      </c>
      <c r="BJ131" s="16" t="s">
        <v>88</v>
      </c>
      <c r="BK131" s="223">
        <f>ROUND(I131*H131,2)</f>
        <v>0</v>
      </c>
      <c r="BL131" s="16" t="s">
        <v>138</v>
      </c>
      <c r="BM131" s="222" t="s">
        <v>151</v>
      </c>
    </row>
    <row r="132" s="12" customFormat="1">
      <c r="A132" s="12"/>
      <c r="B132" s="224"/>
      <c r="C132" s="225"/>
      <c r="D132" s="226" t="s">
        <v>139</v>
      </c>
      <c r="E132" s="227" t="s">
        <v>1</v>
      </c>
      <c r="F132" s="228" t="s">
        <v>152</v>
      </c>
      <c r="G132" s="225"/>
      <c r="H132" s="227" t="s">
        <v>1</v>
      </c>
      <c r="I132" s="229"/>
      <c r="J132" s="225"/>
      <c r="K132" s="225"/>
      <c r="L132" s="230"/>
      <c r="M132" s="231"/>
      <c r="N132" s="232"/>
      <c r="O132" s="232"/>
      <c r="P132" s="232"/>
      <c r="Q132" s="232"/>
      <c r="R132" s="232"/>
      <c r="S132" s="232"/>
      <c r="T132" s="233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234" t="s">
        <v>139</v>
      </c>
      <c r="AU132" s="234" t="s">
        <v>88</v>
      </c>
      <c r="AV132" s="12" t="s">
        <v>88</v>
      </c>
      <c r="AW132" s="12" t="s">
        <v>36</v>
      </c>
      <c r="AX132" s="12" t="s">
        <v>80</v>
      </c>
      <c r="AY132" s="234" t="s">
        <v>133</v>
      </c>
    </row>
    <row r="133" s="13" customFormat="1">
      <c r="A133" s="13"/>
      <c r="B133" s="235"/>
      <c r="C133" s="236"/>
      <c r="D133" s="226" t="s">
        <v>139</v>
      </c>
      <c r="E133" s="237" t="s">
        <v>1</v>
      </c>
      <c r="F133" s="238" t="s">
        <v>153</v>
      </c>
      <c r="G133" s="236"/>
      <c r="H133" s="239">
        <v>27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139</v>
      </c>
      <c r="AU133" s="245" t="s">
        <v>88</v>
      </c>
      <c r="AV133" s="13" t="s">
        <v>90</v>
      </c>
      <c r="AW133" s="13" t="s">
        <v>36</v>
      </c>
      <c r="AX133" s="13" t="s">
        <v>88</v>
      </c>
      <c r="AY133" s="245" t="s">
        <v>133</v>
      </c>
    </row>
    <row r="134" s="2" customFormat="1" ht="24.15" customHeight="1">
      <c r="A134" s="37"/>
      <c r="B134" s="38"/>
      <c r="C134" s="210" t="s">
        <v>138</v>
      </c>
      <c r="D134" s="210" t="s">
        <v>134</v>
      </c>
      <c r="E134" s="211" t="s">
        <v>154</v>
      </c>
      <c r="F134" s="212" t="s">
        <v>155</v>
      </c>
      <c r="G134" s="213" t="s">
        <v>144</v>
      </c>
      <c r="H134" s="214">
        <v>46</v>
      </c>
      <c r="I134" s="215"/>
      <c r="J134" s="216">
        <f>ROUND(I134*H134,2)</f>
        <v>0</v>
      </c>
      <c r="K134" s="217"/>
      <c r="L134" s="43"/>
      <c r="M134" s="218" t="s">
        <v>1</v>
      </c>
      <c r="N134" s="219" t="s">
        <v>45</v>
      </c>
      <c r="O134" s="90"/>
      <c r="P134" s="220">
        <f>O134*H134</f>
        <v>0</v>
      </c>
      <c r="Q134" s="220">
        <v>0.22500000000000001</v>
      </c>
      <c r="R134" s="220">
        <f>Q134*H134</f>
        <v>10.35</v>
      </c>
      <c r="S134" s="220">
        <v>0</v>
      </c>
      <c r="T134" s="22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2" t="s">
        <v>138</v>
      </c>
      <c r="AT134" s="222" t="s">
        <v>134</v>
      </c>
      <c r="AU134" s="222" t="s">
        <v>88</v>
      </c>
      <c r="AY134" s="16" t="s">
        <v>133</v>
      </c>
      <c r="BE134" s="223">
        <f>IF(N134="základní",J134,0)</f>
        <v>0</v>
      </c>
      <c r="BF134" s="223">
        <f>IF(N134="snížená",J134,0)</f>
        <v>0</v>
      </c>
      <c r="BG134" s="223">
        <f>IF(N134="zákl. přenesená",J134,0)</f>
        <v>0</v>
      </c>
      <c r="BH134" s="223">
        <f>IF(N134="sníž. přenesená",J134,0)</f>
        <v>0</v>
      </c>
      <c r="BI134" s="223">
        <f>IF(N134="nulová",J134,0)</f>
        <v>0</v>
      </c>
      <c r="BJ134" s="16" t="s">
        <v>88</v>
      </c>
      <c r="BK134" s="223">
        <f>ROUND(I134*H134,2)</f>
        <v>0</v>
      </c>
      <c r="BL134" s="16" t="s">
        <v>138</v>
      </c>
      <c r="BM134" s="222" t="s">
        <v>156</v>
      </c>
    </row>
    <row r="135" s="12" customFormat="1">
      <c r="A135" s="12"/>
      <c r="B135" s="224"/>
      <c r="C135" s="225"/>
      <c r="D135" s="226" t="s">
        <v>139</v>
      </c>
      <c r="E135" s="227" t="s">
        <v>1</v>
      </c>
      <c r="F135" s="228" t="s">
        <v>157</v>
      </c>
      <c r="G135" s="225"/>
      <c r="H135" s="227" t="s">
        <v>1</v>
      </c>
      <c r="I135" s="229"/>
      <c r="J135" s="225"/>
      <c r="K135" s="225"/>
      <c r="L135" s="230"/>
      <c r="M135" s="231"/>
      <c r="N135" s="232"/>
      <c r="O135" s="232"/>
      <c r="P135" s="232"/>
      <c r="Q135" s="232"/>
      <c r="R135" s="232"/>
      <c r="S135" s="232"/>
      <c r="T135" s="233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T135" s="234" t="s">
        <v>139</v>
      </c>
      <c r="AU135" s="234" t="s">
        <v>88</v>
      </c>
      <c r="AV135" s="12" t="s">
        <v>88</v>
      </c>
      <c r="AW135" s="12" t="s">
        <v>36</v>
      </c>
      <c r="AX135" s="12" t="s">
        <v>80</v>
      </c>
      <c r="AY135" s="234" t="s">
        <v>133</v>
      </c>
    </row>
    <row r="136" s="13" customFormat="1">
      <c r="A136" s="13"/>
      <c r="B136" s="235"/>
      <c r="C136" s="236"/>
      <c r="D136" s="226" t="s">
        <v>139</v>
      </c>
      <c r="E136" s="237" t="s">
        <v>1</v>
      </c>
      <c r="F136" s="238" t="s">
        <v>147</v>
      </c>
      <c r="G136" s="236"/>
      <c r="H136" s="239">
        <v>46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139</v>
      </c>
      <c r="AU136" s="245" t="s">
        <v>88</v>
      </c>
      <c r="AV136" s="13" t="s">
        <v>90</v>
      </c>
      <c r="AW136" s="13" t="s">
        <v>36</v>
      </c>
      <c r="AX136" s="13" t="s">
        <v>88</v>
      </c>
      <c r="AY136" s="245" t="s">
        <v>133</v>
      </c>
    </row>
    <row r="137" s="2" customFormat="1" ht="24.15" customHeight="1">
      <c r="A137" s="37"/>
      <c r="B137" s="38"/>
      <c r="C137" s="210" t="s">
        <v>158</v>
      </c>
      <c r="D137" s="210" t="s">
        <v>134</v>
      </c>
      <c r="E137" s="211" t="s">
        <v>159</v>
      </c>
      <c r="F137" s="212" t="s">
        <v>160</v>
      </c>
      <c r="G137" s="213" t="s">
        <v>144</v>
      </c>
      <c r="H137" s="214">
        <v>9</v>
      </c>
      <c r="I137" s="215"/>
      <c r="J137" s="216">
        <f>ROUND(I137*H137,2)</f>
        <v>0</v>
      </c>
      <c r="K137" s="217"/>
      <c r="L137" s="43"/>
      <c r="M137" s="218" t="s">
        <v>1</v>
      </c>
      <c r="N137" s="219" t="s">
        <v>45</v>
      </c>
      <c r="O137" s="90"/>
      <c r="P137" s="220">
        <f>O137*H137</f>
        <v>0</v>
      </c>
      <c r="Q137" s="220">
        <v>0.40000000000000002</v>
      </c>
      <c r="R137" s="220">
        <f>Q137*H137</f>
        <v>3.6000000000000001</v>
      </c>
      <c r="S137" s="220">
        <v>0</v>
      </c>
      <c r="T137" s="22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2" t="s">
        <v>138</v>
      </c>
      <c r="AT137" s="222" t="s">
        <v>134</v>
      </c>
      <c r="AU137" s="222" t="s">
        <v>88</v>
      </c>
      <c r="AY137" s="16" t="s">
        <v>133</v>
      </c>
      <c r="BE137" s="223">
        <f>IF(N137="základní",J137,0)</f>
        <v>0</v>
      </c>
      <c r="BF137" s="223">
        <f>IF(N137="snížená",J137,0)</f>
        <v>0</v>
      </c>
      <c r="BG137" s="223">
        <f>IF(N137="zákl. přenesená",J137,0)</f>
        <v>0</v>
      </c>
      <c r="BH137" s="223">
        <f>IF(N137="sníž. přenesená",J137,0)</f>
        <v>0</v>
      </c>
      <c r="BI137" s="223">
        <f>IF(N137="nulová",J137,0)</f>
        <v>0</v>
      </c>
      <c r="BJ137" s="16" t="s">
        <v>88</v>
      </c>
      <c r="BK137" s="223">
        <f>ROUND(I137*H137,2)</f>
        <v>0</v>
      </c>
      <c r="BL137" s="16" t="s">
        <v>138</v>
      </c>
      <c r="BM137" s="222" t="s">
        <v>161</v>
      </c>
    </row>
    <row r="138" s="12" customFormat="1">
      <c r="A138" s="12"/>
      <c r="B138" s="224"/>
      <c r="C138" s="225"/>
      <c r="D138" s="226" t="s">
        <v>139</v>
      </c>
      <c r="E138" s="227" t="s">
        <v>1</v>
      </c>
      <c r="F138" s="228" t="s">
        <v>162</v>
      </c>
      <c r="G138" s="225"/>
      <c r="H138" s="227" t="s">
        <v>1</v>
      </c>
      <c r="I138" s="229"/>
      <c r="J138" s="225"/>
      <c r="K138" s="225"/>
      <c r="L138" s="230"/>
      <c r="M138" s="231"/>
      <c r="N138" s="232"/>
      <c r="O138" s="232"/>
      <c r="P138" s="232"/>
      <c r="Q138" s="232"/>
      <c r="R138" s="232"/>
      <c r="S138" s="232"/>
      <c r="T138" s="233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234" t="s">
        <v>139</v>
      </c>
      <c r="AU138" s="234" t="s">
        <v>88</v>
      </c>
      <c r="AV138" s="12" t="s">
        <v>88</v>
      </c>
      <c r="AW138" s="12" t="s">
        <v>36</v>
      </c>
      <c r="AX138" s="12" t="s">
        <v>80</v>
      </c>
      <c r="AY138" s="234" t="s">
        <v>133</v>
      </c>
    </row>
    <row r="139" s="13" customFormat="1">
      <c r="A139" s="13"/>
      <c r="B139" s="235"/>
      <c r="C139" s="236"/>
      <c r="D139" s="226" t="s">
        <v>139</v>
      </c>
      <c r="E139" s="237" t="s">
        <v>1</v>
      </c>
      <c r="F139" s="238" t="s">
        <v>163</v>
      </c>
      <c r="G139" s="236"/>
      <c r="H139" s="239">
        <v>9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139</v>
      </c>
      <c r="AU139" s="245" t="s">
        <v>88</v>
      </c>
      <c r="AV139" s="13" t="s">
        <v>90</v>
      </c>
      <c r="AW139" s="13" t="s">
        <v>36</v>
      </c>
      <c r="AX139" s="13" t="s">
        <v>88</v>
      </c>
      <c r="AY139" s="245" t="s">
        <v>133</v>
      </c>
    </row>
    <row r="140" s="2" customFormat="1" ht="24.15" customHeight="1">
      <c r="A140" s="37"/>
      <c r="B140" s="38"/>
      <c r="C140" s="210" t="s">
        <v>145</v>
      </c>
      <c r="D140" s="210" t="s">
        <v>134</v>
      </c>
      <c r="E140" s="211" t="s">
        <v>164</v>
      </c>
      <c r="F140" s="212" t="s">
        <v>165</v>
      </c>
      <c r="G140" s="213" t="s">
        <v>144</v>
      </c>
      <c r="H140" s="214">
        <v>64</v>
      </c>
      <c r="I140" s="215"/>
      <c r="J140" s="216">
        <f>ROUND(I140*H140,2)</f>
        <v>0</v>
      </c>
      <c r="K140" s="217"/>
      <c r="L140" s="43"/>
      <c r="M140" s="218" t="s">
        <v>1</v>
      </c>
      <c r="N140" s="219" t="s">
        <v>45</v>
      </c>
      <c r="O140" s="90"/>
      <c r="P140" s="220">
        <f>O140*H140</f>
        <v>0</v>
      </c>
      <c r="Q140" s="220">
        <v>0.13</v>
      </c>
      <c r="R140" s="220">
        <f>Q140*H140</f>
        <v>8.3200000000000003</v>
      </c>
      <c r="S140" s="220">
        <v>0</v>
      </c>
      <c r="T140" s="22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2" t="s">
        <v>138</v>
      </c>
      <c r="AT140" s="222" t="s">
        <v>134</v>
      </c>
      <c r="AU140" s="222" t="s">
        <v>88</v>
      </c>
      <c r="AY140" s="16" t="s">
        <v>133</v>
      </c>
      <c r="BE140" s="223">
        <f>IF(N140="základní",J140,0)</f>
        <v>0</v>
      </c>
      <c r="BF140" s="223">
        <f>IF(N140="snížená",J140,0)</f>
        <v>0</v>
      </c>
      <c r="BG140" s="223">
        <f>IF(N140="zákl. přenesená",J140,0)</f>
        <v>0</v>
      </c>
      <c r="BH140" s="223">
        <f>IF(N140="sníž. přenesená",J140,0)</f>
        <v>0</v>
      </c>
      <c r="BI140" s="223">
        <f>IF(N140="nulová",J140,0)</f>
        <v>0</v>
      </c>
      <c r="BJ140" s="16" t="s">
        <v>88</v>
      </c>
      <c r="BK140" s="223">
        <f>ROUND(I140*H140,2)</f>
        <v>0</v>
      </c>
      <c r="BL140" s="16" t="s">
        <v>138</v>
      </c>
      <c r="BM140" s="222" t="s">
        <v>166</v>
      </c>
    </row>
    <row r="141" s="12" customFormat="1">
      <c r="A141" s="12"/>
      <c r="B141" s="224"/>
      <c r="C141" s="225"/>
      <c r="D141" s="226" t="s">
        <v>139</v>
      </c>
      <c r="E141" s="227" t="s">
        <v>1</v>
      </c>
      <c r="F141" s="228" t="s">
        <v>167</v>
      </c>
      <c r="G141" s="225"/>
      <c r="H141" s="227" t="s">
        <v>1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T141" s="234" t="s">
        <v>139</v>
      </c>
      <c r="AU141" s="234" t="s">
        <v>88</v>
      </c>
      <c r="AV141" s="12" t="s">
        <v>88</v>
      </c>
      <c r="AW141" s="12" t="s">
        <v>36</v>
      </c>
      <c r="AX141" s="12" t="s">
        <v>80</v>
      </c>
      <c r="AY141" s="234" t="s">
        <v>133</v>
      </c>
    </row>
    <row r="142" s="13" customFormat="1">
      <c r="A142" s="13"/>
      <c r="B142" s="235"/>
      <c r="C142" s="236"/>
      <c r="D142" s="226" t="s">
        <v>139</v>
      </c>
      <c r="E142" s="237" t="s">
        <v>1</v>
      </c>
      <c r="F142" s="238" t="s">
        <v>168</v>
      </c>
      <c r="G142" s="236"/>
      <c r="H142" s="239">
        <v>64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139</v>
      </c>
      <c r="AU142" s="245" t="s">
        <v>88</v>
      </c>
      <c r="AV142" s="13" t="s">
        <v>90</v>
      </c>
      <c r="AW142" s="13" t="s">
        <v>36</v>
      </c>
      <c r="AX142" s="13" t="s">
        <v>88</v>
      </c>
      <c r="AY142" s="245" t="s">
        <v>133</v>
      </c>
    </row>
    <row r="143" s="2" customFormat="1" ht="16.5" customHeight="1">
      <c r="A143" s="37"/>
      <c r="B143" s="38"/>
      <c r="C143" s="210" t="s">
        <v>169</v>
      </c>
      <c r="D143" s="210" t="s">
        <v>134</v>
      </c>
      <c r="E143" s="211" t="s">
        <v>170</v>
      </c>
      <c r="F143" s="212" t="s">
        <v>171</v>
      </c>
      <c r="G143" s="213" t="s">
        <v>137</v>
      </c>
      <c r="H143" s="214">
        <v>63</v>
      </c>
      <c r="I143" s="215"/>
      <c r="J143" s="216">
        <f>ROUND(I143*H143,2)</f>
        <v>0</v>
      </c>
      <c r="K143" s="217"/>
      <c r="L143" s="43"/>
      <c r="M143" s="218" t="s">
        <v>1</v>
      </c>
      <c r="N143" s="219" t="s">
        <v>45</v>
      </c>
      <c r="O143" s="90"/>
      <c r="P143" s="220">
        <f>O143*H143</f>
        <v>0</v>
      </c>
      <c r="Q143" s="220">
        <v>0.14499999999999999</v>
      </c>
      <c r="R143" s="220">
        <f>Q143*H143</f>
        <v>9.1349999999999998</v>
      </c>
      <c r="S143" s="220">
        <v>0</v>
      </c>
      <c r="T143" s="22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2" t="s">
        <v>138</v>
      </c>
      <c r="AT143" s="222" t="s">
        <v>134</v>
      </c>
      <c r="AU143" s="222" t="s">
        <v>88</v>
      </c>
      <c r="AY143" s="16" t="s">
        <v>133</v>
      </c>
      <c r="BE143" s="223">
        <f>IF(N143="základní",J143,0)</f>
        <v>0</v>
      </c>
      <c r="BF143" s="223">
        <f>IF(N143="snížená",J143,0)</f>
        <v>0</v>
      </c>
      <c r="BG143" s="223">
        <f>IF(N143="zákl. přenesená",J143,0)</f>
        <v>0</v>
      </c>
      <c r="BH143" s="223">
        <f>IF(N143="sníž. přenesená",J143,0)</f>
        <v>0</v>
      </c>
      <c r="BI143" s="223">
        <f>IF(N143="nulová",J143,0)</f>
        <v>0</v>
      </c>
      <c r="BJ143" s="16" t="s">
        <v>88</v>
      </c>
      <c r="BK143" s="223">
        <f>ROUND(I143*H143,2)</f>
        <v>0</v>
      </c>
      <c r="BL143" s="16" t="s">
        <v>138</v>
      </c>
      <c r="BM143" s="222" t="s">
        <v>172</v>
      </c>
    </row>
    <row r="144" s="12" customFormat="1">
      <c r="A144" s="12"/>
      <c r="B144" s="224"/>
      <c r="C144" s="225"/>
      <c r="D144" s="226" t="s">
        <v>139</v>
      </c>
      <c r="E144" s="227" t="s">
        <v>1</v>
      </c>
      <c r="F144" s="228" t="s">
        <v>173</v>
      </c>
      <c r="G144" s="225"/>
      <c r="H144" s="227" t="s">
        <v>1</v>
      </c>
      <c r="I144" s="229"/>
      <c r="J144" s="225"/>
      <c r="K144" s="225"/>
      <c r="L144" s="230"/>
      <c r="M144" s="231"/>
      <c r="N144" s="232"/>
      <c r="O144" s="232"/>
      <c r="P144" s="232"/>
      <c r="Q144" s="232"/>
      <c r="R144" s="232"/>
      <c r="S144" s="232"/>
      <c r="T144" s="233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T144" s="234" t="s">
        <v>139</v>
      </c>
      <c r="AU144" s="234" t="s">
        <v>88</v>
      </c>
      <c r="AV144" s="12" t="s">
        <v>88</v>
      </c>
      <c r="AW144" s="12" t="s">
        <v>36</v>
      </c>
      <c r="AX144" s="12" t="s">
        <v>80</v>
      </c>
      <c r="AY144" s="234" t="s">
        <v>133</v>
      </c>
    </row>
    <row r="145" s="13" customFormat="1">
      <c r="A145" s="13"/>
      <c r="B145" s="235"/>
      <c r="C145" s="236"/>
      <c r="D145" s="226" t="s">
        <v>139</v>
      </c>
      <c r="E145" s="237" t="s">
        <v>1</v>
      </c>
      <c r="F145" s="238" t="s">
        <v>174</v>
      </c>
      <c r="G145" s="236"/>
      <c r="H145" s="239">
        <v>63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139</v>
      </c>
      <c r="AU145" s="245" t="s">
        <v>88</v>
      </c>
      <c r="AV145" s="13" t="s">
        <v>90</v>
      </c>
      <c r="AW145" s="13" t="s">
        <v>36</v>
      </c>
      <c r="AX145" s="13" t="s">
        <v>88</v>
      </c>
      <c r="AY145" s="245" t="s">
        <v>133</v>
      </c>
    </row>
    <row r="146" s="2" customFormat="1" ht="16.5" customHeight="1">
      <c r="A146" s="37"/>
      <c r="B146" s="38"/>
      <c r="C146" s="210" t="s">
        <v>151</v>
      </c>
      <c r="D146" s="210" t="s">
        <v>134</v>
      </c>
      <c r="E146" s="211" t="s">
        <v>175</v>
      </c>
      <c r="F146" s="212" t="s">
        <v>176</v>
      </c>
      <c r="G146" s="213" t="s">
        <v>137</v>
      </c>
      <c r="H146" s="214">
        <v>10</v>
      </c>
      <c r="I146" s="215"/>
      <c r="J146" s="216">
        <f>ROUND(I146*H146,2)</f>
        <v>0</v>
      </c>
      <c r="K146" s="217"/>
      <c r="L146" s="43"/>
      <c r="M146" s="218" t="s">
        <v>1</v>
      </c>
      <c r="N146" s="219" t="s">
        <v>45</v>
      </c>
      <c r="O146" s="90"/>
      <c r="P146" s="220">
        <f>O146*H146</f>
        <v>0</v>
      </c>
      <c r="Q146" s="220">
        <v>0.11500000000000001</v>
      </c>
      <c r="R146" s="220">
        <f>Q146*H146</f>
        <v>1.1500000000000001</v>
      </c>
      <c r="S146" s="220">
        <v>0</v>
      </c>
      <c r="T146" s="22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2" t="s">
        <v>138</v>
      </c>
      <c r="AT146" s="222" t="s">
        <v>134</v>
      </c>
      <c r="AU146" s="222" t="s">
        <v>88</v>
      </c>
      <c r="AY146" s="16" t="s">
        <v>133</v>
      </c>
      <c r="BE146" s="223">
        <f>IF(N146="základní",J146,0)</f>
        <v>0</v>
      </c>
      <c r="BF146" s="223">
        <f>IF(N146="snížená",J146,0)</f>
        <v>0</v>
      </c>
      <c r="BG146" s="223">
        <f>IF(N146="zákl. přenesená",J146,0)</f>
        <v>0</v>
      </c>
      <c r="BH146" s="223">
        <f>IF(N146="sníž. přenesená",J146,0)</f>
        <v>0</v>
      </c>
      <c r="BI146" s="223">
        <f>IF(N146="nulová",J146,0)</f>
        <v>0</v>
      </c>
      <c r="BJ146" s="16" t="s">
        <v>88</v>
      </c>
      <c r="BK146" s="223">
        <f>ROUND(I146*H146,2)</f>
        <v>0</v>
      </c>
      <c r="BL146" s="16" t="s">
        <v>138</v>
      </c>
      <c r="BM146" s="222" t="s">
        <v>177</v>
      </c>
    </row>
    <row r="147" s="2" customFormat="1" ht="21.75" customHeight="1">
      <c r="A147" s="37"/>
      <c r="B147" s="38"/>
      <c r="C147" s="210" t="s">
        <v>178</v>
      </c>
      <c r="D147" s="210" t="s">
        <v>134</v>
      </c>
      <c r="E147" s="211" t="s">
        <v>179</v>
      </c>
      <c r="F147" s="212" t="s">
        <v>180</v>
      </c>
      <c r="G147" s="213" t="s">
        <v>181</v>
      </c>
      <c r="H147" s="214">
        <v>41.950000000000003</v>
      </c>
      <c r="I147" s="215"/>
      <c r="J147" s="216">
        <f>ROUND(I147*H147,2)</f>
        <v>0</v>
      </c>
      <c r="K147" s="217"/>
      <c r="L147" s="43"/>
      <c r="M147" s="218" t="s">
        <v>1</v>
      </c>
      <c r="N147" s="219" t="s">
        <v>45</v>
      </c>
      <c r="O147" s="90"/>
      <c r="P147" s="220">
        <f>O147*H147</f>
        <v>0</v>
      </c>
      <c r="Q147" s="220">
        <v>0</v>
      </c>
      <c r="R147" s="220">
        <f>Q147*H147</f>
        <v>0</v>
      </c>
      <c r="S147" s="220">
        <v>0</v>
      </c>
      <c r="T147" s="22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2" t="s">
        <v>138</v>
      </c>
      <c r="AT147" s="222" t="s">
        <v>134</v>
      </c>
      <c r="AU147" s="222" t="s">
        <v>88</v>
      </c>
      <c r="AY147" s="16" t="s">
        <v>133</v>
      </c>
      <c r="BE147" s="223">
        <f>IF(N147="základní",J147,0)</f>
        <v>0</v>
      </c>
      <c r="BF147" s="223">
        <f>IF(N147="snížená",J147,0)</f>
        <v>0</v>
      </c>
      <c r="BG147" s="223">
        <f>IF(N147="zákl. přenesená",J147,0)</f>
        <v>0</v>
      </c>
      <c r="BH147" s="223">
        <f>IF(N147="sníž. přenesená",J147,0)</f>
        <v>0</v>
      </c>
      <c r="BI147" s="223">
        <f>IF(N147="nulová",J147,0)</f>
        <v>0</v>
      </c>
      <c r="BJ147" s="16" t="s">
        <v>88</v>
      </c>
      <c r="BK147" s="223">
        <f>ROUND(I147*H147,2)</f>
        <v>0</v>
      </c>
      <c r="BL147" s="16" t="s">
        <v>138</v>
      </c>
      <c r="BM147" s="222" t="s">
        <v>182</v>
      </c>
    </row>
    <row r="148" s="2" customFormat="1" ht="24.15" customHeight="1">
      <c r="A148" s="37"/>
      <c r="B148" s="38"/>
      <c r="C148" s="210" t="s">
        <v>156</v>
      </c>
      <c r="D148" s="210" t="s">
        <v>134</v>
      </c>
      <c r="E148" s="211" t="s">
        <v>183</v>
      </c>
      <c r="F148" s="212" t="s">
        <v>184</v>
      </c>
      <c r="G148" s="213" t="s">
        <v>181</v>
      </c>
      <c r="H148" s="214">
        <v>377.55000000000001</v>
      </c>
      <c r="I148" s="215"/>
      <c r="J148" s="216">
        <f>ROUND(I148*H148,2)</f>
        <v>0</v>
      </c>
      <c r="K148" s="217"/>
      <c r="L148" s="43"/>
      <c r="M148" s="218" t="s">
        <v>1</v>
      </c>
      <c r="N148" s="219" t="s">
        <v>45</v>
      </c>
      <c r="O148" s="90"/>
      <c r="P148" s="220">
        <f>O148*H148</f>
        <v>0</v>
      </c>
      <c r="Q148" s="220">
        <v>0</v>
      </c>
      <c r="R148" s="220">
        <f>Q148*H148</f>
        <v>0</v>
      </c>
      <c r="S148" s="220">
        <v>0</v>
      </c>
      <c r="T148" s="22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2" t="s">
        <v>138</v>
      </c>
      <c r="AT148" s="222" t="s">
        <v>134</v>
      </c>
      <c r="AU148" s="222" t="s">
        <v>88</v>
      </c>
      <c r="AY148" s="16" t="s">
        <v>133</v>
      </c>
      <c r="BE148" s="223">
        <f>IF(N148="základní",J148,0)</f>
        <v>0</v>
      </c>
      <c r="BF148" s="223">
        <f>IF(N148="snížená",J148,0)</f>
        <v>0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16" t="s">
        <v>88</v>
      </c>
      <c r="BK148" s="223">
        <f>ROUND(I148*H148,2)</f>
        <v>0</v>
      </c>
      <c r="BL148" s="16" t="s">
        <v>138</v>
      </c>
      <c r="BM148" s="222" t="s">
        <v>185</v>
      </c>
    </row>
    <row r="149" s="2" customFormat="1" ht="24.15" customHeight="1">
      <c r="A149" s="37"/>
      <c r="B149" s="38"/>
      <c r="C149" s="210" t="s">
        <v>131</v>
      </c>
      <c r="D149" s="210" t="s">
        <v>134</v>
      </c>
      <c r="E149" s="211" t="s">
        <v>186</v>
      </c>
      <c r="F149" s="212" t="s">
        <v>187</v>
      </c>
      <c r="G149" s="213" t="s">
        <v>181</v>
      </c>
      <c r="H149" s="214">
        <v>13.07</v>
      </c>
      <c r="I149" s="215"/>
      <c r="J149" s="216">
        <f>ROUND(I149*H149,2)</f>
        <v>0</v>
      </c>
      <c r="K149" s="217"/>
      <c r="L149" s="43"/>
      <c r="M149" s="218" t="s">
        <v>1</v>
      </c>
      <c r="N149" s="219" t="s">
        <v>45</v>
      </c>
      <c r="O149" s="90"/>
      <c r="P149" s="220">
        <f>O149*H149</f>
        <v>0</v>
      </c>
      <c r="Q149" s="220">
        <v>0</v>
      </c>
      <c r="R149" s="220">
        <f>Q149*H149</f>
        <v>0</v>
      </c>
      <c r="S149" s="220">
        <v>0</v>
      </c>
      <c r="T149" s="22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2" t="s">
        <v>138</v>
      </c>
      <c r="AT149" s="222" t="s">
        <v>134</v>
      </c>
      <c r="AU149" s="222" t="s">
        <v>88</v>
      </c>
      <c r="AY149" s="16" t="s">
        <v>133</v>
      </c>
      <c r="BE149" s="223">
        <f>IF(N149="základní",J149,0)</f>
        <v>0</v>
      </c>
      <c r="BF149" s="223">
        <f>IF(N149="snížená",J149,0)</f>
        <v>0</v>
      </c>
      <c r="BG149" s="223">
        <f>IF(N149="zákl. přenesená",J149,0)</f>
        <v>0</v>
      </c>
      <c r="BH149" s="223">
        <f>IF(N149="sníž. přenesená",J149,0)</f>
        <v>0</v>
      </c>
      <c r="BI149" s="223">
        <f>IF(N149="nulová",J149,0)</f>
        <v>0</v>
      </c>
      <c r="BJ149" s="16" t="s">
        <v>88</v>
      </c>
      <c r="BK149" s="223">
        <f>ROUND(I149*H149,2)</f>
        <v>0</v>
      </c>
      <c r="BL149" s="16" t="s">
        <v>138</v>
      </c>
      <c r="BM149" s="222" t="s">
        <v>188</v>
      </c>
    </row>
    <row r="150" s="2" customFormat="1" ht="24.15" customHeight="1">
      <c r="A150" s="37"/>
      <c r="B150" s="38"/>
      <c r="C150" s="210" t="s">
        <v>161</v>
      </c>
      <c r="D150" s="210" t="s">
        <v>134</v>
      </c>
      <c r="E150" s="211" t="s">
        <v>189</v>
      </c>
      <c r="F150" s="212" t="s">
        <v>190</v>
      </c>
      <c r="G150" s="213" t="s">
        <v>181</v>
      </c>
      <c r="H150" s="214">
        <v>9.3949999999999996</v>
      </c>
      <c r="I150" s="215"/>
      <c r="J150" s="216">
        <f>ROUND(I150*H150,2)</f>
        <v>0</v>
      </c>
      <c r="K150" s="217"/>
      <c r="L150" s="43"/>
      <c r="M150" s="218" t="s">
        <v>1</v>
      </c>
      <c r="N150" s="219" t="s">
        <v>45</v>
      </c>
      <c r="O150" s="90"/>
      <c r="P150" s="220">
        <f>O150*H150</f>
        <v>0</v>
      </c>
      <c r="Q150" s="220">
        <v>0</v>
      </c>
      <c r="R150" s="220">
        <f>Q150*H150</f>
        <v>0</v>
      </c>
      <c r="S150" s="220">
        <v>0</v>
      </c>
      <c r="T150" s="22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2" t="s">
        <v>138</v>
      </c>
      <c r="AT150" s="222" t="s">
        <v>134</v>
      </c>
      <c r="AU150" s="222" t="s">
        <v>88</v>
      </c>
      <c r="AY150" s="16" t="s">
        <v>133</v>
      </c>
      <c r="BE150" s="223">
        <f>IF(N150="základní",J150,0)</f>
        <v>0</v>
      </c>
      <c r="BF150" s="223">
        <f>IF(N150="snížená",J150,0)</f>
        <v>0</v>
      </c>
      <c r="BG150" s="223">
        <f>IF(N150="zákl. přenesená",J150,0)</f>
        <v>0</v>
      </c>
      <c r="BH150" s="223">
        <f>IF(N150="sníž. přenesená",J150,0)</f>
        <v>0</v>
      </c>
      <c r="BI150" s="223">
        <f>IF(N150="nulová",J150,0)</f>
        <v>0</v>
      </c>
      <c r="BJ150" s="16" t="s">
        <v>88</v>
      </c>
      <c r="BK150" s="223">
        <f>ROUND(I150*H150,2)</f>
        <v>0</v>
      </c>
      <c r="BL150" s="16" t="s">
        <v>138</v>
      </c>
      <c r="BM150" s="222" t="s">
        <v>191</v>
      </c>
    </row>
    <row r="151" s="2" customFormat="1" ht="24.15" customHeight="1">
      <c r="A151" s="37"/>
      <c r="B151" s="38"/>
      <c r="C151" s="210" t="s">
        <v>192</v>
      </c>
      <c r="D151" s="210" t="s">
        <v>134</v>
      </c>
      <c r="E151" s="211" t="s">
        <v>193</v>
      </c>
      <c r="F151" s="212" t="s">
        <v>194</v>
      </c>
      <c r="G151" s="213" t="s">
        <v>181</v>
      </c>
      <c r="H151" s="214">
        <v>19.484999999999999</v>
      </c>
      <c r="I151" s="215"/>
      <c r="J151" s="216">
        <f>ROUND(I151*H151,2)</f>
        <v>0</v>
      </c>
      <c r="K151" s="217"/>
      <c r="L151" s="43"/>
      <c r="M151" s="218" t="s">
        <v>1</v>
      </c>
      <c r="N151" s="219" t="s">
        <v>45</v>
      </c>
      <c r="O151" s="90"/>
      <c r="P151" s="220">
        <f>O151*H151</f>
        <v>0</v>
      </c>
      <c r="Q151" s="220">
        <v>0</v>
      </c>
      <c r="R151" s="220">
        <f>Q151*H151</f>
        <v>0</v>
      </c>
      <c r="S151" s="220">
        <v>0</v>
      </c>
      <c r="T151" s="22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2" t="s">
        <v>138</v>
      </c>
      <c r="AT151" s="222" t="s">
        <v>134</v>
      </c>
      <c r="AU151" s="222" t="s">
        <v>88</v>
      </c>
      <c r="AY151" s="16" t="s">
        <v>133</v>
      </c>
      <c r="BE151" s="223">
        <f>IF(N151="základní",J151,0)</f>
        <v>0</v>
      </c>
      <c r="BF151" s="223">
        <f>IF(N151="snížená",J151,0)</f>
        <v>0</v>
      </c>
      <c r="BG151" s="223">
        <f>IF(N151="zákl. přenesená",J151,0)</f>
        <v>0</v>
      </c>
      <c r="BH151" s="223">
        <f>IF(N151="sníž. přenesená",J151,0)</f>
        <v>0</v>
      </c>
      <c r="BI151" s="223">
        <f>IF(N151="nulová",J151,0)</f>
        <v>0</v>
      </c>
      <c r="BJ151" s="16" t="s">
        <v>88</v>
      </c>
      <c r="BK151" s="223">
        <f>ROUND(I151*H151,2)</f>
        <v>0</v>
      </c>
      <c r="BL151" s="16" t="s">
        <v>138</v>
      </c>
      <c r="BM151" s="222" t="s">
        <v>195</v>
      </c>
    </row>
    <row r="152" s="11" customFormat="1" ht="25.92" customHeight="1">
      <c r="A152" s="11"/>
      <c r="B152" s="196"/>
      <c r="C152" s="197"/>
      <c r="D152" s="198" t="s">
        <v>79</v>
      </c>
      <c r="E152" s="199" t="s">
        <v>192</v>
      </c>
      <c r="F152" s="199" t="s">
        <v>196</v>
      </c>
      <c r="G152" s="197"/>
      <c r="H152" s="197"/>
      <c r="I152" s="200"/>
      <c r="J152" s="201">
        <f>BK152</f>
        <v>0</v>
      </c>
      <c r="K152" s="197"/>
      <c r="L152" s="202"/>
      <c r="M152" s="203"/>
      <c r="N152" s="204"/>
      <c r="O152" s="204"/>
      <c r="P152" s="205">
        <f>SUM(P153:P174)</f>
        <v>0</v>
      </c>
      <c r="Q152" s="204"/>
      <c r="R152" s="205">
        <f>SUM(R153:R174)</f>
        <v>0.094</v>
      </c>
      <c r="S152" s="204"/>
      <c r="T152" s="206">
        <f>SUM(T153:T174)</f>
        <v>0</v>
      </c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R152" s="207" t="s">
        <v>88</v>
      </c>
      <c r="AT152" s="208" t="s">
        <v>79</v>
      </c>
      <c r="AU152" s="208" t="s">
        <v>80</v>
      </c>
      <c r="AY152" s="207" t="s">
        <v>133</v>
      </c>
      <c r="BK152" s="209">
        <f>SUM(BK153:BK174)</f>
        <v>0</v>
      </c>
    </row>
    <row r="153" s="2" customFormat="1" ht="21.75" customHeight="1">
      <c r="A153" s="37"/>
      <c r="B153" s="38"/>
      <c r="C153" s="210" t="s">
        <v>166</v>
      </c>
      <c r="D153" s="210" t="s">
        <v>134</v>
      </c>
      <c r="E153" s="211" t="s">
        <v>197</v>
      </c>
      <c r="F153" s="212" t="s">
        <v>198</v>
      </c>
      <c r="G153" s="213" t="s">
        <v>199</v>
      </c>
      <c r="H153" s="214">
        <v>33.299999999999997</v>
      </c>
      <c r="I153" s="215"/>
      <c r="J153" s="216">
        <f>ROUND(I153*H153,2)</f>
        <v>0</v>
      </c>
      <c r="K153" s="217"/>
      <c r="L153" s="43"/>
      <c r="M153" s="218" t="s">
        <v>1</v>
      </c>
      <c r="N153" s="219" t="s">
        <v>45</v>
      </c>
      <c r="O153" s="90"/>
      <c r="P153" s="220">
        <f>O153*H153</f>
        <v>0</v>
      </c>
      <c r="Q153" s="220">
        <v>0</v>
      </c>
      <c r="R153" s="220">
        <f>Q153*H153</f>
        <v>0</v>
      </c>
      <c r="S153" s="220">
        <v>0</v>
      </c>
      <c r="T153" s="22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2" t="s">
        <v>138</v>
      </c>
      <c r="AT153" s="222" t="s">
        <v>134</v>
      </c>
      <c r="AU153" s="222" t="s">
        <v>88</v>
      </c>
      <c r="AY153" s="16" t="s">
        <v>133</v>
      </c>
      <c r="BE153" s="223">
        <f>IF(N153="základní",J153,0)</f>
        <v>0</v>
      </c>
      <c r="BF153" s="223">
        <f>IF(N153="snížená",J153,0)</f>
        <v>0</v>
      </c>
      <c r="BG153" s="223">
        <f>IF(N153="zákl. přenesená",J153,0)</f>
        <v>0</v>
      </c>
      <c r="BH153" s="223">
        <f>IF(N153="sníž. přenesená",J153,0)</f>
        <v>0</v>
      </c>
      <c r="BI153" s="223">
        <f>IF(N153="nulová",J153,0)</f>
        <v>0</v>
      </c>
      <c r="BJ153" s="16" t="s">
        <v>88</v>
      </c>
      <c r="BK153" s="223">
        <f>ROUND(I153*H153,2)</f>
        <v>0</v>
      </c>
      <c r="BL153" s="16" t="s">
        <v>138</v>
      </c>
      <c r="BM153" s="222" t="s">
        <v>200</v>
      </c>
    </row>
    <row r="154" s="12" customFormat="1">
      <c r="A154" s="12"/>
      <c r="B154" s="224"/>
      <c r="C154" s="225"/>
      <c r="D154" s="226" t="s">
        <v>139</v>
      </c>
      <c r="E154" s="227" t="s">
        <v>1</v>
      </c>
      <c r="F154" s="228" t="s">
        <v>201</v>
      </c>
      <c r="G154" s="225"/>
      <c r="H154" s="227" t="s">
        <v>1</v>
      </c>
      <c r="I154" s="229"/>
      <c r="J154" s="225"/>
      <c r="K154" s="225"/>
      <c r="L154" s="230"/>
      <c r="M154" s="231"/>
      <c r="N154" s="232"/>
      <c r="O154" s="232"/>
      <c r="P154" s="232"/>
      <c r="Q154" s="232"/>
      <c r="R154" s="232"/>
      <c r="S154" s="232"/>
      <c r="T154" s="233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34" t="s">
        <v>139</v>
      </c>
      <c r="AU154" s="234" t="s">
        <v>88</v>
      </c>
      <c r="AV154" s="12" t="s">
        <v>88</v>
      </c>
      <c r="AW154" s="12" t="s">
        <v>36</v>
      </c>
      <c r="AX154" s="12" t="s">
        <v>80</v>
      </c>
      <c r="AY154" s="234" t="s">
        <v>133</v>
      </c>
    </row>
    <row r="155" s="13" customFormat="1">
      <c r="A155" s="13"/>
      <c r="B155" s="235"/>
      <c r="C155" s="236"/>
      <c r="D155" s="226" t="s">
        <v>139</v>
      </c>
      <c r="E155" s="237" t="s">
        <v>1</v>
      </c>
      <c r="F155" s="238" t="s">
        <v>202</v>
      </c>
      <c r="G155" s="236"/>
      <c r="H155" s="239">
        <v>33.299999999999997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139</v>
      </c>
      <c r="AU155" s="245" t="s">
        <v>88</v>
      </c>
      <c r="AV155" s="13" t="s">
        <v>90</v>
      </c>
      <c r="AW155" s="13" t="s">
        <v>36</v>
      </c>
      <c r="AX155" s="13" t="s">
        <v>88</v>
      </c>
      <c r="AY155" s="245" t="s">
        <v>133</v>
      </c>
    </row>
    <row r="156" s="2" customFormat="1" ht="24.15" customHeight="1">
      <c r="A156" s="37"/>
      <c r="B156" s="38"/>
      <c r="C156" s="210" t="s">
        <v>8</v>
      </c>
      <c r="D156" s="210" t="s">
        <v>134</v>
      </c>
      <c r="E156" s="211" t="s">
        <v>203</v>
      </c>
      <c r="F156" s="212" t="s">
        <v>204</v>
      </c>
      <c r="G156" s="213" t="s">
        <v>199</v>
      </c>
      <c r="H156" s="214">
        <v>62.159999999999997</v>
      </c>
      <c r="I156" s="215"/>
      <c r="J156" s="216">
        <f>ROUND(I156*H156,2)</f>
        <v>0</v>
      </c>
      <c r="K156" s="217"/>
      <c r="L156" s="43"/>
      <c r="M156" s="218" t="s">
        <v>1</v>
      </c>
      <c r="N156" s="219" t="s">
        <v>45</v>
      </c>
      <c r="O156" s="90"/>
      <c r="P156" s="220">
        <f>O156*H156</f>
        <v>0</v>
      </c>
      <c r="Q156" s="220">
        <v>0</v>
      </c>
      <c r="R156" s="220">
        <f>Q156*H156</f>
        <v>0</v>
      </c>
      <c r="S156" s="220">
        <v>0</v>
      </c>
      <c r="T156" s="22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2" t="s">
        <v>138</v>
      </c>
      <c r="AT156" s="222" t="s">
        <v>134</v>
      </c>
      <c r="AU156" s="222" t="s">
        <v>88</v>
      </c>
      <c r="AY156" s="16" t="s">
        <v>133</v>
      </c>
      <c r="BE156" s="223">
        <f>IF(N156="základní",J156,0)</f>
        <v>0</v>
      </c>
      <c r="BF156" s="223">
        <f>IF(N156="snížená",J156,0)</f>
        <v>0</v>
      </c>
      <c r="BG156" s="223">
        <f>IF(N156="zákl. přenesená",J156,0)</f>
        <v>0</v>
      </c>
      <c r="BH156" s="223">
        <f>IF(N156="sníž. přenesená",J156,0)</f>
        <v>0</v>
      </c>
      <c r="BI156" s="223">
        <f>IF(N156="nulová",J156,0)</f>
        <v>0</v>
      </c>
      <c r="BJ156" s="16" t="s">
        <v>88</v>
      </c>
      <c r="BK156" s="223">
        <f>ROUND(I156*H156,2)</f>
        <v>0</v>
      </c>
      <c r="BL156" s="16" t="s">
        <v>138</v>
      </c>
      <c r="BM156" s="222" t="s">
        <v>205</v>
      </c>
    </row>
    <row r="157" s="13" customFormat="1">
      <c r="A157" s="13"/>
      <c r="B157" s="235"/>
      <c r="C157" s="236"/>
      <c r="D157" s="226" t="s">
        <v>139</v>
      </c>
      <c r="E157" s="237" t="s">
        <v>1</v>
      </c>
      <c r="F157" s="238" t="s">
        <v>206</v>
      </c>
      <c r="G157" s="236"/>
      <c r="H157" s="239">
        <v>62.159999999999997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139</v>
      </c>
      <c r="AU157" s="245" t="s">
        <v>88</v>
      </c>
      <c r="AV157" s="13" t="s">
        <v>90</v>
      </c>
      <c r="AW157" s="13" t="s">
        <v>36</v>
      </c>
      <c r="AX157" s="13" t="s">
        <v>88</v>
      </c>
      <c r="AY157" s="245" t="s">
        <v>133</v>
      </c>
    </row>
    <row r="158" s="2" customFormat="1" ht="21.75" customHeight="1">
      <c r="A158" s="37"/>
      <c r="B158" s="38"/>
      <c r="C158" s="210" t="s">
        <v>172</v>
      </c>
      <c r="D158" s="210" t="s">
        <v>134</v>
      </c>
      <c r="E158" s="211" t="s">
        <v>207</v>
      </c>
      <c r="F158" s="212" t="s">
        <v>208</v>
      </c>
      <c r="G158" s="213" t="s">
        <v>199</v>
      </c>
      <c r="H158" s="214">
        <v>31.079999999999998</v>
      </c>
      <c r="I158" s="215"/>
      <c r="J158" s="216">
        <f>ROUND(I158*H158,2)</f>
        <v>0</v>
      </c>
      <c r="K158" s="217"/>
      <c r="L158" s="43"/>
      <c r="M158" s="218" t="s">
        <v>1</v>
      </c>
      <c r="N158" s="219" t="s">
        <v>45</v>
      </c>
      <c r="O158" s="90"/>
      <c r="P158" s="220">
        <f>O158*H158</f>
        <v>0</v>
      </c>
      <c r="Q158" s="220">
        <v>0</v>
      </c>
      <c r="R158" s="220">
        <f>Q158*H158</f>
        <v>0</v>
      </c>
      <c r="S158" s="220">
        <v>0</v>
      </c>
      <c r="T158" s="22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2" t="s">
        <v>138</v>
      </c>
      <c r="AT158" s="222" t="s">
        <v>134</v>
      </c>
      <c r="AU158" s="222" t="s">
        <v>88</v>
      </c>
      <c r="AY158" s="16" t="s">
        <v>133</v>
      </c>
      <c r="BE158" s="223">
        <f>IF(N158="základní",J158,0)</f>
        <v>0</v>
      </c>
      <c r="BF158" s="223">
        <f>IF(N158="snížená",J158,0)</f>
        <v>0</v>
      </c>
      <c r="BG158" s="223">
        <f>IF(N158="zákl. přenesená",J158,0)</f>
        <v>0</v>
      </c>
      <c r="BH158" s="223">
        <f>IF(N158="sníž. přenesená",J158,0)</f>
        <v>0</v>
      </c>
      <c r="BI158" s="223">
        <f>IF(N158="nulová",J158,0)</f>
        <v>0</v>
      </c>
      <c r="BJ158" s="16" t="s">
        <v>88</v>
      </c>
      <c r="BK158" s="223">
        <f>ROUND(I158*H158,2)</f>
        <v>0</v>
      </c>
      <c r="BL158" s="16" t="s">
        <v>138</v>
      </c>
      <c r="BM158" s="222" t="s">
        <v>209</v>
      </c>
    </row>
    <row r="159" s="12" customFormat="1">
      <c r="A159" s="12"/>
      <c r="B159" s="224"/>
      <c r="C159" s="225"/>
      <c r="D159" s="226" t="s">
        <v>139</v>
      </c>
      <c r="E159" s="227" t="s">
        <v>1</v>
      </c>
      <c r="F159" s="228" t="s">
        <v>210</v>
      </c>
      <c r="G159" s="225"/>
      <c r="H159" s="227" t="s">
        <v>1</v>
      </c>
      <c r="I159" s="229"/>
      <c r="J159" s="225"/>
      <c r="K159" s="225"/>
      <c r="L159" s="230"/>
      <c r="M159" s="231"/>
      <c r="N159" s="232"/>
      <c r="O159" s="232"/>
      <c r="P159" s="232"/>
      <c r="Q159" s="232"/>
      <c r="R159" s="232"/>
      <c r="S159" s="232"/>
      <c r="T159" s="233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T159" s="234" t="s">
        <v>139</v>
      </c>
      <c r="AU159" s="234" t="s">
        <v>88</v>
      </c>
      <c r="AV159" s="12" t="s">
        <v>88</v>
      </c>
      <c r="AW159" s="12" t="s">
        <v>36</v>
      </c>
      <c r="AX159" s="12" t="s">
        <v>80</v>
      </c>
      <c r="AY159" s="234" t="s">
        <v>133</v>
      </c>
    </row>
    <row r="160" s="13" customFormat="1">
      <c r="A160" s="13"/>
      <c r="B160" s="235"/>
      <c r="C160" s="236"/>
      <c r="D160" s="226" t="s">
        <v>139</v>
      </c>
      <c r="E160" s="237" t="s">
        <v>1</v>
      </c>
      <c r="F160" s="238" t="s">
        <v>211</v>
      </c>
      <c r="G160" s="236"/>
      <c r="H160" s="239">
        <v>31.079999999999998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139</v>
      </c>
      <c r="AU160" s="245" t="s">
        <v>88</v>
      </c>
      <c r="AV160" s="13" t="s">
        <v>90</v>
      </c>
      <c r="AW160" s="13" t="s">
        <v>36</v>
      </c>
      <c r="AX160" s="13" t="s">
        <v>88</v>
      </c>
      <c r="AY160" s="245" t="s">
        <v>133</v>
      </c>
    </row>
    <row r="161" s="2" customFormat="1" ht="24.15" customHeight="1">
      <c r="A161" s="37"/>
      <c r="B161" s="38"/>
      <c r="C161" s="210" t="s">
        <v>212</v>
      </c>
      <c r="D161" s="210" t="s">
        <v>134</v>
      </c>
      <c r="E161" s="211" t="s">
        <v>213</v>
      </c>
      <c r="F161" s="212" t="s">
        <v>214</v>
      </c>
      <c r="G161" s="213" t="s">
        <v>199</v>
      </c>
      <c r="H161" s="214">
        <v>6.2130000000000001</v>
      </c>
      <c r="I161" s="215"/>
      <c r="J161" s="216">
        <f>ROUND(I161*H161,2)</f>
        <v>0</v>
      </c>
      <c r="K161" s="217"/>
      <c r="L161" s="43"/>
      <c r="M161" s="218" t="s">
        <v>1</v>
      </c>
      <c r="N161" s="219" t="s">
        <v>45</v>
      </c>
      <c r="O161" s="90"/>
      <c r="P161" s="220">
        <f>O161*H161</f>
        <v>0</v>
      </c>
      <c r="Q161" s="220">
        <v>0</v>
      </c>
      <c r="R161" s="220">
        <f>Q161*H161</f>
        <v>0</v>
      </c>
      <c r="S161" s="220">
        <v>0</v>
      </c>
      <c r="T161" s="22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2" t="s">
        <v>138</v>
      </c>
      <c r="AT161" s="222" t="s">
        <v>134</v>
      </c>
      <c r="AU161" s="222" t="s">
        <v>88</v>
      </c>
      <c r="AY161" s="16" t="s">
        <v>133</v>
      </c>
      <c r="BE161" s="223">
        <f>IF(N161="základní",J161,0)</f>
        <v>0</v>
      </c>
      <c r="BF161" s="223">
        <f>IF(N161="snížená",J161,0)</f>
        <v>0</v>
      </c>
      <c r="BG161" s="223">
        <f>IF(N161="zákl. přenesená",J161,0)</f>
        <v>0</v>
      </c>
      <c r="BH161" s="223">
        <f>IF(N161="sníž. přenesená",J161,0)</f>
        <v>0</v>
      </c>
      <c r="BI161" s="223">
        <f>IF(N161="nulová",J161,0)</f>
        <v>0</v>
      </c>
      <c r="BJ161" s="16" t="s">
        <v>88</v>
      </c>
      <c r="BK161" s="223">
        <f>ROUND(I161*H161,2)</f>
        <v>0</v>
      </c>
      <c r="BL161" s="16" t="s">
        <v>138</v>
      </c>
      <c r="BM161" s="222" t="s">
        <v>215</v>
      </c>
    </row>
    <row r="162" s="12" customFormat="1">
      <c r="A162" s="12"/>
      <c r="B162" s="224"/>
      <c r="C162" s="225"/>
      <c r="D162" s="226" t="s">
        <v>139</v>
      </c>
      <c r="E162" s="227" t="s">
        <v>1</v>
      </c>
      <c r="F162" s="228" t="s">
        <v>216</v>
      </c>
      <c r="G162" s="225"/>
      <c r="H162" s="227" t="s">
        <v>1</v>
      </c>
      <c r="I162" s="229"/>
      <c r="J162" s="225"/>
      <c r="K162" s="225"/>
      <c r="L162" s="230"/>
      <c r="M162" s="231"/>
      <c r="N162" s="232"/>
      <c r="O162" s="232"/>
      <c r="P162" s="232"/>
      <c r="Q162" s="232"/>
      <c r="R162" s="232"/>
      <c r="S162" s="232"/>
      <c r="T162" s="233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234" t="s">
        <v>139</v>
      </c>
      <c r="AU162" s="234" t="s">
        <v>88</v>
      </c>
      <c r="AV162" s="12" t="s">
        <v>88</v>
      </c>
      <c r="AW162" s="12" t="s">
        <v>36</v>
      </c>
      <c r="AX162" s="12" t="s">
        <v>80</v>
      </c>
      <c r="AY162" s="234" t="s">
        <v>133</v>
      </c>
    </row>
    <row r="163" s="13" customFormat="1">
      <c r="A163" s="13"/>
      <c r="B163" s="235"/>
      <c r="C163" s="236"/>
      <c r="D163" s="226" t="s">
        <v>139</v>
      </c>
      <c r="E163" s="237" t="s">
        <v>1</v>
      </c>
      <c r="F163" s="238" t="s">
        <v>217</v>
      </c>
      <c r="G163" s="236"/>
      <c r="H163" s="239">
        <v>6.2130000000000001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139</v>
      </c>
      <c r="AU163" s="245" t="s">
        <v>88</v>
      </c>
      <c r="AV163" s="13" t="s">
        <v>90</v>
      </c>
      <c r="AW163" s="13" t="s">
        <v>36</v>
      </c>
      <c r="AX163" s="13" t="s">
        <v>88</v>
      </c>
      <c r="AY163" s="245" t="s">
        <v>133</v>
      </c>
    </row>
    <row r="164" s="2" customFormat="1" ht="24.15" customHeight="1">
      <c r="A164" s="37"/>
      <c r="B164" s="38"/>
      <c r="C164" s="210" t="s">
        <v>177</v>
      </c>
      <c r="D164" s="210" t="s">
        <v>134</v>
      </c>
      <c r="E164" s="211" t="s">
        <v>218</v>
      </c>
      <c r="F164" s="212" t="s">
        <v>219</v>
      </c>
      <c r="G164" s="213" t="s">
        <v>199</v>
      </c>
      <c r="H164" s="214">
        <v>3.1070000000000002</v>
      </c>
      <c r="I164" s="215"/>
      <c r="J164" s="216">
        <f>ROUND(I164*H164,2)</f>
        <v>0</v>
      </c>
      <c r="K164" s="217"/>
      <c r="L164" s="43"/>
      <c r="M164" s="218" t="s">
        <v>1</v>
      </c>
      <c r="N164" s="219" t="s">
        <v>45</v>
      </c>
      <c r="O164" s="90"/>
      <c r="P164" s="220">
        <f>O164*H164</f>
        <v>0</v>
      </c>
      <c r="Q164" s="220">
        <v>0</v>
      </c>
      <c r="R164" s="220">
        <f>Q164*H164</f>
        <v>0</v>
      </c>
      <c r="S164" s="220">
        <v>0</v>
      </c>
      <c r="T164" s="22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2" t="s">
        <v>138</v>
      </c>
      <c r="AT164" s="222" t="s">
        <v>134</v>
      </c>
      <c r="AU164" s="222" t="s">
        <v>88</v>
      </c>
      <c r="AY164" s="16" t="s">
        <v>133</v>
      </c>
      <c r="BE164" s="223">
        <f>IF(N164="základní",J164,0)</f>
        <v>0</v>
      </c>
      <c r="BF164" s="223">
        <f>IF(N164="snížená",J164,0)</f>
        <v>0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16" t="s">
        <v>88</v>
      </c>
      <c r="BK164" s="223">
        <f>ROUND(I164*H164,2)</f>
        <v>0</v>
      </c>
      <c r="BL164" s="16" t="s">
        <v>138</v>
      </c>
      <c r="BM164" s="222" t="s">
        <v>220</v>
      </c>
    </row>
    <row r="165" s="12" customFormat="1">
      <c r="A165" s="12"/>
      <c r="B165" s="224"/>
      <c r="C165" s="225"/>
      <c r="D165" s="226" t="s">
        <v>139</v>
      </c>
      <c r="E165" s="227" t="s">
        <v>1</v>
      </c>
      <c r="F165" s="228" t="s">
        <v>210</v>
      </c>
      <c r="G165" s="225"/>
      <c r="H165" s="227" t="s">
        <v>1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T165" s="234" t="s">
        <v>139</v>
      </c>
      <c r="AU165" s="234" t="s">
        <v>88</v>
      </c>
      <c r="AV165" s="12" t="s">
        <v>88</v>
      </c>
      <c r="AW165" s="12" t="s">
        <v>36</v>
      </c>
      <c r="AX165" s="12" t="s">
        <v>80</v>
      </c>
      <c r="AY165" s="234" t="s">
        <v>133</v>
      </c>
    </row>
    <row r="166" s="13" customFormat="1">
      <c r="A166" s="13"/>
      <c r="B166" s="235"/>
      <c r="C166" s="236"/>
      <c r="D166" s="226" t="s">
        <v>139</v>
      </c>
      <c r="E166" s="237" t="s">
        <v>1</v>
      </c>
      <c r="F166" s="238" t="s">
        <v>221</v>
      </c>
      <c r="G166" s="236"/>
      <c r="H166" s="239">
        <v>3.1070000000000002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139</v>
      </c>
      <c r="AU166" s="245" t="s">
        <v>88</v>
      </c>
      <c r="AV166" s="13" t="s">
        <v>90</v>
      </c>
      <c r="AW166" s="13" t="s">
        <v>36</v>
      </c>
      <c r="AX166" s="13" t="s">
        <v>88</v>
      </c>
      <c r="AY166" s="245" t="s">
        <v>133</v>
      </c>
    </row>
    <row r="167" s="2" customFormat="1" ht="24.15" customHeight="1">
      <c r="A167" s="37"/>
      <c r="B167" s="38"/>
      <c r="C167" s="210" t="s">
        <v>222</v>
      </c>
      <c r="D167" s="210" t="s">
        <v>134</v>
      </c>
      <c r="E167" s="211" t="s">
        <v>223</v>
      </c>
      <c r="F167" s="212" t="s">
        <v>224</v>
      </c>
      <c r="G167" s="213" t="s">
        <v>199</v>
      </c>
      <c r="H167" s="214">
        <v>68.373000000000005</v>
      </c>
      <c r="I167" s="215"/>
      <c r="J167" s="216">
        <f>ROUND(I167*H167,2)</f>
        <v>0</v>
      </c>
      <c r="K167" s="217"/>
      <c r="L167" s="43"/>
      <c r="M167" s="218" t="s">
        <v>1</v>
      </c>
      <c r="N167" s="219" t="s">
        <v>45</v>
      </c>
      <c r="O167" s="90"/>
      <c r="P167" s="220">
        <f>O167*H167</f>
        <v>0</v>
      </c>
      <c r="Q167" s="220">
        <v>0</v>
      </c>
      <c r="R167" s="220">
        <f>Q167*H167</f>
        <v>0</v>
      </c>
      <c r="S167" s="220">
        <v>0</v>
      </c>
      <c r="T167" s="22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2" t="s">
        <v>138</v>
      </c>
      <c r="AT167" s="222" t="s">
        <v>134</v>
      </c>
      <c r="AU167" s="222" t="s">
        <v>88</v>
      </c>
      <c r="AY167" s="16" t="s">
        <v>133</v>
      </c>
      <c r="BE167" s="223">
        <f>IF(N167="základní",J167,0)</f>
        <v>0</v>
      </c>
      <c r="BF167" s="223">
        <f>IF(N167="snížená",J167,0)</f>
        <v>0</v>
      </c>
      <c r="BG167" s="223">
        <f>IF(N167="zákl. přenesená",J167,0)</f>
        <v>0</v>
      </c>
      <c r="BH167" s="223">
        <f>IF(N167="sníž. přenesená",J167,0)</f>
        <v>0</v>
      </c>
      <c r="BI167" s="223">
        <f>IF(N167="nulová",J167,0)</f>
        <v>0</v>
      </c>
      <c r="BJ167" s="16" t="s">
        <v>88</v>
      </c>
      <c r="BK167" s="223">
        <f>ROUND(I167*H167,2)</f>
        <v>0</v>
      </c>
      <c r="BL167" s="16" t="s">
        <v>138</v>
      </c>
      <c r="BM167" s="222" t="s">
        <v>225</v>
      </c>
    </row>
    <row r="168" s="13" customFormat="1">
      <c r="A168" s="13"/>
      <c r="B168" s="235"/>
      <c r="C168" s="236"/>
      <c r="D168" s="226" t="s">
        <v>139</v>
      </c>
      <c r="E168" s="237" t="s">
        <v>1</v>
      </c>
      <c r="F168" s="238" t="s">
        <v>226</v>
      </c>
      <c r="G168" s="236"/>
      <c r="H168" s="239">
        <v>68.373000000000005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139</v>
      </c>
      <c r="AU168" s="245" t="s">
        <v>88</v>
      </c>
      <c r="AV168" s="13" t="s">
        <v>90</v>
      </c>
      <c r="AW168" s="13" t="s">
        <v>36</v>
      </c>
      <c r="AX168" s="13" t="s">
        <v>88</v>
      </c>
      <c r="AY168" s="245" t="s">
        <v>133</v>
      </c>
    </row>
    <row r="169" s="2" customFormat="1" ht="16.5" customHeight="1">
      <c r="A169" s="37"/>
      <c r="B169" s="38"/>
      <c r="C169" s="210" t="s">
        <v>182</v>
      </c>
      <c r="D169" s="210" t="s">
        <v>134</v>
      </c>
      <c r="E169" s="211" t="s">
        <v>227</v>
      </c>
      <c r="F169" s="212" t="s">
        <v>228</v>
      </c>
      <c r="G169" s="213" t="s">
        <v>199</v>
      </c>
      <c r="H169" s="214">
        <v>68.373000000000005</v>
      </c>
      <c r="I169" s="215"/>
      <c r="J169" s="216">
        <f>ROUND(I169*H169,2)</f>
        <v>0</v>
      </c>
      <c r="K169" s="217"/>
      <c r="L169" s="43"/>
      <c r="M169" s="218" t="s">
        <v>1</v>
      </c>
      <c r="N169" s="219" t="s">
        <v>45</v>
      </c>
      <c r="O169" s="90"/>
      <c r="P169" s="220">
        <f>O169*H169</f>
        <v>0</v>
      </c>
      <c r="Q169" s="220">
        <v>0</v>
      </c>
      <c r="R169" s="220">
        <f>Q169*H169</f>
        <v>0</v>
      </c>
      <c r="S169" s="220">
        <v>0</v>
      </c>
      <c r="T169" s="22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2" t="s">
        <v>138</v>
      </c>
      <c r="AT169" s="222" t="s">
        <v>134</v>
      </c>
      <c r="AU169" s="222" t="s">
        <v>88</v>
      </c>
      <c r="AY169" s="16" t="s">
        <v>133</v>
      </c>
      <c r="BE169" s="223">
        <f>IF(N169="základní",J169,0)</f>
        <v>0</v>
      </c>
      <c r="BF169" s="223">
        <f>IF(N169="snížená",J169,0)</f>
        <v>0</v>
      </c>
      <c r="BG169" s="223">
        <f>IF(N169="zákl. přenesená",J169,0)</f>
        <v>0</v>
      </c>
      <c r="BH169" s="223">
        <f>IF(N169="sníž. přenesená",J169,0)</f>
        <v>0</v>
      </c>
      <c r="BI169" s="223">
        <f>IF(N169="nulová",J169,0)</f>
        <v>0</v>
      </c>
      <c r="BJ169" s="16" t="s">
        <v>88</v>
      </c>
      <c r="BK169" s="223">
        <f>ROUND(I169*H169,2)</f>
        <v>0</v>
      </c>
      <c r="BL169" s="16" t="s">
        <v>138</v>
      </c>
      <c r="BM169" s="222" t="s">
        <v>229</v>
      </c>
    </row>
    <row r="170" s="2" customFormat="1" ht="24.15" customHeight="1">
      <c r="A170" s="37"/>
      <c r="B170" s="38"/>
      <c r="C170" s="210" t="s">
        <v>7</v>
      </c>
      <c r="D170" s="210" t="s">
        <v>134</v>
      </c>
      <c r="E170" s="211" t="s">
        <v>230</v>
      </c>
      <c r="F170" s="212" t="s">
        <v>231</v>
      </c>
      <c r="G170" s="213" t="s">
        <v>181</v>
      </c>
      <c r="H170" s="214">
        <v>140.09999999999999</v>
      </c>
      <c r="I170" s="215"/>
      <c r="J170" s="216">
        <f>ROUND(I170*H170,2)</f>
        <v>0</v>
      </c>
      <c r="K170" s="217"/>
      <c r="L170" s="43"/>
      <c r="M170" s="218" t="s">
        <v>1</v>
      </c>
      <c r="N170" s="219" t="s">
        <v>45</v>
      </c>
      <c r="O170" s="90"/>
      <c r="P170" s="220">
        <f>O170*H170</f>
        <v>0</v>
      </c>
      <c r="Q170" s="220">
        <v>0</v>
      </c>
      <c r="R170" s="220">
        <f>Q170*H170</f>
        <v>0</v>
      </c>
      <c r="S170" s="220">
        <v>0</v>
      </c>
      <c r="T170" s="22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2" t="s">
        <v>138</v>
      </c>
      <c r="AT170" s="222" t="s">
        <v>134</v>
      </c>
      <c r="AU170" s="222" t="s">
        <v>88</v>
      </c>
      <c r="AY170" s="16" t="s">
        <v>133</v>
      </c>
      <c r="BE170" s="223">
        <f>IF(N170="základní",J170,0)</f>
        <v>0</v>
      </c>
      <c r="BF170" s="223">
        <f>IF(N170="snížená",J170,0)</f>
        <v>0</v>
      </c>
      <c r="BG170" s="223">
        <f>IF(N170="zákl. přenesená",J170,0)</f>
        <v>0</v>
      </c>
      <c r="BH170" s="223">
        <f>IF(N170="sníž. přenesená",J170,0)</f>
        <v>0</v>
      </c>
      <c r="BI170" s="223">
        <f>IF(N170="nulová",J170,0)</f>
        <v>0</v>
      </c>
      <c r="BJ170" s="16" t="s">
        <v>88</v>
      </c>
      <c r="BK170" s="223">
        <f>ROUND(I170*H170,2)</f>
        <v>0</v>
      </c>
      <c r="BL170" s="16" t="s">
        <v>138</v>
      </c>
      <c r="BM170" s="222" t="s">
        <v>232</v>
      </c>
    </row>
    <row r="171" s="2" customFormat="1" ht="16.5" customHeight="1">
      <c r="A171" s="37"/>
      <c r="B171" s="38"/>
      <c r="C171" s="210" t="s">
        <v>185</v>
      </c>
      <c r="D171" s="210" t="s">
        <v>134</v>
      </c>
      <c r="E171" s="211" t="s">
        <v>233</v>
      </c>
      <c r="F171" s="212" t="s">
        <v>234</v>
      </c>
      <c r="G171" s="213" t="s">
        <v>144</v>
      </c>
      <c r="H171" s="214">
        <v>10</v>
      </c>
      <c r="I171" s="215"/>
      <c r="J171" s="216">
        <f>ROUND(I171*H171,2)</f>
        <v>0</v>
      </c>
      <c r="K171" s="217"/>
      <c r="L171" s="43"/>
      <c r="M171" s="218" t="s">
        <v>1</v>
      </c>
      <c r="N171" s="219" t="s">
        <v>45</v>
      </c>
      <c r="O171" s="90"/>
      <c r="P171" s="220">
        <f>O171*H171</f>
        <v>0</v>
      </c>
      <c r="Q171" s="220">
        <v>0.0094000000000000004</v>
      </c>
      <c r="R171" s="220">
        <f>Q171*H171</f>
        <v>0.094</v>
      </c>
      <c r="S171" s="220">
        <v>0</v>
      </c>
      <c r="T171" s="22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2" t="s">
        <v>138</v>
      </c>
      <c r="AT171" s="222" t="s">
        <v>134</v>
      </c>
      <c r="AU171" s="222" t="s">
        <v>88</v>
      </c>
      <c r="AY171" s="16" t="s">
        <v>133</v>
      </c>
      <c r="BE171" s="223">
        <f>IF(N171="základní",J171,0)</f>
        <v>0</v>
      </c>
      <c r="BF171" s="223">
        <f>IF(N171="snížená",J171,0)</f>
        <v>0</v>
      </c>
      <c r="BG171" s="223">
        <f>IF(N171="zákl. přenesená",J171,0)</f>
        <v>0</v>
      </c>
      <c r="BH171" s="223">
        <f>IF(N171="sníž. přenesená",J171,0)</f>
        <v>0</v>
      </c>
      <c r="BI171" s="223">
        <f>IF(N171="nulová",J171,0)</f>
        <v>0</v>
      </c>
      <c r="BJ171" s="16" t="s">
        <v>88</v>
      </c>
      <c r="BK171" s="223">
        <f>ROUND(I171*H171,2)</f>
        <v>0</v>
      </c>
      <c r="BL171" s="16" t="s">
        <v>138</v>
      </c>
      <c r="BM171" s="222" t="s">
        <v>147</v>
      </c>
    </row>
    <row r="172" s="12" customFormat="1">
      <c r="A172" s="12"/>
      <c r="B172" s="224"/>
      <c r="C172" s="225"/>
      <c r="D172" s="226" t="s">
        <v>139</v>
      </c>
      <c r="E172" s="227" t="s">
        <v>1</v>
      </c>
      <c r="F172" s="228" t="s">
        <v>235</v>
      </c>
      <c r="G172" s="225"/>
      <c r="H172" s="227" t="s">
        <v>1</v>
      </c>
      <c r="I172" s="229"/>
      <c r="J172" s="225"/>
      <c r="K172" s="225"/>
      <c r="L172" s="230"/>
      <c r="M172" s="231"/>
      <c r="N172" s="232"/>
      <c r="O172" s="232"/>
      <c r="P172" s="232"/>
      <c r="Q172" s="232"/>
      <c r="R172" s="232"/>
      <c r="S172" s="232"/>
      <c r="T172" s="233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T172" s="234" t="s">
        <v>139</v>
      </c>
      <c r="AU172" s="234" t="s">
        <v>88</v>
      </c>
      <c r="AV172" s="12" t="s">
        <v>88</v>
      </c>
      <c r="AW172" s="12" t="s">
        <v>36</v>
      </c>
      <c r="AX172" s="12" t="s">
        <v>80</v>
      </c>
      <c r="AY172" s="234" t="s">
        <v>133</v>
      </c>
    </row>
    <row r="173" s="13" customFormat="1">
      <c r="A173" s="13"/>
      <c r="B173" s="235"/>
      <c r="C173" s="236"/>
      <c r="D173" s="226" t="s">
        <v>139</v>
      </c>
      <c r="E173" s="237" t="s">
        <v>1</v>
      </c>
      <c r="F173" s="238" t="s">
        <v>156</v>
      </c>
      <c r="G173" s="236"/>
      <c r="H173" s="239">
        <v>10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139</v>
      </c>
      <c r="AU173" s="245" t="s">
        <v>88</v>
      </c>
      <c r="AV173" s="13" t="s">
        <v>90</v>
      </c>
      <c r="AW173" s="13" t="s">
        <v>36</v>
      </c>
      <c r="AX173" s="13" t="s">
        <v>88</v>
      </c>
      <c r="AY173" s="245" t="s">
        <v>133</v>
      </c>
    </row>
    <row r="174" s="2" customFormat="1" ht="16.5" customHeight="1">
      <c r="A174" s="37"/>
      <c r="B174" s="38"/>
      <c r="C174" s="210" t="s">
        <v>236</v>
      </c>
      <c r="D174" s="210" t="s">
        <v>134</v>
      </c>
      <c r="E174" s="211" t="s">
        <v>237</v>
      </c>
      <c r="F174" s="212" t="s">
        <v>238</v>
      </c>
      <c r="G174" s="213" t="s">
        <v>144</v>
      </c>
      <c r="H174" s="214">
        <v>10</v>
      </c>
      <c r="I174" s="215"/>
      <c r="J174" s="216">
        <f>ROUND(I174*H174,2)</f>
        <v>0</v>
      </c>
      <c r="K174" s="217"/>
      <c r="L174" s="43"/>
      <c r="M174" s="218" t="s">
        <v>1</v>
      </c>
      <c r="N174" s="219" t="s">
        <v>45</v>
      </c>
      <c r="O174" s="90"/>
      <c r="P174" s="220">
        <f>O174*H174</f>
        <v>0</v>
      </c>
      <c r="Q174" s="220">
        <v>0</v>
      </c>
      <c r="R174" s="220">
        <f>Q174*H174</f>
        <v>0</v>
      </c>
      <c r="S174" s="220">
        <v>0</v>
      </c>
      <c r="T174" s="22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2" t="s">
        <v>138</v>
      </c>
      <c r="AT174" s="222" t="s">
        <v>134</v>
      </c>
      <c r="AU174" s="222" t="s">
        <v>88</v>
      </c>
      <c r="AY174" s="16" t="s">
        <v>133</v>
      </c>
      <c r="BE174" s="223">
        <f>IF(N174="základní",J174,0)</f>
        <v>0</v>
      </c>
      <c r="BF174" s="223">
        <f>IF(N174="snížená",J174,0)</f>
        <v>0</v>
      </c>
      <c r="BG174" s="223">
        <f>IF(N174="zákl. přenesená",J174,0)</f>
        <v>0</v>
      </c>
      <c r="BH174" s="223">
        <f>IF(N174="sníž. přenesená",J174,0)</f>
        <v>0</v>
      </c>
      <c r="BI174" s="223">
        <f>IF(N174="nulová",J174,0)</f>
        <v>0</v>
      </c>
      <c r="BJ174" s="16" t="s">
        <v>88</v>
      </c>
      <c r="BK174" s="223">
        <f>ROUND(I174*H174,2)</f>
        <v>0</v>
      </c>
      <c r="BL174" s="16" t="s">
        <v>138</v>
      </c>
      <c r="BM174" s="222" t="s">
        <v>239</v>
      </c>
    </row>
    <row r="175" s="11" customFormat="1" ht="25.92" customHeight="1">
      <c r="A175" s="11"/>
      <c r="B175" s="196"/>
      <c r="C175" s="197"/>
      <c r="D175" s="198" t="s">
        <v>79</v>
      </c>
      <c r="E175" s="199" t="s">
        <v>212</v>
      </c>
      <c r="F175" s="199" t="s">
        <v>240</v>
      </c>
      <c r="G175" s="197"/>
      <c r="H175" s="197"/>
      <c r="I175" s="200"/>
      <c r="J175" s="201">
        <f>BK175</f>
        <v>0</v>
      </c>
      <c r="K175" s="197"/>
      <c r="L175" s="202"/>
      <c r="M175" s="203"/>
      <c r="N175" s="204"/>
      <c r="O175" s="204"/>
      <c r="P175" s="205">
        <f>SUM(P176:P188)</f>
        <v>0</v>
      </c>
      <c r="Q175" s="204"/>
      <c r="R175" s="205">
        <f>SUM(R176:R188)</f>
        <v>0</v>
      </c>
      <c r="S175" s="204"/>
      <c r="T175" s="206">
        <f>SUM(T176:T188)</f>
        <v>0</v>
      </c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R175" s="207" t="s">
        <v>88</v>
      </c>
      <c r="AT175" s="208" t="s">
        <v>79</v>
      </c>
      <c r="AU175" s="208" t="s">
        <v>80</v>
      </c>
      <c r="AY175" s="207" t="s">
        <v>133</v>
      </c>
      <c r="BK175" s="209">
        <f>SUM(BK176:BK188)</f>
        <v>0</v>
      </c>
    </row>
    <row r="176" s="2" customFormat="1" ht="24.15" customHeight="1">
      <c r="A176" s="37"/>
      <c r="B176" s="38"/>
      <c r="C176" s="210" t="s">
        <v>188</v>
      </c>
      <c r="D176" s="210" t="s">
        <v>134</v>
      </c>
      <c r="E176" s="211" t="s">
        <v>241</v>
      </c>
      <c r="F176" s="212" t="s">
        <v>242</v>
      </c>
      <c r="G176" s="213" t="s">
        <v>199</v>
      </c>
      <c r="H176" s="214">
        <v>173.59999999999999</v>
      </c>
      <c r="I176" s="215"/>
      <c r="J176" s="216">
        <f>ROUND(I176*H176,2)</f>
        <v>0</v>
      </c>
      <c r="K176" s="217"/>
      <c r="L176" s="43"/>
      <c r="M176" s="218" t="s">
        <v>1</v>
      </c>
      <c r="N176" s="219" t="s">
        <v>45</v>
      </c>
      <c r="O176" s="90"/>
      <c r="P176" s="220">
        <f>O176*H176</f>
        <v>0</v>
      </c>
      <c r="Q176" s="220">
        <v>0</v>
      </c>
      <c r="R176" s="220">
        <f>Q176*H176</f>
        <v>0</v>
      </c>
      <c r="S176" s="220">
        <v>0</v>
      </c>
      <c r="T176" s="22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2" t="s">
        <v>138</v>
      </c>
      <c r="AT176" s="222" t="s">
        <v>134</v>
      </c>
      <c r="AU176" s="222" t="s">
        <v>88</v>
      </c>
      <c r="AY176" s="16" t="s">
        <v>133</v>
      </c>
      <c r="BE176" s="223">
        <f>IF(N176="základní",J176,0)</f>
        <v>0</v>
      </c>
      <c r="BF176" s="223">
        <f>IF(N176="snížená",J176,0)</f>
        <v>0</v>
      </c>
      <c r="BG176" s="223">
        <f>IF(N176="zákl. přenesená",J176,0)</f>
        <v>0</v>
      </c>
      <c r="BH176" s="223">
        <f>IF(N176="sníž. přenesená",J176,0)</f>
        <v>0</v>
      </c>
      <c r="BI176" s="223">
        <f>IF(N176="nulová",J176,0)</f>
        <v>0</v>
      </c>
      <c r="BJ176" s="16" t="s">
        <v>88</v>
      </c>
      <c r="BK176" s="223">
        <f>ROUND(I176*H176,2)</f>
        <v>0</v>
      </c>
      <c r="BL176" s="16" t="s">
        <v>138</v>
      </c>
      <c r="BM176" s="222" t="s">
        <v>243</v>
      </c>
    </row>
    <row r="177" s="12" customFormat="1">
      <c r="A177" s="12"/>
      <c r="B177" s="224"/>
      <c r="C177" s="225"/>
      <c r="D177" s="226" t="s">
        <v>139</v>
      </c>
      <c r="E177" s="227" t="s">
        <v>1</v>
      </c>
      <c r="F177" s="228" t="s">
        <v>244</v>
      </c>
      <c r="G177" s="225"/>
      <c r="H177" s="227" t="s">
        <v>1</v>
      </c>
      <c r="I177" s="229"/>
      <c r="J177" s="225"/>
      <c r="K177" s="225"/>
      <c r="L177" s="230"/>
      <c r="M177" s="231"/>
      <c r="N177" s="232"/>
      <c r="O177" s="232"/>
      <c r="P177" s="232"/>
      <c r="Q177" s="232"/>
      <c r="R177" s="232"/>
      <c r="S177" s="232"/>
      <c r="T177" s="233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T177" s="234" t="s">
        <v>139</v>
      </c>
      <c r="AU177" s="234" t="s">
        <v>88</v>
      </c>
      <c r="AV177" s="12" t="s">
        <v>88</v>
      </c>
      <c r="AW177" s="12" t="s">
        <v>36</v>
      </c>
      <c r="AX177" s="12" t="s">
        <v>80</v>
      </c>
      <c r="AY177" s="234" t="s">
        <v>133</v>
      </c>
    </row>
    <row r="178" s="13" customFormat="1">
      <c r="A178" s="13"/>
      <c r="B178" s="235"/>
      <c r="C178" s="236"/>
      <c r="D178" s="226" t="s">
        <v>139</v>
      </c>
      <c r="E178" s="237" t="s">
        <v>1</v>
      </c>
      <c r="F178" s="238" t="s">
        <v>245</v>
      </c>
      <c r="G178" s="236"/>
      <c r="H178" s="239">
        <v>173.59999999999999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139</v>
      </c>
      <c r="AU178" s="245" t="s">
        <v>88</v>
      </c>
      <c r="AV178" s="13" t="s">
        <v>90</v>
      </c>
      <c r="AW178" s="13" t="s">
        <v>36</v>
      </c>
      <c r="AX178" s="13" t="s">
        <v>88</v>
      </c>
      <c r="AY178" s="245" t="s">
        <v>133</v>
      </c>
    </row>
    <row r="179" s="2" customFormat="1" ht="21.75" customHeight="1">
      <c r="A179" s="37"/>
      <c r="B179" s="38"/>
      <c r="C179" s="210" t="s">
        <v>246</v>
      </c>
      <c r="D179" s="210" t="s">
        <v>134</v>
      </c>
      <c r="E179" s="211" t="s">
        <v>207</v>
      </c>
      <c r="F179" s="212" t="s">
        <v>208</v>
      </c>
      <c r="G179" s="213" t="s">
        <v>199</v>
      </c>
      <c r="H179" s="214">
        <v>86.799999999999997</v>
      </c>
      <c r="I179" s="215"/>
      <c r="J179" s="216">
        <f>ROUND(I179*H179,2)</f>
        <v>0</v>
      </c>
      <c r="K179" s="217"/>
      <c r="L179" s="43"/>
      <c r="M179" s="218" t="s">
        <v>1</v>
      </c>
      <c r="N179" s="219" t="s">
        <v>45</v>
      </c>
      <c r="O179" s="90"/>
      <c r="P179" s="220">
        <f>O179*H179</f>
        <v>0</v>
      </c>
      <c r="Q179" s="220">
        <v>0</v>
      </c>
      <c r="R179" s="220">
        <f>Q179*H179</f>
        <v>0</v>
      </c>
      <c r="S179" s="220">
        <v>0</v>
      </c>
      <c r="T179" s="22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2" t="s">
        <v>138</v>
      </c>
      <c r="AT179" s="222" t="s">
        <v>134</v>
      </c>
      <c r="AU179" s="222" t="s">
        <v>88</v>
      </c>
      <c r="AY179" s="16" t="s">
        <v>133</v>
      </c>
      <c r="BE179" s="223">
        <f>IF(N179="základní",J179,0)</f>
        <v>0</v>
      </c>
      <c r="BF179" s="223">
        <f>IF(N179="snížená",J179,0)</f>
        <v>0</v>
      </c>
      <c r="BG179" s="223">
        <f>IF(N179="zákl. přenesená",J179,0)</f>
        <v>0</v>
      </c>
      <c r="BH179" s="223">
        <f>IF(N179="sníž. přenesená",J179,0)</f>
        <v>0</v>
      </c>
      <c r="BI179" s="223">
        <f>IF(N179="nulová",J179,0)</f>
        <v>0</v>
      </c>
      <c r="BJ179" s="16" t="s">
        <v>88</v>
      </c>
      <c r="BK179" s="223">
        <f>ROUND(I179*H179,2)</f>
        <v>0</v>
      </c>
      <c r="BL179" s="16" t="s">
        <v>138</v>
      </c>
      <c r="BM179" s="222" t="s">
        <v>247</v>
      </c>
    </row>
    <row r="180" s="12" customFormat="1">
      <c r="A180" s="12"/>
      <c r="B180" s="224"/>
      <c r="C180" s="225"/>
      <c r="D180" s="226" t="s">
        <v>139</v>
      </c>
      <c r="E180" s="227" t="s">
        <v>1</v>
      </c>
      <c r="F180" s="228" t="s">
        <v>210</v>
      </c>
      <c r="G180" s="225"/>
      <c r="H180" s="227" t="s">
        <v>1</v>
      </c>
      <c r="I180" s="229"/>
      <c r="J180" s="225"/>
      <c r="K180" s="225"/>
      <c r="L180" s="230"/>
      <c r="M180" s="231"/>
      <c r="N180" s="232"/>
      <c r="O180" s="232"/>
      <c r="P180" s="232"/>
      <c r="Q180" s="232"/>
      <c r="R180" s="232"/>
      <c r="S180" s="232"/>
      <c r="T180" s="233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T180" s="234" t="s">
        <v>139</v>
      </c>
      <c r="AU180" s="234" t="s">
        <v>88</v>
      </c>
      <c r="AV180" s="12" t="s">
        <v>88</v>
      </c>
      <c r="AW180" s="12" t="s">
        <v>36</v>
      </c>
      <c r="AX180" s="12" t="s">
        <v>80</v>
      </c>
      <c r="AY180" s="234" t="s">
        <v>133</v>
      </c>
    </row>
    <row r="181" s="13" customFormat="1">
      <c r="A181" s="13"/>
      <c r="B181" s="235"/>
      <c r="C181" s="236"/>
      <c r="D181" s="226" t="s">
        <v>139</v>
      </c>
      <c r="E181" s="237" t="s">
        <v>1</v>
      </c>
      <c r="F181" s="238" t="s">
        <v>248</v>
      </c>
      <c r="G181" s="236"/>
      <c r="H181" s="239">
        <v>86.799999999999997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139</v>
      </c>
      <c r="AU181" s="245" t="s">
        <v>88</v>
      </c>
      <c r="AV181" s="13" t="s">
        <v>90</v>
      </c>
      <c r="AW181" s="13" t="s">
        <v>36</v>
      </c>
      <c r="AX181" s="13" t="s">
        <v>88</v>
      </c>
      <c r="AY181" s="245" t="s">
        <v>133</v>
      </c>
    </row>
    <row r="182" s="2" customFormat="1" ht="24.15" customHeight="1">
      <c r="A182" s="37"/>
      <c r="B182" s="38"/>
      <c r="C182" s="210" t="s">
        <v>191</v>
      </c>
      <c r="D182" s="210" t="s">
        <v>134</v>
      </c>
      <c r="E182" s="211" t="s">
        <v>223</v>
      </c>
      <c r="F182" s="212" t="s">
        <v>224</v>
      </c>
      <c r="G182" s="213" t="s">
        <v>199</v>
      </c>
      <c r="H182" s="214">
        <v>173.59999999999999</v>
      </c>
      <c r="I182" s="215"/>
      <c r="J182" s="216">
        <f>ROUND(I182*H182,2)</f>
        <v>0</v>
      </c>
      <c r="K182" s="217"/>
      <c r="L182" s="43"/>
      <c r="M182" s="218" t="s">
        <v>1</v>
      </c>
      <c r="N182" s="219" t="s">
        <v>45</v>
      </c>
      <c r="O182" s="90"/>
      <c r="P182" s="220">
        <f>O182*H182</f>
        <v>0</v>
      </c>
      <c r="Q182" s="220">
        <v>0</v>
      </c>
      <c r="R182" s="220">
        <f>Q182*H182</f>
        <v>0</v>
      </c>
      <c r="S182" s="220">
        <v>0</v>
      </c>
      <c r="T182" s="22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2" t="s">
        <v>138</v>
      </c>
      <c r="AT182" s="222" t="s">
        <v>134</v>
      </c>
      <c r="AU182" s="222" t="s">
        <v>88</v>
      </c>
      <c r="AY182" s="16" t="s">
        <v>133</v>
      </c>
      <c r="BE182" s="223">
        <f>IF(N182="základní",J182,0)</f>
        <v>0</v>
      </c>
      <c r="BF182" s="223">
        <f>IF(N182="snížená",J182,0)</f>
        <v>0</v>
      </c>
      <c r="BG182" s="223">
        <f>IF(N182="zákl. přenesená",J182,0)</f>
        <v>0</v>
      </c>
      <c r="BH182" s="223">
        <f>IF(N182="sníž. přenesená",J182,0)</f>
        <v>0</v>
      </c>
      <c r="BI182" s="223">
        <f>IF(N182="nulová",J182,0)</f>
        <v>0</v>
      </c>
      <c r="BJ182" s="16" t="s">
        <v>88</v>
      </c>
      <c r="BK182" s="223">
        <f>ROUND(I182*H182,2)</f>
        <v>0</v>
      </c>
      <c r="BL182" s="16" t="s">
        <v>138</v>
      </c>
      <c r="BM182" s="222" t="s">
        <v>249</v>
      </c>
    </row>
    <row r="183" s="2" customFormat="1" ht="16.5" customHeight="1">
      <c r="A183" s="37"/>
      <c r="B183" s="38"/>
      <c r="C183" s="210" t="s">
        <v>250</v>
      </c>
      <c r="D183" s="210" t="s">
        <v>134</v>
      </c>
      <c r="E183" s="211" t="s">
        <v>227</v>
      </c>
      <c r="F183" s="212" t="s">
        <v>228</v>
      </c>
      <c r="G183" s="213" t="s">
        <v>199</v>
      </c>
      <c r="H183" s="214">
        <v>173.59999999999999</v>
      </c>
      <c r="I183" s="215"/>
      <c r="J183" s="216">
        <f>ROUND(I183*H183,2)</f>
        <v>0</v>
      </c>
      <c r="K183" s="217"/>
      <c r="L183" s="43"/>
      <c r="M183" s="218" t="s">
        <v>1</v>
      </c>
      <c r="N183" s="219" t="s">
        <v>45</v>
      </c>
      <c r="O183" s="90"/>
      <c r="P183" s="220">
        <f>O183*H183</f>
        <v>0</v>
      </c>
      <c r="Q183" s="220">
        <v>0</v>
      </c>
      <c r="R183" s="220">
        <f>Q183*H183</f>
        <v>0</v>
      </c>
      <c r="S183" s="220">
        <v>0</v>
      </c>
      <c r="T183" s="22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2" t="s">
        <v>138</v>
      </c>
      <c r="AT183" s="222" t="s">
        <v>134</v>
      </c>
      <c r="AU183" s="222" t="s">
        <v>88</v>
      </c>
      <c r="AY183" s="16" t="s">
        <v>133</v>
      </c>
      <c r="BE183" s="223">
        <f>IF(N183="základní",J183,0)</f>
        <v>0</v>
      </c>
      <c r="BF183" s="223">
        <f>IF(N183="snížená",J183,0)</f>
        <v>0</v>
      </c>
      <c r="BG183" s="223">
        <f>IF(N183="zákl. přenesená",J183,0)</f>
        <v>0</v>
      </c>
      <c r="BH183" s="223">
        <f>IF(N183="sníž. přenesená",J183,0)</f>
        <v>0</v>
      </c>
      <c r="BI183" s="223">
        <f>IF(N183="nulová",J183,0)</f>
        <v>0</v>
      </c>
      <c r="BJ183" s="16" t="s">
        <v>88</v>
      </c>
      <c r="BK183" s="223">
        <f>ROUND(I183*H183,2)</f>
        <v>0</v>
      </c>
      <c r="BL183" s="16" t="s">
        <v>138</v>
      </c>
      <c r="BM183" s="222" t="s">
        <v>251</v>
      </c>
    </row>
    <row r="184" s="2" customFormat="1" ht="24.15" customHeight="1">
      <c r="A184" s="37"/>
      <c r="B184" s="38"/>
      <c r="C184" s="210" t="s">
        <v>195</v>
      </c>
      <c r="D184" s="210" t="s">
        <v>134</v>
      </c>
      <c r="E184" s="211" t="s">
        <v>230</v>
      </c>
      <c r="F184" s="212" t="s">
        <v>231</v>
      </c>
      <c r="G184" s="213" t="s">
        <v>181</v>
      </c>
      <c r="H184" s="214">
        <v>277.80000000000001</v>
      </c>
      <c r="I184" s="215"/>
      <c r="J184" s="216">
        <f>ROUND(I184*H184,2)</f>
        <v>0</v>
      </c>
      <c r="K184" s="217"/>
      <c r="L184" s="43"/>
      <c r="M184" s="218" t="s">
        <v>1</v>
      </c>
      <c r="N184" s="219" t="s">
        <v>45</v>
      </c>
      <c r="O184" s="90"/>
      <c r="P184" s="220">
        <f>O184*H184</f>
        <v>0</v>
      </c>
      <c r="Q184" s="220">
        <v>0</v>
      </c>
      <c r="R184" s="220">
        <f>Q184*H184</f>
        <v>0</v>
      </c>
      <c r="S184" s="220">
        <v>0</v>
      </c>
      <c r="T184" s="22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2" t="s">
        <v>138</v>
      </c>
      <c r="AT184" s="222" t="s">
        <v>134</v>
      </c>
      <c r="AU184" s="222" t="s">
        <v>88</v>
      </c>
      <c r="AY184" s="16" t="s">
        <v>133</v>
      </c>
      <c r="BE184" s="223">
        <f>IF(N184="základní",J184,0)</f>
        <v>0</v>
      </c>
      <c r="BF184" s="223">
        <f>IF(N184="snížená",J184,0)</f>
        <v>0</v>
      </c>
      <c r="BG184" s="223">
        <f>IF(N184="zákl. přenesená",J184,0)</f>
        <v>0</v>
      </c>
      <c r="BH184" s="223">
        <f>IF(N184="sníž. přenesená",J184,0)</f>
        <v>0</v>
      </c>
      <c r="BI184" s="223">
        <f>IF(N184="nulová",J184,0)</f>
        <v>0</v>
      </c>
      <c r="BJ184" s="16" t="s">
        <v>88</v>
      </c>
      <c r="BK184" s="223">
        <f>ROUND(I184*H184,2)</f>
        <v>0</v>
      </c>
      <c r="BL184" s="16" t="s">
        <v>138</v>
      </c>
      <c r="BM184" s="222" t="s">
        <v>252</v>
      </c>
    </row>
    <row r="185" s="2" customFormat="1" ht="16.5" customHeight="1">
      <c r="A185" s="37"/>
      <c r="B185" s="38"/>
      <c r="C185" s="210" t="s">
        <v>253</v>
      </c>
      <c r="D185" s="210" t="s">
        <v>134</v>
      </c>
      <c r="E185" s="211" t="s">
        <v>254</v>
      </c>
      <c r="F185" s="212" t="s">
        <v>255</v>
      </c>
      <c r="G185" s="213" t="s">
        <v>144</v>
      </c>
      <c r="H185" s="214">
        <v>868</v>
      </c>
      <c r="I185" s="215"/>
      <c r="J185" s="216">
        <f>ROUND(I185*H185,2)</f>
        <v>0</v>
      </c>
      <c r="K185" s="217"/>
      <c r="L185" s="43"/>
      <c r="M185" s="218" t="s">
        <v>1</v>
      </c>
      <c r="N185" s="219" t="s">
        <v>45</v>
      </c>
      <c r="O185" s="90"/>
      <c r="P185" s="220">
        <f>O185*H185</f>
        <v>0</v>
      </c>
      <c r="Q185" s="220">
        <v>0</v>
      </c>
      <c r="R185" s="220">
        <f>Q185*H185</f>
        <v>0</v>
      </c>
      <c r="S185" s="220">
        <v>0</v>
      </c>
      <c r="T185" s="22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2" t="s">
        <v>138</v>
      </c>
      <c r="AT185" s="222" t="s">
        <v>134</v>
      </c>
      <c r="AU185" s="222" t="s">
        <v>88</v>
      </c>
      <c r="AY185" s="16" t="s">
        <v>133</v>
      </c>
      <c r="BE185" s="223">
        <f>IF(N185="základní",J185,0)</f>
        <v>0</v>
      </c>
      <c r="BF185" s="223">
        <f>IF(N185="snížená",J185,0)</f>
        <v>0</v>
      </c>
      <c r="BG185" s="223">
        <f>IF(N185="zákl. přenesená",J185,0)</f>
        <v>0</v>
      </c>
      <c r="BH185" s="223">
        <f>IF(N185="sníž. přenesená",J185,0)</f>
        <v>0</v>
      </c>
      <c r="BI185" s="223">
        <f>IF(N185="nulová",J185,0)</f>
        <v>0</v>
      </c>
      <c r="BJ185" s="16" t="s">
        <v>88</v>
      </c>
      <c r="BK185" s="223">
        <f>ROUND(I185*H185,2)</f>
        <v>0</v>
      </c>
      <c r="BL185" s="16" t="s">
        <v>138</v>
      </c>
      <c r="BM185" s="222" t="s">
        <v>256</v>
      </c>
    </row>
    <row r="186" s="12" customFormat="1">
      <c r="A186" s="12"/>
      <c r="B186" s="224"/>
      <c r="C186" s="225"/>
      <c r="D186" s="226" t="s">
        <v>139</v>
      </c>
      <c r="E186" s="227" t="s">
        <v>1</v>
      </c>
      <c r="F186" s="228" t="s">
        <v>257</v>
      </c>
      <c r="G186" s="225"/>
      <c r="H186" s="227" t="s">
        <v>1</v>
      </c>
      <c r="I186" s="229"/>
      <c r="J186" s="225"/>
      <c r="K186" s="225"/>
      <c r="L186" s="230"/>
      <c r="M186" s="231"/>
      <c r="N186" s="232"/>
      <c r="O186" s="232"/>
      <c r="P186" s="232"/>
      <c r="Q186" s="232"/>
      <c r="R186" s="232"/>
      <c r="S186" s="232"/>
      <c r="T186" s="233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234" t="s">
        <v>139</v>
      </c>
      <c r="AU186" s="234" t="s">
        <v>88</v>
      </c>
      <c r="AV186" s="12" t="s">
        <v>88</v>
      </c>
      <c r="AW186" s="12" t="s">
        <v>36</v>
      </c>
      <c r="AX186" s="12" t="s">
        <v>80</v>
      </c>
      <c r="AY186" s="234" t="s">
        <v>133</v>
      </c>
    </row>
    <row r="187" s="13" customFormat="1">
      <c r="A187" s="13"/>
      <c r="B187" s="235"/>
      <c r="C187" s="236"/>
      <c r="D187" s="226" t="s">
        <v>139</v>
      </c>
      <c r="E187" s="237" t="s">
        <v>1</v>
      </c>
      <c r="F187" s="238" t="s">
        <v>258</v>
      </c>
      <c r="G187" s="236"/>
      <c r="H187" s="239">
        <v>868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139</v>
      </c>
      <c r="AU187" s="245" t="s">
        <v>88</v>
      </c>
      <c r="AV187" s="13" t="s">
        <v>90</v>
      </c>
      <c r="AW187" s="13" t="s">
        <v>36</v>
      </c>
      <c r="AX187" s="13" t="s">
        <v>88</v>
      </c>
      <c r="AY187" s="245" t="s">
        <v>133</v>
      </c>
    </row>
    <row r="188" s="2" customFormat="1" ht="16.5" customHeight="1">
      <c r="A188" s="37"/>
      <c r="B188" s="38"/>
      <c r="C188" s="210" t="s">
        <v>200</v>
      </c>
      <c r="D188" s="210" t="s">
        <v>134</v>
      </c>
      <c r="E188" s="211" t="s">
        <v>259</v>
      </c>
      <c r="F188" s="212" t="s">
        <v>260</v>
      </c>
      <c r="G188" s="213" t="s">
        <v>261</v>
      </c>
      <c r="H188" s="214">
        <v>6</v>
      </c>
      <c r="I188" s="215"/>
      <c r="J188" s="216">
        <f>ROUND(I188*H188,2)</f>
        <v>0</v>
      </c>
      <c r="K188" s="217"/>
      <c r="L188" s="43"/>
      <c r="M188" s="218" t="s">
        <v>1</v>
      </c>
      <c r="N188" s="219" t="s">
        <v>45</v>
      </c>
      <c r="O188" s="90"/>
      <c r="P188" s="220">
        <f>O188*H188</f>
        <v>0</v>
      </c>
      <c r="Q188" s="220">
        <v>0</v>
      </c>
      <c r="R188" s="220">
        <f>Q188*H188</f>
        <v>0</v>
      </c>
      <c r="S188" s="220">
        <v>0</v>
      </c>
      <c r="T188" s="22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2" t="s">
        <v>138</v>
      </c>
      <c r="AT188" s="222" t="s">
        <v>134</v>
      </c>
      <c r="AU188" s="222" t="s">
        <v>88</v>
      </c>
      <c r="AY188" s="16" t="s">
        <v>133</v>
      </c>
      <c r="BE188" s="223">
        <f>IF(N188="základní",J188,0)</f>
        <v>0</v>
      </c>
      <c r="BF188" s="223">
        <f>IF(N188="snížená",J188,0)</f>
        <v>0</v>
      </c>
      <c r="BG188" s="223">
        <f>IF(N188="zákl. přenesená",J188,0)</f>
        <v>0</v>
      </c>
      <c r="BH188" s="223">
        <f>IF(N188="sníž. přenesená",J188,0)</f>
        <v>0</v>
      </c>
      <c r="BI188" s="223">
        <f>IF(N188="nulová",J188,0)</f>
        <v>0</v>
      </c>
      <c r="BJ188" s="16" t="s">
        <v>88</v>
      </c>
      <c r="BK188" s="223">
        <f>ROUND(I188*H188,2)</f>
        <v>0</v>
      </c>
      <c r="BL188" s="16" t="s">
        <v>138</v>
      </c>
      <c r="BM188" s="222" t="s">
        <v>262</v>
      </c>
    </row>
    <row r="189" s="11" customFormat="1" ht="25.92" customHeight="1">
      <c r="A189" s="11"/>
      <c r="B189" s="196"/>
      <c r="C189" s="197"/>
      <c r="D189" s="198" t="s">
        <v>79</v>
      </c>
      <c r="E189" s="199" t="s">
        <v>158</v>
      </c>
      <c r="F189" s="199" t="s">
        <v>263</v>
      </c>
      <c r="G189" s="197"/>
      <c r="H189" s="197"/>
      <c r="I189" s="200"/>
      <c r="J189" s="201">
        <f>BK189</f>
        <v>0</v>
      </c>
      <c r="K189" s="197"/>
      <c r="L189" s="202"/>
      <c r="M189" s="203"/>
      <c r="N189" s="204"/>
      <c r="O189" s="204"/>
      <c r="P189" s="205">
        <f>SUM(P190:P204)</f>
        <v>0</v>
      </c>
      <c r="Q189" s="204"/>
      <c r="R189" s="205">
        <f>SUM(R190:R204)</f>
        <v>125.46720000000002</v>
      </c>
      <c r="S189" s="204"/>
      <c r="T189" s="206">
        <f>SUM(T190:T204)</f>
        <v>0</v>
      </c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R189" s="207" t="s">
        <v>88</v>
      </c>
      <c r="AT189" s="208" t="s">
        <v>79</v>
      </c>
      <c r="AU189" s="208" t="s">
        <v>80</v>
      </c>
      <c r="AY189" s="207" t="s">
        <v>133</v>
      </c>
      <c r="BK189" s="209">
        <f>SUM(BK190:BK204)</f>
        <v>0</v>
      </c>
    </row>
    <row r="190" s="2" customFormat="1" ht="16.5" customHeight="1">
      <c r="A190" s="37"/>
      <c r="B190" s="38"/>
      <c r="C190" s="210" t="s">
        <v>264</v>
      </c>
      <c r="D190" s="210" t="s">
        <v>134</v>
      </c>
      <c r="E190" s="211" t="s">
        <v>265</v>
      </c>
      <c r="F190" s="212" t="s">
        <v>266</v>
      </c>
      <c r="G190" s="213" t="s">
        <v>144</v>
      </c>
      <c r="H190" s="214">
        <v>447.01999999999998</v>
      </c>
      <c r="I190" s="215"/>
      <c r="J190" s="216">
        <f>ROUND(I190*H190,2)</f>
        <v>0</v>
      </c>
      <c r="K190" s="217"/>
      <c r="L190" s="43"/>
      <c r="M190" s="218" t="s">
        <v>1</v>
      </c>
      <c r="N190" s="219" t="s">
        <v>45</v>
      </c>
      <c r="O190" s="90"/>
      <c r="P190" s="220">
        <f>O190*H190</f>
        <v>0</v>
      </c>
      <c r="Q190" s="220">
        <v>0</v>
      </c>
      <c r="R190" s="220">
        <f>Q190*H190</f>
        <v>0</v>
      </c>
      <c r="S190" s="220">
        <v>0</v>
      </c>
      <c r="T190" s="22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2" t="s">
        <v>138</v>
      </c>
      <c r="AT190" s="222" t="s">
        <v>134</v>
      </c>
      <c r="AU190" s="222" t="s">
        <v>88</v>
      </c>
      <c r="AY190" s="16" t="s">
        <v>133</v>
      </c>
      <c r="BE190" s="223">
        <f>IF(N190="základní",J190,0)</f>
        <v>0</v>
      </c>
      <c r="BF190" s="223">
        <f>IF(N190="snížená",J190,0)</f>
        <v>0</v>
      </c>
      <c r="BG190" s="223">
        <f>IF(N190="zákl. přenesená",J190,0)</f>
        <v>0</v>
      </c>
      <c r="BH190" s="223">
        <f>IF(N190="sníž. přenesená",J190,0)</f>
        <v>0</v>
      </c>
      <c r="BI190" s="223">
        <f>IF(N190="nulová",J190,0)</f>
        <v>0</v>
      </c>
      <c r="BJ190" s="16" t="s">
        <v>88</v>
      </c>
      <c r="BK190" s="223">
        <f>ROUND(I190*H190,2)</f>
        <v>0</v>
      </c>
      <c r="BL190" s="16" t="s">
        <v>138</v>
      </c>
      <c r="BM190" s="222" t="s">
        <v>267</v>
      </c>
    </row>
    <row r="191" s="12" customFormat="1">
      <c r="A191" s="12"/>
      <c r="B191" s="224"/>
      <c r="C191" s="225"/>
      <c r="D191" s="226" t="s">
        <v>139</v>
      </c>
      <c r="E191" s="227" t="s">
        <v>1</v>
      </c>
      <c r="F191" s="228" t="s">
        <v>268</v>
      </c>
      <c r="G191" s="225"/>
      <c r="H191" s="227" t="s">
        <v>1</v>
      </c>
      <c r="I191" s="229"/>
      <c r="J191" s="225"/>
      <c r="K191" s="225"/>
      <c r="L191" s="230"/>
      <c r="M191" s="231"/>
      <c r="N191" s="232"/>
      <c r="O191" s="232"/>
      <c r="P191" s="232"/>
      <c r="Q191" s="232"/>
      <c r="R191" s="232"/>
      <c r="S191" s="232"/>
      <c r="T191" s="233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T191" s="234" t="s">
        <v>139</v>
      </c>
      <c r="AU191" s="234" t="s">
        <v>88</v>
      </c>
      <c r="AV191" s="12" t="s">
        <v>88</v>
      </c>
      <c r="AW191" s="12" t="s">
        <v>36</v>
      </c>
      <c r="AX191" s="12" t="s">
        <v>80</v>
      </c>
      <c r="AY191" s="234" t="s">
        <v>133</v>
      </c>
    </row>
    <row r="192" s="13" customFormat="1">
      <c r="A192" s="13"/>
      <c r="B192" s="235"/>
      <c r="C192" s="236"/>
      <c r="D192" s="226" t="s">
        <v>139</v>
      </c>
      <c r="E192" s="237" t="s">
        <v>1</v>
      </c>
      <c r="F192" s="238" t="s">
        <v>269</v>
      </c>
      <c r="G192" s="236"/>
      <c r="H192" s="239">
        <v>447.01999999999998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139</v>
      </c>
      <c r="AU192" s="245" t="s">
        <v>88</v>
      </c>
      <c r="AV192" s="13" t="s">
        <v>90</v>
      </c>
      <c r="AW192" s="13" t="s">
        <v>36</v>
      </c>
      <c r="AX192" s="13" t="s">
        <v>88</v>
      </c>
      <c r="AY192" s="245" t="s">
        <v>133</v>
      </c>
    </row>
    <row r="193" s="2" customFormat="1" ht="24.15" customHeight="1">
      <c r="A193" s="37"/>
      <c r="B193" s="38"/>
      <c r="C193" s="210" t="s">
        <v>205</v>
      </c>
      <c r="D193" s="210" t="s">
        <v>134</v>
      </c>
      <c r="E193" s="211" t="s">
        <v>270</v>
      </c>
      <c r="F193" s="212" t="s">
        <v>271</v>
      </c>
      <c r="G193" s="213" t="s">
        <v>144</v>
      </c>
      <c r="H193" s="214">
        <v>434</v>
      </c>
      <c r="I193" s="215"/>
      <c r="J193" s="216">
        <f>ROUND(I193*H193,2)</f>
        <v>0</v>
      </c>
      <c r="K193" s="217"/>
      <c r="L193" s="43"/>
      <c r="M193" s="218" t="s">
        <v>1</v>
      </c>
      <c r="N193" s="219" t="s">
        <v>45</v>
      </c>
      <c r="O193" s="90"/>
      <c r="P193" s="220">
        <f>O193*H193</f>
        <v>0</v>
      </c>
      <c r="Q193" s="220">
        <v>0.10362</v>
      </c>
      <c r="R193" s="220">
        <f>Q193*H193</f>
        <v>44.971080000000001</v>
      </c>
      <c r="S193" s="220">
        <v>0</v>
      </c>
      <c r="T193" s="22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2" t="s">
        <v>138</v>
      </c>
      <c r="AT193" s="222" t="s">
        <v>134</v>
      </c>
      <c r="AU193" s="222" t="s">
        <v>88</v>
      </c>
      <c r="AY193" s="16" t="s">
        <v>133</v>
      </c>
      <c r="BE193" s="223">
        <f>IF(N193="základní",J193,0)</f>
        <v>0</v>
      </c>
      <c r="BF193" s="223">
        <f>IF(N193="snížená",J193,0)</f>
        <v>0</v>
      </c>
      <c r="BG193" s="223">
        <f>IF(N193="zákl. přenesená",J193,0)</f>
        <v>0</v>
      </c>
      <c r="BH193" s="223">
        <f>IF(N193="sníž. přenesená",J193,0)</f>
        <v>0</v>
      </c>
      <c r="BI193" s="223">
        <f>IF(N193="nulová",J193,0)</f>
        <v>0</v>
      </c>
      <c r="BJ193" s="16" t="s">
        <v>88</v>
      </c>
      <c r="BK193" s="223">
        <f>ROUND(I193*H193,2)</f>
        <v>0</v>
      </c>
      <c r="BL193" s="16" t="s">
        <v>138</v>
      </c>
      <c r="BM193" s="222" t="s">
        <v>272</v>
      </c>
    </row>
    <row r="194" s="13" customFormat="1">
      <c r="A194" s="13"/>
      <c r="B194" s="235"/>
      <c r="C194" s="236"/>
      <c r="D194" s="226" t="s">
        <v>139</v>
      </c>
      <c r="E194" s="237" t="s">
        <v>1</v>
      </c>
      <c r="F194" s="238" t="s">
        <v>273</v>
      </c>
      <c r="G194" s="236"/>
      <c r="H194" s="239">
        <v>434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139</v>
      </c>
      <c r="AU194" s="245" t="s">
        <v>88</v>
      </c>
      <c r="AV194" s="13" t="s">
        <v>90</v>
      </c>
      <c r="AW194" s="13" t="s">
        <v>36</v>
      </c>
      <c r="AX194" s="13" t="s">
        <v>88</v>
      </c>
      <c r="AY194" s="245" t="s">
        <v>133</v>
      </c>
    </row>
    <row r="195" s="2" customFormat="1" ht="16.5" customHeight="1">
      <c r="A195" s="37"/>
      <c r="B195" s="38"/>
      <c r="C195" s="246" t="s">
        <v>274</v>
      </c>
      <c r="D195" s="246" t="s">
        <v>275</v>
      </c>
      <c r="E195" s="247" t="s">
        <v>276</v>
      </c>
      <c r="F195" s="248" t="s">
        <v>277</v>
      </c>
      <c r="G195" s="249" t="s">
        <v>144</v>
      </c>
      <c r="H195" s="250">
        <v>430</v>
      </c>
      <c r="I195" s="251"/>
      <c r="J195" s="252">
        <f>ROUND(I195*H195,2)</f>
        <v>0</v>
      </c>
      <c r="K195" s="253"/>
      <c r="L195" s="254"/>
      <c r="M195" s="255" t="s">
        <v>1</v>
      </c>
      <c r="N195" s="256" t="s">
        <v>45</v>
      </c>
      <c r="O195" s="90"/>
      <c r="P195" s="220">
        <f>O195*H195</f>
        <v>0</v>
      </c>
      <c r="Q195" s="220">
        <v>0.183</v>
      </c>
      <c r="R195" s="220">
        <f>Q195*H195</f>
        <v>78.689999999999998</v>
      </c>
      <c r="S195" s="220">
        <v>0</v>
      </c>
      <c r="T195" s="22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2" t="s">
        <v>151</v>
      </c>
      <c r="AT195" s="222" t="s">
        <v>275</v>
      </c>
      <c r="AU195" s="222" t="s">
        <v>88</v>
      </c>
      <c r="AY195" s="16" t="s">
        <v>133</v>
      </c>
      <c r="BE195" s="223">
        <f>IF(N195="základní",J195,0)</f>
        <v>0</v>
      </c>
      <c r="BF195" s="223">
        <f>IF(N195="snížená",J195,0)</f>
        <v>0</v>
      </c>
      <c r="BG195" s="223">
        <f>IF(N195="zákl. přenesená",J195,0)</f>
        <v>0</v>
      </c>
      <c r="BH195" s="223">
        <f>IF(N195="sníž. přenesená",J195,0)</f>
        <v>0</v>
      </c>
      <c r="BI195" s="223">
        <f>IF(N195="nulová",J195,0)</f>
        <v>0</v>
      </c>
      <c r="BJ195" s="16" t="s">
        <v>88</v>
      </c>
      <c r="BK195" s="223">
        <f>ROUND(I195*H195,2)</f>
        <v>0</v>
      </c>
      <c r="BL195" s="16" t="s">
        <v>138</v>
      </c>
      <c r="BM195" s="222" t="s">
        <v>278</v>
      </c>
    </row>
    <row r="196" s="2" customFormat="1" ht="21.75" customHeight="1">
      <c r="A196" s="37"/>
      <c r="B196" s="38"/>
      <c r="C196" s="246" t="s">
        <v>209</v>
      </c>
      <c r="D196" s="246" t="s">
        <v>275</v>
      </c>
      <c r="E196" s="247" t="s">
        <v>279</v>
      </c>
      <c r="F196" s="248" t="s">
        <v>280</v>
      </c>
      <c r="G196" s="249" t="s">
        <v>144</v>
      </c>
      <c r="H196" s="250">
        <v>9</v>
      </c>
      <c r="I196" s="251"/>
      <c r="J196" s="252">
        <f>ROUND(I196*H196,2)</f>
        <v>0</v>
      </c>
      <c r="K196" s="253"/>
      <c r="L196" s="254"/>
      <c r="M196" s="255" t="s">
        <v>1</v>
      </c>
      <c r="N196" s="256" t="s">
        <v>45</v>
      </c>
      <c r="O196" s="90"/>
      <c r="P196" s="220">
        <f>O196*H196</f>
        <v>0</v>
      </c>
      <c r="Q196" s="220">
        <v>0.183</v>
      </c>
      <c r="R196" s="220">
        <f>Q196*H196</f>
        <v>1.647</v>
      </c>
      <c r="S196" s="220">
        <v>0</v>
      </c>
      <c r="T196" s="22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2" t="s">
        <v>151</v>
      </c>
      <c r="AT196" s="222" t="s">
        <v>275</v>
      </c>
      <c r="AU196" s="222" t="s">
        <v>88</v>
      </c>
      <c r="AY196" s="16" t="s">
        <v>133</v>
      </c>
      <c r="BE196" s="223">
        <f>IF(N196="základní",J196,0)</f>
        <v>0</v>
      </c>
      <c r="BF196" s="223">
        <f>IF(N196="snížená",J196,0)</f>
        <v>0</v>
      </c>
      <c r="BG196" s="223">
        <f>IF(N196="zákl. přenesená",J196,0)</f>
        <v>0</v>
      </c>
      <c r="BH196" s="223">
        <f>IF(N196="sníž. přenesená",J196,0)</f>
        <v>0</v>
      </c>
      <c r="BI196" s="223">
        <f>IF(N196="nulová",J196,0)</f>
        <v>0</v>
      </c>
      <c r="BJ196" s="16" t="s">
        <v>88</v>
      </c>
      <c r="BK196" s="223">
        <f>ROUND(I196*H196,2)</f>
        <v>0</v>
      </c>
      <c r="BL196" s="16" t="s">
        <v>138</v>
      </c>
      <c r="BM196" s="222" t="s">
        <v>281</v>
      </c>
    </row>
    <row r="197" s="2" customFormat="1" ht="33" customHeight="1">
      <c r="A197" s="37"/>
      <c r="B197" s="38"/>
      <c r="C197" s="210" t="s">
        <v>282</v>
      </c>
      <c r="D197" s="210" t="s">
        <v>134</v>
      </c>
      <c r="E197" s="211" t="s">
        <v>283</v>
      </c>
      <c r="F197" s="212" t="s">
        <v>284</v>
      </c>
      <c r="G197" s="213" t="s">
        <v>144</v>
      </c>
      <c r="H197" s="214">
        <v>18</v>
      </c>
      <c r="I197" s="215"/>
      <c r="J197" s="216">
        <f>ROUND(I197*H197,2)</f>
        <v>0</v>
      </c>
      <c r="K197" s="217"/>
      <c r="L197" s="43"/>
      <c r="M197" s="218" t="s">
        <v>1</v>
      </c>
      <c r="N197" s="219" t="s">
        <v>45</v>
      </c>
      <c r="O197" s="90"/>
      <c r="P197" s="220">
        <f>O197*H197</f>
        <v>0</v>
      </c>
      <c r="Q197" s="220">
        <v>0</v>
      </c>
      <c r="R197" s="220">
        <f>Q197*H197</f>
        <v>0</v>
      </c>
      <c r="S197" s="220">
        <v>0</v>
      </c>
      <c r="T197" s="22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2" t="s">
        <v>138</v>
      </c>
      <c r="AT197" s="222" t="s">
        <v>134</v>
      </c>
      <c r="AU197" s="222" t="s">
        <v>88</v>
      </c>
      <c r="AY197" s="16" t="s">
        <v>133</v>
      </c>
      <c r="BE197" s="223">
        <f>IF(N197="základní",J197,0)</f>
        <v>0</v>
      </c>
      <c r="BF197" s="223">
        <f>IF(N197="snížená",J197,0)</f>
        <v>0</v>
      </c>
      <c r="BG197" s="223">
        <f>IF(N197="zákl. přenesená",J197,0)</f>
        <v>0</v>
      </c>
      <c r="BH197" s="223">
        <f>IF(N197="sníž. přenesená",J197,0)</f>
        <v>0</v>
      </c>
      <c r="BI197" s="223">
        <f>IF(N197="nulová",J197,0)</f>
        <v>0</v>
      </c>
      <c r="BJ197" s="16" t="s">
        <v>88</v>
      </c>
      <c r="BK197" s="223">
        <f>ROUND(I197*H197,2)</f>
        <v>0</v>
      </c>
      <c r="BL197" s="16" t="s">
        <v>138</v>
      </c>
      <c r="BM197" s="222" t="s">
        <v>285</v>
      </c>
    </row>
    <row r="198" s="12" customFormat="1">
      <c r="A198" s="12"/>
      <c r="B198" s="224"/>
      <c r="C198" s="225"/>
      <c r="D198" s="226" t="s">
        <v>139</v>
      </c>
      <c r="E198" s="227" t="s">
        <v>1</v>
      </c>
      <c r="F198" s="228" t="s">
        <v>286</v>
      </c>
      <c r="G198" s="225"/>
      <c r="H198" s="227" t="s">
        <v>1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T198" s="234" t="s">
        <v>139</v>
      </c>
      <c r="AU198" s="234" t="s">
        <v>88</v>
      </c>
      <c r="AV198" s="12" t="s">
        <v>88</v>
      </c>
      <c r="AW198" s="12" t="s">
        <v>36</v>
      </c>
      <c r="AX198" s="12" t="s">
        <v>80</v>
      </c>
      <c r="AY198" s="234" t="s">
        <v>133</v>
      </c>
    </row>
    <row r="199" s="13" customFormat="1">
      <c r="A199" s="13"/>
      <c r="B199" s="235"/>
      <c r="C199" s="236"/>
      <c r="D199" s="226" t="s">
        <v>139</v>
      </c>
      <c r="E199" s="237" t="s">
        <v>1</v>
      </c>
      <c r="F199" s="238" t="s">
        <v>287</v>
      </c>
      <c r="G199" s="236"/>
      <c r="H199" s="239">
        <v>18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5" t="s">
        <v>139</v>
      </c>
      <c r="AU199" s="245" t="s">
        <v>88</v>
      </c>
      <c r="AV199" s="13" t="s">
        <v>90</v>
      </c>
      <c r="AW199" s="13" t="s">
        <v>36</v>
      </c>
      <c r="AX199" s="13" t="s">
        <v>88</v>
      </c>
      <c r="AY199" s="245" t="s">
        <v>133</v>
      </c>
    </row>
    <row r="200" s="2" customFormat="1" ht="33" customHeight="1">
      <c r="A200" s="37"/>
      <c r="B200" s="38"/>
      <c r="C200" s="210" t="s">
        <v>215</v>
      </c>
      <c r="D200" s="210" t="s">
        <v>134</v>
      </c>
      <c r="E200" s="211" t="s">
        <v>288</v>
      </c>
      <c r="F200" s="212" t="s">
        <v>289</v>
      </c>
      <c r="G200" s="213" t="s">
        <v>144</v>
      </c>
      <c r="H200" s="214">
        <v>18</v>
      </c>
      <c r="I200" s="215"/>
      <c r="J200" s="216">
        <f>ROUND(I200*H200,2)</f>
        <v>0</v>
      </c>
      <c r="K200" s="217"/>
      <c r="L200" s="43"/>
      <c r="M200" s="218" t="s">
        <v>1</v>
      </c>
      <c r="N200" s="219" t="s">
        <v>45</v>
      </c>
      <c r="O200" s="90"/>
      <c r="P200" s="220">
        <f>O200*H200</f>
        <v>0</v>
      </c>
      <c r="Q200" s="220">
        <v>0</v>
      </c>
      <c r="R200" s="220">
        <f>Q200*H200</f>
        <v>0</v>
      </c>
      <c r="S200" s="220">
        <v>0</v>
      </c>
      <c r="T200" s="22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2" t="s">
        <v>138</v>
      </c>
      <c r="AT200" s="222" t="s">
        <v>134</v>
      </c>
      <c r="AU200" s="222" t="s">
        <v>88</v>
      </c>
      <c r="AY200" s="16" t="s">
        <v>133</v>
      </c>
      <c r="BE200" s="223">
        <f>IF(N200="základní",J200,0)</f>
        <v>0</v>
      </c>
      <c r="BF200" s="223">
        <f>IF(N200="snížená",J200,0)</f>
        <v>0</v>
      </c>
      <c r="BG200" s="223">
        <f>IF(N200="zákl. přenesená",J200,0)</f>
        <v>0</v>
      </c>
      <c r="BH200" s="223">
        <f>IF(N200="sníž. přenesená",J200,0)</f>
        <v>0</v>
      </c>
      <c r="BI200" s="223">
        <f>IF(N200="nulová",J200,0)</f>
        <v>0</v>
      </c>
      <c r="BJ200" s="16" t="s">
        <v>88</v>
      </c>
      <c r="BK200" s="223">
        <f>ROUND(I200*H200,2)</f>
        <v>0</v>
      </c>
      <c r="BL200" s="16" t="s">
        <v>138</v>
      </c>
      <c r="BM200" s="222" t="s">
        <v>290</v>
      </c>
    </row>
    <row r="201" s="2" customFormat="1" ht="24.15" customHeight="1">
      <c r="A201" s="37"/>
      <c r="B201" s="38"/>
      <c r="C201" s="210" t="s">
        <v>291</v>
      </c>
      <c r="D201" s="210" t="s">
        <v>134</v>
      </c>
      <c r="E201" s="211" t="s">
        <v>292</v>
      </c>
      <c r="F201" s="212" t="s">
        <v>293</v>
      </c>
      <c r="G201" s="213" t="s">
        <v>144</v>
      </c>
      <c r="H201" s="214">
        <v>18</v>
      </c>
      <c r="I201" s="215"/>
      <c r="J201" s="216">
        <f>ROUND(I201*H201,2)</f>
        <v>0</v>
      </c>
      <c r="K201" s="217"/>
      <c r="L201" s="43"/>
      <c r="M201" s="218" t="s">
        <v>1</v>
      </c>
      <c r="N201" s="219" t="s">
        <v>45</v>
      </c>
      <c r="O201" s="90"/>
      <c r="P201" s="220">
        <f>O201*H201</f>
        <v>0</v>
      </c>
      <c r="Q201" s="220">
        <v>0.0075300000000000002</v>
      </c>
      <c r="R201" s="220">
        <f>Q201*H201</f>
        <v>0.13553999999999999</v>
      </c>
      <c r="S201" s="220">
        <v>0</v>
      </c>
      <c r="T201" s="221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2" t="s">
        <v>138</v>
      </c>
      <c r="AT201" s="222" t="s">
        <v>134</v>
      </c>
      <c r="AU201" s="222" t="s">
        <v>88</v>
      </c>
      <c r="AY201" s="16" t="s">
        <v>133</v>
      </c>
      <c r="BE201" s="223">
        <f>IF(N201="základní",J201,0)</f>
        <v>0</v>
      </c>
      <c r="BF201" s="223">
        <f>IF(N201="snížená",J201,0)</f>
        <v>0</v>
      </c>
      <c r="BG201" s="223">
        <f>IF(N201="zákl. přenesená",J201,0)</f>
        <v>0</v>
      </c>
      <c r="BH201" s="223">
        <f>IF(N201="sníž. přenesená",J201,0)</f>
        <v>0</v>
      </c>
      <c r="BI201" s="223">
        <f>IF(N201="nulová",J201,0)</f>
        <v>0</v>
      </c>
      <c r="BJ201" s="16" t="s">
        <v>88</v>
      </c>
      <c r="BK201" s="223">
        <f>ROUND(I201*H201,2)</f>
        <v>0</v>
      </c>
      <c r="BL201" s="16" t="s">
        <v>138</v>
      </c>
      <c r="BM201" s="222" t="s">
        <v>294</v>
      </c>
    </row>
    <row r="202" s="2" customFormat="1" ht="24.15" customHeight="1">
      <c r="A202" s="37"/>
      <c r="B202" s="38"/>
      <c r="C202" s="210" t="s">
        <v>220</v>
      </c>
      <c r="D202" s="210" t="s">
        <v>134</v>
      </c>
      <c r="E202" s="211" t="s">
        <v>295</v>
      </c>
      <c r="F202" s="212" t="s">
        <v>296</v>
      </c>
      <c r="G202" s="213" t="s">
        <v>144</v>
      </c>
      <c r="H202" s="214">
        <v>18</v>
      </c>
      <c r="I202" s="215"/>
      <c r="J202" s="216">
        <f>ROUND(I202*H202,2)</f>
        <v>0</v>
      </c>
      <c r="K202" s="217"/>
      <c r="L202" s="43"/>
      <c r="M202" s="218" t="s">
        <v>1</v>
      </c>
      <c r="N202" s="219" t="s">
        <v>45</v>
      </c>
      <c r="O202" s="90"/>
      <c r="P202" s="220">
        <f>O202*H202</f>
        <v>0</v>
      </c>
      <c r="Q202" s="220">
        <v>0.00060999999999999997</v>
      </c>
      <c r="R202" s="220">
        <f>Q202*H202</f>
        <v>0.01098</v>
      </c>
      <c r="S202" s="220">
        <v>0</v>
      </c>
      <c r="T202" s="22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2" t="s">
        <v>138</v>
      </c>
      <c r="AT202" s="222" t="s">
        <v>134</v>
      </c>
      <c r="AU202" s="222" t="s">
        <v>88</v>
      </c>
      <c r="AY202" s="16" t="s">
        <v>133</v>
      </c>
      <c r="BE202" s="223">
        <f>IF(N202="základní",J202,0)</f>
        <v>0</v>
      </c>
      <c r="BF202" s="223">
        <f>IF(N202="snížená",J202,0)</f>
        <v>0</v>
      </c>
      <c r="BG202" s="223">
        <f>IF(N202="zákl. přenesená",J202,0)</f>
        <v>0</v>
      </c>
      <c r="BH202" s="223">
        <f>IF(N202="sníž. přenesená",J202,0)</f>
        <v>0</v>
      </c>
      <c r="BI202" s="223">
        <f>IF(N202="nulová",J202,0)</f>
        <v>0</v>
      </c>
      <c r="BJ202" s="16" t="s">
        <v>88</v>
      </c>
      <c r="BK202" s="223">
        <f>ROUND(I202*H202,2)</f>
        <v>0</v>
      </c>
      <c r="BL202" s="16" t="s">
        <v>138</v>
      </c>
      <c r="BM202" s="222" t="s">
        <v>297</v>
      </c>
    </row>
    <row r="203" s="2" customFormat="1" ht="24.15" customHeight="1">
      <c r="A203" s="37"/>
      <c r="B203" s="38"/>
      <c r="C203" s="210" t="s">
        <v>298</v>
      </c>
      <c r="D203" s="210" t="s">
        <v>134</v>
      </c>
      <c r="E203" s="211" t="s">
        <v>299</v>
      </c>
      <c r="F203" s="212" t="s">
        <v>300</v>
      </c>
      <c r="G203" s="213" t="s">
        <v>137</v>
      </c>
      <c r="H203" s="214">
        <v>45</v>
      </c>
      <c r="I203" s="215"/>
      <c r="J203" s="216">
        <f>ROUND(I203*H203,2)</f>
        <v>0</v>
      </c>
      <c r="K203" s="217"/>
      <c r="L203" s="43"/>
      <c r="M203" s="218" t="s">
        <v>1</v>
      </c>
      <c r="N203" s="219" t="s">
        <v>45</v>
      </c>
      <c r="O203" s="90"/>
      <c r="P203" s="220">
        <f>O203*H203</f>
        <v>0</v>
      </c>
      <c r="Q203" s="220">
        <v>0.00027999999999999998</v>
      </c>
      <c r="R203" s="220">
        <f>Q203*H203</f>
        <v>0.012599999999999998</v>
      </c>
      <c r="S203" s="220">
        <v>0</v>
      </c>
      <c r="T203" s="221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2" t="s">
        <v>138</v>
      </c>
      <c r="AT203" s="222" t="s">
        <v>134</v>
      </c>
      <c r="AU203" s="222" t="s">
        <v>88</v>
      </c>
      <c r="AY203" s="16" t="s">
        <v>133</v>
      </c>
      <c r="BE203" s="223">
        <f>IF(N203="základní",J203,0)</f>
        <v>0</v>
      </c>
      <c r="BF203" s="223">
        <f>IF(N203="snížená",J203,0)</f>
        <v>0</v>
      </c>
      <c r="BG203" s="223">
        <f>IF(N203="zákl. přenesená",J203,0)</f>
        <v>0</v>
      </c>
      <c r="BH203" s="223">
        <f>IF(N203="sníž. přenesená",J203,0)</f>
        <v>0</v>
      </c>
      <c r="BI203" s="223">
        <f>IF(N203="nulová",J203,0)</f>
        <v>0</v>
      </c>
      <c r="BJ203" s="16" t="s">
        <v>88</v>
      </c>
      <c r="BK203" s="223">
        <f>ROUND(I203*H203,2)</f>
        <v>0</v>
      </c>
      <c r="BL203" s="16" t="s">
        <v>138</v>
      </c>
      <c r="BM203" s="222" t="s">
        <v>301</v>
      </c>
    </row>
    <row r="204" s="2" customFormat="1" ht="16.5" customHeight="1">
      <c r="A204" s="37"/>
      <c r="B204" s="38"/>
      <c r="C204" s="210" t="s">
        <v>225</v>
      </c>
      <c r="D204" s="210" t="s">
        <v>134</v>
      </c>
      <c r="E204" s="211" t="s">
        <v>302</v>
      </c>
      <c r="F204" s="212" t="s">
        <v>260</v>
      </c>
      <c r="G204" s="213" t="s">
        <v>261</v>
      </c>
      <c r="H204" s="214">
        <v>6</v>
      </c>
      <c r="I204" s="215"/>
      <c r="J204" s="216">
        <f>ROUND(I204*H204,2)</f>
        <v>0</v>
      </c>
      <c r="K204" s="217"/>
      <c r="L204" s="43"/>
      <c r="M204" s="218" t="s">
        <v>1</v>
      </c>
      <c r="N204" s="219" t="s">
        <v>45</v>
      </c>
      <c r="O204" s="90"/>
      <c r="P204" s="220">
        <f>O204*H204</f>
        <v>0</v>
      </c>
      <c r="Q204" s="220">
        <v>0</v>
      </c>
      <c r="R204" s="220">
        <f>Q204*H204</f>
        <v>0</v>
      </c>
      <c r="S204" s="220">
        <v>0</v>
      </c>
      <c r="T204" s="22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2" t="s">
        <v>138</v>
      </c>
      <c r="AT204" s="222" t="s">
        <v>134</v>
      </c>
      <c r="AU204" s="222" t="s">
        <v>88</v>
      </c>
      <c r="AY204" s="16" t="s">
        <v>133</v>
      </c>
      <c r="BE204" s="223">
        <f>IF(N204="základní",J204,0)</f>
        <v>0</v>
      </c>
      <c r="BF204" s="223">
        <f>IF(N204="snížená",J204,0)</f>
        <v>0</v>
      </c>
      <c r="BG204" s="223">
        <f>IF(N204="zákl. přenesená",J204,0)</f>
        <v>0</v>
      </c>
      <c r="BH204" s="223">
        <f>IF(N204="sníž. přenesená",J204,0)</f>
        <v>0</v>
      </c>
      <c r="BI204" s="223">
        <f>IF(N204="nulová",J204,0)</f>
        <v>0</v>
      </c>
      <c r="BJ204" s="16" t="s">
        <v>88</v>
      </c>
      <c r="BK204" s="223">
        <f>ROUND(I204*H204,2)</f>
        <v>0</v>
      </c>
      <c r="BL204" s="16" t="s">
        <v>138</v>
      </c>
      <c r="BM204" s="222" t="s">
        <v>303</v>
      </c>
    </row>
    <row r="205" s="11" customFormat="1" ht="25.92" customHeight="1">
      <c r="A205" s="11"/>
      <c r="B205" s="196"/>
      <c r="C205" s="197"/>
      <c r="D205" s="198" t="s">
        <v>79</v>
      </c>
      <c r="E205" s="199" t="s">
        <v>304</v>
      </c>
      <c r="F205" s="199" t="s">
        <v>305</v>
      </c>
      <c r="G205" s="197"/>
      <c r="H205" s="197"/>
      <c r="I205" s="200"/>
      <c r="J205" s="201">
        <f>BK205</f>
        <v>0</v>
      </c>
      <c r="K205" s="197"/>
      <c r="L205" s="202"/>
      <c r="M205" s="203"/>
      <c r="N205" s="204"/>
      <c r="O205" s="204"/>
      <c r="P205" s="205">
        <f>SUM(P206:P227)</f>
        <v>0</v>
      </c>
      <c r="Q205" s="204"/>
      <c r="R205" s="205">
        <f>SUM(R206:R227)</f>
        <v>35.411349999999999</v>
      </c>
      <c r="S205" s="204"/>
      <c r="T205" s="206">
        <f>SUM(T206:T227)</f>
        <v>0</v>
      </c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R205" s="207" t="s">
        <v>88</v>
      </c>
      <c r="AT205" s="208" t="s">
        <v>79</v>
      </c>
      <c r="AU205" s="208" t="s">
        <v>80</v>
      </c>
      <c r="AY205" s="207" t="s">
        <v>133</v>
      </c>
      <c r="BK205" s="209">
        <f>SUM(BK206:BK227)</f>
        <v>0</v>
      </c>
    </row>
    <row r="206" s="2" customFormat="1" ht="33" customHeight="1">
      <c r="A206" s="37"/>
      <c r="B206" s="38"/>
      <c r="C206" s="210" t="s">
        <v>306</v>
      </c>
      <c r="D206" s="210" t="s">
        <v>134</v>
      </c>
      <c r="E206" s="211" t="s">
        <v>307</v>
      </c>
      <c r="F206" s="212" t="s">
        <v>308</v>
      </c>
      <c r="G206" s="213" t="s">
        <v>137</v>
      </c>
      <c r="H206" s="214">
        <v>88</v>
      </c>
      <c r="I206" s="215"/>
      <c r="J206" s="216">
        <f>ROUND(I206*H206,2)</f>
        <v>0</v>
      </c>
      <c r="K206" s="217"/>
      <c r="L206" s="43"/>
      <c r="M206" s="218" t="s">
        <v>1</v>
      </c>
      <c r="N206" s="219" t="s">
        <v>45</v>
      </c>
      <c r="O206" s="90"/>
      <c r="P206" s="220">
        <f>O206*H206</f>
        <v>0</v>
      </c>
      <c r="Q206" s="220">
        <v>0.14066999999999999</v>
      </c>
      <c r="R206" s="220">
        <f>Q206*H206</f>
        <v>12.378959999999999</v>
      </c>
      <c r="S206" s="220">
        <v>0</v>
      </c>
      <c r="T206" s="22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2" t="s">
        <v>138</v>
      </c>
      <c r="AT206" s="222" t="s">
        <v>134</v>
      </c>
      <c r="AU206" s="222" t="s">
        <v>88</v>
      </c>
      <c r="AY206" s="16" t="s">
        <v>133</v>
      </c>
      <c r="BE206" s="223">
        <f>IF(N206="základní",J206,0)</f>
        <v>0</v>
      </c>
      <c r="BF206" s="223">
        <f>IF(N206="snížená",J206,0)</f>
        <v>0</v>
      </c>
      <c r="BG206" s="223">
        <f>IF(N206="zákl. přenesená",J206,0)</f>
        <v>0</v>
      </c>
      <c r="BH206" s="223">
        <f>IF(N206="sníž. přenesená",J206,0)</f>
        <v>0</v>
      </c>
      <c r="BI206" s="223">
        <f>IF(N206="nulová",J206,0)</f>
        <v>0</v>
      </c>
      <c r="BJ206" s="16" t="s">
        <v>88</v>
      </c>
      <c r="BK206" s="223">
        <f>ROUND(I206*H206,2)</f>
        <v>0</v>
      </c>
      <c r="BL206" s="16" t="s">
        <v>138</v>
      </c>
      <c r="BM206" s="222" t="s">
        <v>309</v>
      </c>
    </row>
    <row r="207" s="13" customFormat="1">
      <c r="A207" s="13"/>
      <c r="B207" s="235"/>
      <c r="C207" s="236"/>
      <c r="D207" s="226" t="s">
        <v>139</v>
      </c>
      <c r="E207" s="237" t="s">
        <v>1</v>
      </c>
      <c r="F207" s="238" t="s">
        <v>310</v>
      </c>
      <c r="G207" s="236"/>
      <c r="H207" s="239">
        <v>40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139</v>
      </c>
      <c r="AU207" s="245" t="s">
        <v>88</v>
      </c>
      <c r="AV207" s="13" t="s">
        <v>90</v>
      </c>
      <c r="AW207" s="13" t="s">
        <v>36</v>
      </c>
      <c r="AX207" s="13" t="s">
        <v>80</v>
      </c>
      <c r="AY207" s="245" t="s">
        <v>133</v>
      </c>
    </row>
    <row r="208" s="13" customFormat="1">
      <c r="A208" s="13"/>
      <c r="B208" s="235"/>
      <c r="C208" s="236"/>
      <c r="D208" s="226" t="s">
        <v>139</v>
      </c>
      <c r="E208" s="237" t="s">
        <v>1</v>
      </c>
      <c r="F208" s="238" t="s">
        <v>311</v>
      </c>
      <c r="G208" s="236"/>
      <c r="H208" s="239">
        <v>48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139</v>
      </c>
      <c r="AU208" s="245" t="s">
        <v>88</v>
      </c>
      <c r="AV208" s="13" t="s">
        <v>90</v>
      </c>
      <c r="AW208" s="13" t="s">
        <v>36</v>
      </c>
      <c r="AX208" s="13" t="s">
        <v>80</v>
      </c>
      <c r="AY208" s="245" t="s">
        <v>133</v>
      </c>
    </row>
    <row r="209" s="14" customFormat="1">
      <c r="A209" s="14"/>
      <c r="B209" s="257"/>
      <c r="C209" s="258"/>
      <c r="D209" s="226" t="s">
        <v>139</v>
      </c>
      <c r="E209" s="259" t="s">
        <v>1</v>
      </c>
      <c r="F209" s="260" t="s">
        <v>312</v>
      </c>
      <c r="G209" s="258"/>
      <c r="H209" s="261">
        <v>88</v>
      </c>
      <c r="I209" s="262"/>
      <c r="J209" s="258"/>
      <c r="K209" s="258"/>
      <c r="L209" s="263"/>
      <c r="M209" s="264"/>
      <c r="N209" s="265"/>
      <c r="O209" s="265"/>
      <c r="P209" s="265"/>
      <c r="Q209" s="265"/>
      <c r="R209" s="265"/>
      <c r="S209" s="265"/>
      <c r="T209" s="26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7" t="s">
        <v>139</v>
      </c>
      <c r="AU209" s="267" t="s">
        <v>88</v>
      </c>
      <c r="AV209" s="14" t="s">
        <v>138</v>
      </c>
      <c r="AW209" s="14" t="s">
        <v>36</v>
      </c>
      <c r="AX209" s="14" t="s">
        <v>88</v>
      </c>
      <c r="AY209" s="267" t="s">
        <v>133</v>
      </c>
    </row>
    <row r="210" s="2" customFormat="1" ht="16.5" customHeight="1">
      <c r="A210" s="37"/>
      <c r="B210" s="38"/>
      <c r="C210" s="246" t="s">
        <v>229</v>
      </c>
      <c r="D210" s="246" t="s">
        <v>275</v>
      </c>
      <c r="E210" s="247" t="s">
        <v>313</v>
      </c>
      <c r="F210" s="248" t="s">
        <v>314</v>
      </c>
      <c r="G210" s="249" t="s">
        <v>137</v>
      </c>
      <c r="H210" s="250">
        <v>89</v>
      </c>
      <c r="I210" s="251"/>
      <c r="J210" s="252">
        <f>ROUND(I210*H210,2)</f>
        <v>0</v>
      </c>
      <c r="K210" s="253"/>
      <c r="L210" s="254"/>
      <c r="M210" s="255" t="s">
        <v>1</v>
      </c>
      <c r="N210" s="256" t="s">
        <v>45</v>
      </c>
      <c r="O210" s="90"/>
      <c r="P210" s="220">
        <f>O210*H210</f>
        <v>0</v>
      </c>
      <c r="Q210" s="220">
        <v>0.082000000000000003</v>
      </c>
      <c r="R210" s="220">
        <f>Q210*H210</f>
        <v>7.298</v>
      </c>
      <c r="S210" s="220">
        <v>0</v>
      </c>
      <c r="T210" s="22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2" t="s">
        <v>151</v>
      </c>
      <c r="AT210" s="222" t="s">
        <v>275</v>
      </c>
      <c r="AU210" s="222" t="s">
        <v>88</v>
      </c>
      <c r="AY210" s="16" t="s">
        <v>133</v>
      </c>
      <c r="BE210" s="223">
        <f>IF(N210="základní",J210,0)</f>
        <v>0</v>
      </c>
      <c r="BF210" s="223">
        <f>IF(N210="snížená",J210,0)</f>
        <v>0</v>
      </c>
      <c r="BG210" s="223">
        <f>IF(N210="zákl. přenesená",J210,0)</f>
        <v>0</v>
      </c>
      <c r="BH210" s="223">
        <f>IF(N210="sníž. přenesená",J210,0)</f>
        <v>0</v>
      </c>
      <c r="BI210" s="223">
        <f>IF(N210="nulová",J210,0)</f>
        <v>0</v>
      </c>
      <c r="BJ210" s="16" t="s">
        <v>88</v>
      </c>
      <c r="BK210" s="223">
        <f>ROUND(I210*H210,2)</f>
        <v>0</v>
      </c>
      <c r="BL210" s="16" t="s">
        <v>138</v>
      </c>
      <c r="BM210" s="222" t="s">
        <v>315</v>
      </c>
    </row>
    <row r="211" s="2" customFormat="1" ht="24.15" customHeight="1">
      <c r="A211" s="37"/>
      <c r="B211" s="38"/>
      <c r="C211" s="210" t="s">
        <v>316</v>
      </c>
      <c r="D211" s="210" t="s">
        <v>134</v>
      </c>
      <c r="E211" s="211" t="s">
        <v>317</v>
      </c>
      <c r="F211" s="212" t="s">
        <v>318</v>
      </c>
      <c r="G211" s="213" t="s">
        <v>137</v>
      </c>
      <c r="H211" s="214">
        <v>69</v>
      </c>
      <c r="I211" s="215"/>
      <c r="J211" s="216">
        <f>ROUND(I211*H211,2)</f>
        <v>0</v>
      </c>
      <c r="K211" s="217"/>
      <c r="L211" s="43"/>
      <c r="M211" s="218" t="s">
        <v>1</v>
      </c>
      <c r="N211" s="219" t="s">
        <v>45</v>
      </c>
      <c r="O211" s="90"/>
      <c r="P211" s="220">
        <f>O211*H211</f>
        <v>0</v>
      </c>
      <c r="Q211" s="220">
        <v>0.089779999999999999</v>
      </c>
      <c r="R211" s="220">
        <f>Q211*H211</f>
        <v>6.19482</v>
      </c>
      <c r="S211" s="220">
        <v>0</v>
      </c>
      <c r="T211" s="221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2" t="s">
        <v>138</v>
      </c>
      <c r="AT211" s="222" t="s">
        <v>134</v>
      </c>
      <c r="AU211" s="222" t="s">
        <v>88</v>
      </c>
      <c r="AY211" s="16" t="s">
        <v>133</v>
      </c>
      <c r="BE211" s="223">
        <f>IF(N211="základní",J211,0)</f>
        <v>0</v>
      </c>
      <c r="BF211" s="223">
        <f>IF(N211="snížená",J211,0)</f>
        <v>0</v>
      </c>
      <c r="BG211" s="223">
        <f>IF(N211="zákl. přenesená",J211,0)</f>
        <v>0</v>
      </c>
      <c r="BH211" s="223">
        <f>IF(N211="sníž. přenesená",J211,0)</f>
        <v>0</v>
      </c>
      <c r="BI211" s="223">
        <f>IF(N211="nulová",J211,0)</f>
        <v>0</v>
      </c>
      <c r="BJ211" s="16" t="s">
        <v>88</v>
      </c>
      <c r="BK211" s="223">
        <f>ROUND(I211*H211,2)</f>
        <v>0</v>
      </c>
      <c r="BL211" s="16" t="s">
        <v>138</v>
      </c>
      <c r="BM211" s="222" t="s">
        <v>319</v>
      </c>
    </row>
    <row r="212" s="13" customFormat="1">
      <c r="A212" s="13"/>
      <c r="B212" s="235"/>
      <c r="C212" s="236"/>
      <c r="D212" s="226" t="s">
        <v>139</v>
      </c>
      <c r="E212" s="237" t="s">
        <v>1</v>
      </c>
      <c r="F212" s="238" t="s">
        <v>320</v>
      </c>
      <c r="G212" s="236"/>
      <c r="H212" s="239">
        <v>69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139</v>
      </c>
      <c r="AU212" s="245" t="s">
        <v>88</v>
      </c>
      <c r="AV212" s="13" t="s">
        <v>90</v>
      </c>
      <c r="AW212" s="13" t="s">
        <v>36</v>
      </c>
      <c r="AX212" s="13" t="s">
        <v>88</v>
      </c>
      <c r="AY212" s="245" t="s">
        <v>133</v>
      </c>
    </row>
    <row r="213" s="2" customFormat="1" ht="16.5" customHeight="1">
      <c r="A213" s="37"/>
      <c r="B213" s="38"/>
      <c r="C213" s="246" t="s">
        <v>232</v>
      </c>
      <c r="D213" s="246" t="s">
        <v>275</v>
      </c>
      <c r="E213" s="247" t="s">
        <v>321</v>
      </c>
      <c r="F213" s="248" t="s">
        <v>322</v>
      </c>
      <c r="G213" s="249" t="s">
        <v>181</v>
      </c>
      <c r="H213" s="250">
        <v>1.7</v>
      </c>
      <c r="I213" s="251"/>
      <c r="J213" s="252">
        <f>ROUND(I213*H213,2)</f>
        <v>0</v>
      </c>
      <c r="K213" s="253"/>
      <c r="L213" s="254"/>
      <c r="M213" s="255" t="s">
        <v>1</v>
      </c>
      <c r="N213" s="256" t="s">
        <v>45</v>
      </c>
      <c r="O213" s="90"/>
      <c r="P213" s="220">
        <f>O213*H213</f>
        <v>0</v>
      </c>
      <c r="Q213" s="220">
        <v>1</v>
      </c>
      <c r="R213" s="220">
        <f>Q213*H213</f>
        <v>1.7</v>
      </c>
      <c r="S213" s="220">
        <v>0</v>
      </c>
      <c r="T213" s="221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22" t="s">
        <v>151</v>
      </c>
      <c r="AT213" s="222" t="s">
        <v>275</v>
      </c>
      <c r="AU213" s="222" t="s">
        <v>88</v>
      </c>
      <c r="AY213" s="16" t="s">
        <v>133</v>
      </c>
      <c r="BE213" s="223">
        <f>IF(N213="základní",J213,0)</f>
        <v>0</v>
      </c>
      <c r="BF213" s="223">
        <f>IF(N213="snížená",J213,0)</f>
        <v>0</v>
      </c>
      <c r="BG213" s="223">
        <f>IF(N213="zákl. přenesená",J213,0)</f>
        <v>0</v>
      </c>
      <c r="BH213" s="223">
        <f>IF(N213="sníž. přenesená",J213,0)</f>
        <v>0</v>
      </c>
      <c r="BI213" s="223">
        <f>IF(N213="nulová",J213,0)</f>
        <v>0</v>
      </c>
      <c r="BJ213" s="16" t="s">
        <v>88</v>
      </c>
      <c r="BK213" s="223">
        <f>ROUND(I213*H213,2)</f>
        <v>0</v>
      </c>
      <c r="BL213" s="16" t="s">
        <v>138</v>
      </c>
      <c r="BM213" s="222" t="s">
        <v>323</v>
      </c>
    </row>
    <row r="214" s="2" customFormat="1" ht="24.15" customHeight="1">
      <c r="A214" s="37"/>
      <c r="B214" s="38"/>
      <c r="C214" s="210" t="s">
        <v>324</v>
      </c>
      <c r="D214" s="210" t="s">
        <v>134</v>
      </c>
      <c r="E214" s="211" t="s">
        <v>325</v>
      </c>
      <c r="F214" s="212" t="s">
        <v>326</v>
      </c>
      <c r="G214" s="213" t="s">
        <v>327</v>
      </c>
      <c r="H214" s="214">
        <v>4</v>
      </c>
      <c r="I214" s="215"/>
      <c r="J214" s="216">
        <f>ROUND(I214*H214,2)</f>
        <v>0</v>
      </c>
      <c r="K214" s="217"/>
      <c r="L214" s="43"/>
      <c r="M214" s="218" t="s">
        <v>1</v>
      </c>
      <c r="N214" s="219" t="s">
        <v>45</v>
      </c>
      <c r="O214" s="90"/>
      <c r="P214" s="220">
        <f>O214*H214</f>
        <v>0</v>
      </c>
      <c r="Q214" s="220">
        <v>0.1124</v>
      </c>
      <c r="R214" s="220">
        <f>Q214*H214</f>
        <v>0.4496</v>
      </c>
      <c r="S214" s="220">
        <v>0</v>
      </c>
      <c r="T214" s="22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2" t="s">
        <v>138</v>
      </c>
      <c r="AT214" s="222" t="s">
        <v>134</v>
      </c>
      <c r="AU214" s="222" t="s">
        <v>88</v>
      </c>
      <c r="AY214" s="16" t="s">
        <v>133</v>
      </c>
      <c r="BE214" s="223">
        <f>IF(N214="základní",J214,0)</f>
        <v>0</v>
      </c>
      <c r="BF214" s="223">
        <f>IF(N214="snížená",J214,0)</f>
        <v>0</v>
      </c>
      <c r="BG214" s="223">
        <f>IF(N214="zákl. přenesená",J214,0)</f>
        <v>0</v>
      </c>
      <c r="BH214" s="223">
        <f>IF(N214="sníž. přenesená",J214,0)</f>
        <v>0</v>
      </c>
      <c r="BI214" s="223">
        <f>IF(N214="nulová",J214,0)</f>
        <v>0</v>
      </c>
      <c r="BJ214" s="16" t="s">
        <v>88</v>
      </c>
      <c r="BK214" s="223">
        <f>ROUND(I214*H214,2)</f>
        <v>0</v>
      </c>
      <c r="BL214" s="16" t="s">
        <v>138</v>
      </c>
      <c r="BM214" s="222" t="s">
        <v>328</v>
      </c>
    </row>
    <row r="215" s="2" customFormat="1" ht="16.5" customHeight="1">
      <c r="A215" s="37"/>
      <c r="B215" s="38"/>
      <c r="C215" s="246" t="s">
        <v>147</v>
      </c>
      <c r="D215" s="246" t="s">
        <v>275</v>
      </c>
      <c r="E215" s="247" t="s">
        <v>329</v>
      </c>
      <c r="F215" s="248" t="s">
        <v>330</v>
      </c>
      <c r="G215" s="249" t="s">
        <v>261</v>
      </c>
      <c r="H215" s="250">
        <v>4</v>
      </c>
      <c r="I215" s="251"/>
      <c r="J215" s="252">
        <f>ROUND(I215*H215,2)</f>
        <v>0</v>
      </c>
      <c r="K215" s="253"/>
      <c r="L215" s="254"/>
      <c r="M215" s="255" t="s">
        <v>1</v>
      </c>
      <c r="N215" s="256" t="s">
        <v>45</v>
      </c>
      <c r="O215" s="90"/>
      <c r="P215" s="220">
        <f>O215*H215</f>
        <v>0</v>
      </c>
      <c r="Q215" s="220">
        <v>0.0089999999999999993</v>
      </c>
      <c r="R215" s="220">
        <f>Q215*H215</f>
        <v>0.035999999999999997</v>
      </c>
      <c r="S215" s="220">
        <v>0</v>
      </c>
      <c r="T215" s="221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2" t="s">
        <v>151</v>
      </c>
      <c r="AT215" s="222" t="s">
        <v>275</v>
      </c>
      <c r="AU215" s="222" t="s">
        <v>88</v>
      </c>
      <c r="AY215" s="16" t="s">
        <v>133</v>
      </c>
      <c r="BE215" s="223">
        <f>IF(N215="základní",J215,0)</f>
        <v>0</v>
      </c>
      <c r="BF215" s="223">
        <f>IF(N215="snížená",J215,0)</f>
        <v>0</v>
      </c>
      <c r="BG215" s="223">
        <f>IF(N215="zákl. přenesená",J215,0)</f>
        <v>0</v>
      </c>
      <c r="BH215" s="223">
        <f>IF(N215="sníž. přenesená",J215,0)</f>
        <v>0</v>
      </c>
      <c r="BI215" s="223">
        <f>IF(N215="nulová",J215,0)</f>
        <v>0</v>
      </c>
      <c r="BJ215" s="16" t="s">
        <v>88</v>
      </c>
      <c r="BK215" s="223">
        <f>ROUND(I215*H215,2)</f>
        <v>0</v>
      </c>
      <c r="BL215" s="16" t="s">
        <v>138</v>
      </c>
      <c r="BM215" s="222" t="s">
        <v>331</v>
      </c>
    </row>
    <row r="216" s="2" customFormat="1" ht="24.15" customHeight="1">
      <c r="A216" s="37"/>
      <c r="B216" s="38"/>
      <c r="C216" s="210" t="s">
        <v>332</v>
      </c>
      <c r="D216" s="210" t="s">
        <v>134</v>
      </c>
      <c r="E216" s="211" t="s">
        <v>333</v>
      </c>
      <c r="F216" s="212" t="s">
        <v>334</v>
      </c>
      <c r="G216" s="213" t="s">
        <v>327</v>
      </c>
      <c r="H216" s="214">
        <v>10</v>
      </c>
      <c r="I216" s="215"/>
      <c r="J216" s="216">
        <f>ROUND(I216*H216,2)</f>
        <v>0</v>
      </c>
      <c r="K216" s="217"/>
      <c r="L216" s="43"/>
      <c r="M216" s="218" t="s">
        <v>1</v>
      </c>
      <c r="N216" s="219" t="s">
        <v>45</v>
      </c>
      <c r="O216" s="90"/>
      <c r="P216" s="220">
        <f>O216*H216</f>
        <v>0</v>
      </c>
      <c r="Q216" s="220">
        <v>0.00069999999999999999</v>
      </c>
      <c r="R216" s="220">
        <f>Q216*H216</f>
        <v>0.0070000000000000001</v>
      </c>
      <c r="S216" s="220">
        <v>0</v>
      </c>
      <c r="T216" s="22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22" t="s">
        <v>138</v>
      </c>
      <c r="AT216" s="222" t="s">
        <v>134</v>
      </c>
      <c r="AU216" s="222" t="s">
        <v>88</v>
      </c>
      <c r="AY216" s="16" t="s">
        <v>133</v>
      </c>
      <c r="BE216" s="223">
        <f>IF(N216="základní",J216,0)</f>
        <v>0</v>
      </c>
      <c r="BF216" s="223">
        <f>IF(N216="snížená",J216,0)</f>
        <v>0</v>
      </c>
      <c r="BG216" s="223">
        <f>IF(N216="zákl. přenesená",J216,0)</f>
        <v>0</v>
      </c>
      <c r="BH216" s="223">
        <f>IF(N216="sníž. přenesená",J216,0)</f>
        <v>0</v>
      </c>
      <c r="BI216" s="223">
        <f>IF(N216="nulová",J216,0)</f>
        <v>0</v>
      </c>
      <c r="BJ216" s="16" t="s">
        <v>88</v>
      </c>
      <c r="BK216" s="223">
        <f>ROUND(I216*H216,2)</f>
        <v>0</v>
      </c>
      <c r="BL216" s="16" t="s">
        <v>138</v>
      </c>
      <c r="BM216" s="222" t="s">
        <v>335</v>
      </c>
    </row>
    <row r="217" s="2" customFormat="1" ht="16.5" customHeight="1">
      <c r="A217" s="37"/>
      <c r="B217" s="38"/>
      <c r="C217" s="246" t="s">
        <v>239</v>
      </c>
      <c r="D217" s="246" t="s">
        <v>275</v>
      </c>
      <c r="E217" s="247" t="s">
        <v>336</v>
      </c>
      <c r="F217" s="248" t="s">
        <v>337</v>
      </c>
      <c r="G217" s="249" t="s">
        <v>261</v>
      </c>
      <c r="H217" s="250">
        <v>10</v>
      </c>
      <c r="I217" s="251"/>
      <c r="J217" s="252">
        <f>ROUND(I217*H217,2)</f>
        <v>0</v>
      </c>
      <c r="K217" s="253"/>
      <c r="L217" s="254"/>
      <c r="M217" s="255" t="s">
        <v>1</v>
      </c>
      <c r="N217" s="256" t="s">
        <v>45</v>
      </c>
      <c r="O217" s="90"/>
      <c r="P217" s="220">
        <f>O217*H217</f>
        <v>0</v>
      </c>
      <c r="Q217" s="220">
        <v>0.002</v>
      </c>
      <c r="R217" s="220">
        <f>Q217*H217</f>
        <v>0.02</v>
      </c>
      <c r="S217" s="220">
        <v>0</v>
      </c>
      <c r="T217" s="22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2" t="s">
        <v>151</v>
      </c>
      <c r="AT217" s="222" t="s">
        <v>275</v>
      </c>
      <c r="AU217" s="222" t="s">
        <v>88</v>
      </c>
      <c r="AY217" s="16" t="s">
        <v>133</v>
      </c>
      <c r="BE217" s="223">
        <f>IF(N217="základní",J217,0)</f>
        <v>0</v>
      </c>
      <c r="BF217" s="223">
        <f>IF(N217="snížená",J217,0)</f>
        <v>0</v>
      </c>
      <c r="BG217" s="223">
        <f>IF(N217="zákl. přenesená",J217,0)</f>
        <v>0</v>
      </c>
      <c r="BH217" s="223">
        <f>IF(N217="sníž. přenesená",J217,0)</f>
        <v>0</v>
      </c>
      <c r="BI217" s="223">
        <f>IF(N217="nulová",J217,0)</f>
        <v>0</v>
      </c>
      <c r="BJ217" s="16" t="s">
        <v>88</v>
      </c>
      <c r="BK217" s="223">
        <f>ROUND(I217*H217,2)</f>
        <v>0</v>
      </c>
      <c r="BL217" s="16" t="s">
        <v>138</v>
      </c>
      <c r="BM217" s="222" t="s">
        <v>338</v>
      </c>
    </row>
    <row r="218" s="2" customFormat="1" ht="24.15" customHeight="1">
      <c r="A218" s="37"/>
      <c r="B218" s="38"/>
      <c r="C218" s="210" t="s">
        <v>339</v>
      </c>
      <c r="D218" s="210" t="s">
        <v>134</v>
      </c>
      <c r="E218" s="211" t="s">
        <v>340</v>
      </c>
      <c r="F218" s="212" t="s">
        <v>341</v>
      </c>
      <c r="G218" s="213" t="s">
        <v>144</v>
      </c>
      <c r="H218" s="214">
        <v>2</v>
      </c>
      <c r="I218" s="215"/>
      <c r="J218" s="216">
        <f>ROUND(I218*H218,2)</f>
        <v>0</v>
      </c>
      <c r="K218" s="217"/>
      <c r="L218" s="43"/>
      <c r="M218" s="218" t="s">
        <v>1</v>
      </c>
      <c r="N218" s="219" t="s">
        <v>45</v>
      </c>
      <c r="O218" s="90"/>
      <c r="P218" s="220">
        <f>O218*H218</f>
        <v>0</v>
      </c>
      <c r="Q218" s="220">
        <v>0.0016000000000000001</v>
      </c>
      <c r="R218" s="220">
        <f>Q218*H218</f>
        <v>0.0032000000000000002</v>
      </c>
      <c r="S218" s="220">
        <v>0</v>
      </c>
      <c r="T218" s="221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2" t="s">
        <v>138</v>
      </c>
      <c r="AT218" s="222" t="s">
        <v>134</v>
      </c>
      <c r="AU218" s="222" t="s">
        <v>88</v>
      </c>
      <c r="AY218" s="16" t="s">
        <v>133</v>
      </c>
      <c r="BE218" s="223">
        <f>IF(N218="základní",J218,0)</f>
        <v>0</v>
      </c>
      <c r="BF218" s="223">
        <f>IF(N218="snížená",J218,0)</f>
        <v>0</v>
      </c>
      <c r="BG218" s="223">
        <f>IF(N218="zákl. přenesená",J218,0)</f>
        <v>0</v>
      </c>
      <c r="BH218" s="223">
        <f>IF(N218="sníž. přenesená",J218,0)</f>
        <v>0</v>
      </c>
      <c r="BI218" s="223">
        <f>IF(N218="nulová",J218,0)</f>
        <v>0</v>
      </c>
      <c r="BJ218" s="16" t="s">
        <v>88</v>
      </c>
      <c r="BK218" s="223">
        <f>ROUND(I218*H218,2)</f>
        <v>0</v>
      </c>
      <c r="BL218" s="16" t="s">
        <v>138</v>
      </c>
      <c r="BM218" s="222" t="s">
        <v>342</v>
      </c>
    </row>
    <row r="219" s="12" customFormat="1">
      <c r="A219" s="12"/>
      <c r="B219" s="224"/>
      <c r="C219" s="225"/>
      <c r="D219" s="226" t="s">
        <v>139</v>
      </c>
      <c r="E219" s="227" t="s">
        <v>1</v>
      </c>
      <c r="F219" s="228" t="s">
        <v>343</v>
      </c>
      <c r="G219" s="225"/>
      <c r="H219" s="227" t="s">
        <v>1</v>
      </c>
      <c r="I219" s="229"/>
      <c r="J219" s="225"/>
      <c r="K219" s="225"/>
      <c r="L219" s="230"/>
      <c r="M219" s="231"/>
      <c r="N219" s="232"/>
      <c r="O219" s="232"/>
      <c r="P219" s="232"/>
      <c r="Q219" s="232"/>
      <c r="R219" s="232"/>
      <c r="S219" s="232"/>
      <c r="T219" s="233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T219" s="234" t="s">
        <v>139</v>
      </c>
      <c r="AU219" s="234" t="s">
        <v>88</v>
      </c>
      <c r="AV219" s="12" t="s">
        <v>88</v>
      </c>
      <c r="AW219" s="12" t="s">
        <v>36</v>
      </c>
      <c r="AX219" s="12" t="s">
        <v>80</v>
      </c>
      <c r="AY219" s="234" t="s">
        <v>133</v>
      </c>
    </row>
    <row r="220" s="13" customFormat="1">
      <c r="A220" s="13"/>
      <c r="B220" s="235"/>
      <c r="C220" s="236"/>
      <c r="D220" s="226" t="s">
        <v>139</v>
      </c>
      <c r="E220" s="237" t="s">
        <v>1</v>
      </c>
      <c r="F220" s="238" t="s">
        <v>90</v>
      </c>
      <c r="G220" s="236"/>
      <c r="H220" s="239">
        <v>2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139</v>
      </c>
      <c r="AU220" s="245" t="s">
        <v>88</v>
      </c>
      <c r="AV220" s="13" t="s">
        <v>90</v>
      </c>
      <c r="AW220" s="13" t="s">
        <v>36</v>
      </c>
      <c r="AX220" s="13" t="s">
        <v>88</v>
      </c>
      <c r="AY220" s="245" t="s">
        <v>133</v>
      </c>
    </row>
    <row r="221" s="2" customFormat="1" ht="16.5" customHeight="1">
      <c r="A221" s="37"/>
      <c r="B221" s="38"/>
      <c r="C221" s="210" t="s">
        <v>344</v>
      </c>
      <c r="D221" s="210" t="s">
        <v>134</v>
      </c>
      <c r="E221" s="211" t="s">
        <v>345</v>
      </c>
      <c r="F221" s="212" t="s">
        <v>346</v>
      </c>
      <c r="G221" s="213" t="s">
        <v>144</v>
      </c>
      <c r="H221" s="214">
        <v>2</v>
      </c>
      <c r="I221" s="215"/>
      <c r="J221" s="216">
        <f>ROUND(I221*H221,2)</f>
        <v>0</v>
      </c>
      <c r="K221" s="217"/>
      <c r="L221" s="43"/>
      <c r="M221" s="218" t="s">
        <v>1</v>
      </c>
      <c r="N221" s="219" t="s">
        <v>45</v>
      </c>
      <c r="O221" s="90"/>
      <c r="P221" s="220">
        <f>O221*H221</f>
        <v>0</v>
      </c>
      <c r="Q221" s="220">
        <v>1.0000000000000001E-05</v>
      </c>
      <c r="R221" s="220">
        <f>Q221*H221</f>
        <v>2.0000000000000002E-05</v>
      </c>
      <c r="S221" s="220">
        <v>0</v>
      </c>
      <c r="T221" s="221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2" t="s">
        <v>138</v>
      </c>
      <c r="AT221" s="222" t="s">
        <v>134</v>
      </c>
      <c r="AU221" s="222" t="s">
        <v>88</v>
      </c>
      <c r="AY221" s="16" t="s">
        <v>133</v>
      </c>
      <c r="BE221" s="223">
        <f>IF(N221="základní",J221,0)</f>
        <v>0</v>
      </c>
      <c r="BF221" s="223">
        <f>IF(N221="snížená",J221,0)</f>
        <v>0</v>
      </c>
      <c r="BG221" s="223">
        <f>IF(N221="zákl. přenesená",J221,0)</f>
        <v>0</v>
      </c>
      <c r="BH221" s="223">
        <f>IF(N221="sníž. přenesená",J221,0)</f>
        <v>0</v>
      </c>
      <c r="BI221" s="223">
        <f>IF(N221="nulová",J221,0)</f>
        <v>0</v>
      </c>
      <c r="BJ221" s="16" t="s">
        <v>88</v>
      </c>
      <c r="BK221" s="223">
        <f>ROUND(I221*H221,2)</f>
        <v>0</v>
      </c>
      <c r="BL221" s="16" t="s">
        <v>138</v>
      </c>
      <c r="BM221" s="222" t="s">
        <v>347</v>
      </c>
    </row>
    <row r="222" s="2" customFormat="1" ht="24.15" customHeight="1">
      <c r="A222" s="37"/>
      <c r="B222" s="38"/>
      <c r="C222" s="210" t="s">
        <v>348</v>
      </c>
      <c r="D222" s="210" t="s">
        <v>134</v>
      </c>
      <c r="E222" s="211" t="s">
        <v>349</v>
      </c>
      <c r="F222" s="212" t="s">
        <v>350</v>
      </c>
      <c r="G222" s="213" t="s">
        <v>137</v>
      </c>
      <c r="H222" s="214">
        <v>22</v>
      </c>
      <c r="I222" s="215"/>
      <c r="J222" s="216">
        <f>ROUND(I222*H222,2)</f>
        <v>0</v>
      </c>
      <c r="K222" s="217"/>
      <c r="L222" s="43"/>
      <c r="M222" s="218" t="s">
        <v>1</v>
      </c>
      <c r="N222" s="219" t="s">
        <v>45</v>
      </c>
      <c r="O222" s="90"/>
      <c r="P222" s="220">
        <f>O222*H222</f>
        <v>0</v>
      </c>
      <c r="Q222" s="220">
        <v>0</v>
      </c>
      <c r="R222" s="220">
        <f>Q222*H222</f>
        <v>0</v>
      </c>
      <c r="S222" s="220">
        <v>0</v>
      </c>
      <c r="T222" s="221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22" t="s">
        <v>138</v>
      </c>
      <c r="AT222" s="222" t="s">
        <v>134</v>
      </c>
      <c r="AU222" s="222" t="s">
        <v>88</v>
      </c>
      <c r="AY222" s="16" t="s">
        <v>133</v>
      </c>
      <c r="BE222" s="223">
        <f>IF(N222="základní",J222,0)</f>
        <v>0</v>
      </c>
      <c r="BF222" s="223">
        <f>IF(N222="snížená",J222,0)</f>
        <v>0</v>
      </c>
      <c r="BG222" s="223">
        <f>IF(N222="zákl. přenesená",J222,0)</f>
        <v>0</v>
      </c>
      <c r="BH222" s="223">
        <f>IF(N222="sníž. přenesená",J222,0)</f>
        <v>0</v>
      </c>
      <c r="BI222" s="223">
        <f>IF(N222="nulová",J222,0)</f>
        <v>0</v>
      </c>
      <c r="BJ222" s="16" t="s">
        <v>88</v>
      </c>
      <c r="BK222" s="223">
        <f>ROUND(I222*H222,2)</f>
        <v>0</v>
      </c>
      <c r="BL222" s="16" t="s">
        <v>138</v>
      </c>
      <c r="BM222" s="222" t="s">
        <v>351</v>
      </c>
    </row>
    <row r="223" s="2" customFormat="1" ht="33" customHeight="1">
      <c r="A223" s="37"/>
      <c r="B223" s="38"/>
      <c r="C223" s="210" t="s">
        <v>243</v>
      </c>
      <c r="D223" s="210" t="s">
        <v>134</v>
      </c>
      <c r="E223" s="211" t="s">
        <v>352</v>
      </c>
      <c r="F223" s="212" t="s">
        <v>353</v>
      </c>
      <c r="G223" s="213" t="s">
        <v>137</v>
      </c>
      <c r="H223" s="214">
        <v>23</v>
      </c>
      <c r="I223" s="215"/>
      <c r="J223" s="216">
        <f>ROUND(I223*H223,2)</f>
        <v>0</v>
      </c>
      <c r="K223" s="217"/>
      <c r="L223" s="43"/>
      <c r="M223" s="218" t="s">
        <v>1</v>
      </c>
      <c r="N223" s="219" t="s">
        <v>45</v>
      </c>
      <c r="O223" s="90"/>
      <c r="P223" s="220">
        <f>O223*H223</f>
        <v>0</v>
      </c>
      <c r="Q223" s="220">
        <v>0.22656999999999999</v>
      </c>
      <c r="R223" s="220">
        <f>Q223*H223</f>
        <v>5.2111099999999997</v>
      </c>
      <c r="S223" s="220">
        <v>0</v>
      </c>
      <c r="T223" s="22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2" t="s">
        <v>138</v>
      </c>
      <c r="AT223" s="222" t="s">
        <v>134</v>
      </c>
      <c r="AU223" s="222" t="s">
        <v>88</v>
      </c>
      <c r="AY223" s="16" t="s">
        <v>133</v>
      </c>
      <c r="BE223" s="223">
        <f>IF(N223="základní",J223,0)</f>
        <v>0</v>
      </c>
      <c r="BF223" s="223">
        <f>IF(N223="snížená",J223,0)</f>
        <v>0</v>
      </c>
      <c r="BG223" s="223">
        <f>IF(N223="zákl. přenesená",J223,0)</f>
        <v>0</v>
      </c>
      <c r="BH223" s="223">
        <f>IF(N223="sníž. přenesená",J223,0)</f>
        <v>0</v>
      </c>
      <c r="BI223" s="223">
        <f>IF(N223="nulová",J223,0)</f>
        <v>0</v>
      </c>
      <c r="BJ223" s="16" t="s">
        <v>88</v>
      </c>
      <c r="BK223" s="223">
        <f>ROUND(I223*H223,2)</f>
        <v>0</v>
      </c>
      <c r="BL223" s="16" t="s">
        <v>138</v>
      </c>
      <c r="BM223" s="222" t="s">
        <v>354</v>
      </c>
    </row>
    <row r="224" s="2" customFormat="1" ht="24.15" customHeight="1">
      <c r="A224" s="37"/>
      <c r="B224" s="38"/>
      <c r="C224" s="210" t="s">
        <v>355</v>
      </c>
      <c r="D224" s="210" t="s">
        <v>134</v>
      </c>
      <c r="E224" s="211" t="s">
        <v>356</v>
      </c>
      <c r="F224" s="212" t="s">
        <v>357</v>
      </c>
      <c r="G224" s="213" t="s">
        <v>137</v>
      </c>
      <c r="H224" s="214">
        <v>23</v>
      </c>
      <c r="I224" s="215"/>
      <c r="J224" s="216">
        <f>ROUND(I224*H224,2)</f>
        <v>0</v>
      </c>
      <c r="K224" s="217"/>
      <c r="L224" s="43"/>
      <c r="M224" s="218" t="s">
        <v>1</v>
      </c>
      <c r="N224" s="219" t="s">
        <v>45</v>
      </c>
      <c r="O224" s="90"/>
      <c r="P224" s="220">
        <f>O224*H224</f>
        <v>0</v>
      </c>
      <c r="Q224" s="220">
        <v>0</v>
      </c>
      <c r="R224" s="220">
        <f>Q224*H224</f>
        <v>0</v>
      </c>
      <c r="S224" s="220">
        <v>0</v>
      </c>
      <c r="T224" s="221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22" t="s">
        <v>138</v>
      </c>
      <c r="AT224" s="222" t="s">
        <v>134</v>
      </c>
      <c r="AU224" s="222" t="s">
        <v>88</v>
      </c>
      <c r="AY224" s="16" t="s">
        <v>133</v>
      </c>
      <c r="BE224" s="223">
        <f>IF(N224="základní",J224,0)</f>
        <v>0</v>
      </c>
      <c r="BF224" s="223">
        <f>IF(N224="snížená",J224,0)</f>
        <v>0</v>
      </c>
      <c r="BG224" s="223">
        <f>IF(N224="zákl. přenesená",J224,0)</f>
        <v>0</v>
      </c>
      <c r="BH224" s="223">
        <f>IF(N224="sníž. přenesená",J224,0)</f>
        <v>0</v>
      </c>
      <c r="BI224" s="223">
        <f>IF(N224="nulová",J224,0)</f>
        <v>0</v>
      </c>
      <c r="BJ224" s="16" t="s">
        <v>88</v>
      </c>
      <c r="BK224" s="223">
        <f>ROUND(I224*H224,2)</f>
        <v>0</v>
      </c>
      <c r="BL224" s="16" t="s">
        <v>138</v>
      </c>
      <c r="BM224" s="222" t="s">
        <v>358</v>
      </c>
    </row>
    <row r="225" s="2" customFormat="1" ht="16.5" customHeight="1">
      <c r="A225" s="37"/>
      <c r="B225" s="38"/>
      <c r="C225" s="210" t="s">
        <v>247</v>
      </c>
      <c r="D225" s="210" t="s">
        <v>134</v>
      </c>
      <c r="E225" s="211" t="s">
        <v>359</v>
      </c>
      <c r="F225" s="212" t="s">
        <v>360</v>
      </c>
      <c r="G225" s="213" t="s">
        <v>261</v>
      </c>
      <c r="H225" s="214">
        <v>1</v>
      </c>
      <c r="I225" s="215"/>
      <c r="J225" s="216">
        <f>ROUND(I225*H225,2)</f>
        <v>0</v>
      </c>
      <c r="K225" s="217"/>
      <c r="L225" s="43"/>
      <c r="M225" s="218" t="s">
        <v>1</v>
      </c>
      <c r="N225" s="219" t="s">
        <v>45</v>
      </c>
      <c r="O225" s="90"/>
      <c r="P225" s="220">
        <f>O225*H225</f>
        <v>0</v>
      </c>
      <c r="Q225" s="220">
        <v>0</v>
      </c>
      <c r="R225" s="220">
        <f>Q225*H225</f>
        <v>0</v>
      </c>
      <c r="S225" s="220">
        <v>0</v>
      </c>
      <c r="T225" s="221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2" t="s">
        <v>138</v>
      </c>
      <c r="AT225" s="222" t="s">
        <v>134</v>
      </c>
      <c r="AU225" s="222" t="s">
        <v>88</v>
      </c>
      <c r="AY225" s="16" t="s">
        <v>133</v>
      </c>
      <c r="BE225" s="223">
        <f>IF(N225="základní",J225,0)</f>
        <v>0</v>
      </c>
      <c r="BF225" s="223">
        <f>IF(N225="snížená",J225,0)</f>
        <v>0</v>
      </c>
      <c r="BG225" s="223">
        <f>IF(N225="zákl. přenesená",J225,0)</f>
        <v>0</v>
      </c>
      <c r="BH225" s="223">
        <f>IF(N225="sníž. přenesená",J225,0)</f>
        <v>0</v>
      </c>
      <c r="BI225" s="223">
        <f>IF(N225="nulová",J225,0)</f>
        <v>0</v>
      </c>
      <c r="BJ225" s="16" t="s">
        <v>88</v>
      </c>
      <c r="BK225" s="223">
        <f>ROUND(I225*H225,2)</f>
        <v>0</v>
      </c>
      <c r="BL225" s="16" t="s">
        <v>138</v>
      </c>
      <c r="BM225" s="222" t="s">
        <v>361</v>
      </c>
    </row>
    <row r="226" s="2" customFormat="1" ht="24.15" customHeight="1">
      <c r="A226" s="37"/>
      <c r="B226" s="38"/>
      <c r="C226" s="210" t="s">
        <v>362</v>
      </c>
      <c r="D226" s="210" t="s">
        <v>134</v>
      </c>
      <c r="E226" s="211" t="s">
        <v>363</v>
      </c>
      <c r="F226" s="212" t="s">
        <v>364</v>
      </c>
      <c r="G226" s="213" t="s">
        <v>327</v>
      </c>
      <c r="H226" s="214">
        <v>3</v>
      </c>
      <c r="I226" s="215"/>
      <c r="J226" s="216">
        <f>ROUND(I226*H226,2)</f>
        <v>0</v>
      </c>
      <c r="K226" s="217"/>
      <c r="L226" s="43"/>
      <c r="M226" s="218" t="s">
        <v>1</v>
      </c>
      <c r="N226" s="219" t="s">
        <v>45</v>
      </c>
      <c r="O226" s="90"/>
      <c r="P226" s="220">
        <f>O226*H226</f>
        <v>0</v>
      </c>
      <c r="Q226" s="220">
        <v>0.42368</v>
      </c>
      <c r="R226" s="220">
        <f>Q226*H226</f>
        <v>1.27104</v>
      </c>
      <c r="S226" s="220">
        <v>0</v>
      </c>
      <c r="T226" s="22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2" t="s">
        <v>138</v>
      </c>
      <c r="AT226" s="222" t="s">
        <v>134</v>
      </c>
      <c r="AU226" s="222" t="s">
        <v>88</v>
      </c>
      <c r="AY226" s="16" t="s">
        <v>133</v>
      </c>
      <c r="BE226" s="223">
        <f>IF(N226="základní",J226,0)</f>
        <v>0</v>
      </c>
      <c r="BF226" s="223">
        <f>IF(N226="snížená",J226,0)</f>
        <v>0</v>
      </c>
      <c r="BG226" s="223">
        <f>IF(N226="zákl. přenesená",J226,0)</f>
        <v>0</v>
      </c>
      <c r="BH226" s="223">
        <f>IF(N226="sníž. přenesená",J226,0)</f>
        <v>0</v>
      </c>
      <c r="BI226" s="223">
        <f>IF(N226="nulová",J226,0)</f>
        <v>0</v>
      </c>
      <c r="BJ226" s="16" t="s">
        <v>88</v>
      </c>
      <c r="BK226" s="223">
        <f>ROUND(I226*H226,2)</f>
        <v>0</v>
      </c>
      <c r="BL226" s="16" t="s">
        <v>138</v>
      </c>
      <c r="BM226" s="222" t="s">
        <v>365</v>
      </c>
    </row>
    <row r="227" s="2" customFormat="1" ht="24.15" customHeight="1">
      <c r="A227" s="37"/>
      <c r="B227" s="38"/>
      <c r="C227" s="210" t="s">
        <v>249</v>
      </c>
      <c r="D227" s="210" t="s">
        <v>134</v>
      </c>
      <c r="E227" s="211" t="s">
        <v>366</v>
      </c>
      <c r="F227" s="212" t="s">
        <v>367</v>
      </c>
      <c r="G227" s="213" t="s">
        <v>327</v>
      </c>
      <c r="H227" s="214">
        <v>2</v>
      </c>
      <c r="I227" s="215"/>
      <c r="J227" s="216">
        <f>ROUND(I227*H227,2)</f>
        <v>0</v>
      </c>
      <c r="K227" s="217"/>
      <c r="L227" s="43"/>
      <c r="M227" s="218" t="s">
        <v>1</v>
      </c>
      <c r="N227" s="219" t="s">
        <v>45</v>
      </c>
      <c r="O227" s="90"/>
      <c r="P227" s="220">
        <f>O227*H227</f>
        <v>0</v>
      </c>
      <c r="Q227" s="220">
        <v>0.42080000000000001</v>
      </c>
      <c r="R227" s="220">
        <f>Q227*H227</f>
        <v>0.84160000000000001</v>
      </c>
      <c r="S227" s="220">
        <v>0</v>
      </c>
      <c r="T227" s="22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22" t="s">
        <v>138</v>
      </c>
      <c r="AT227" s="222" t="s">
        <v>134</v>
      </c>
      <c r="AU227" s="222" t="s">
        <v>88</v>
      </c>
      <c r="AY227" s="16" t="s">
        <v>133</v>
      </c>
      <c r="BE227" s="223">
        <f>IF(N227="základní",J227,0)</f>
        <v>0</v>
      </c>
      <c r="BF227" s="223">
        <f>IF(N227="snížená",J227,0)</f>
        <v>0</v>
      </c>
      <c r="BG227" s="223">
        <f>IF(N227="zákl. přenesená",J227,0)</f>
        <v>0</v>
      </c>
      <c r="BH227" s="223">
        <f>IF(N227="sníž. přenesená",J227,0)</f>
        <v>0</v>
      </c>
      <c r="BI227" s="223">
        <f>IF(N227="nulová",J227,0)</f>
        <v>0</v>
      </c>
      <c r="BJ227" s="16" t="s">
        <v>88</v>
      </c>
      <c r="BK227" s="223">
        <f>ROUND(I227*H227,2)</f>
        <v>0</v>
      </c>
      <c r="BL227" s="16" t="s">
        <v>138</v>
      </c>
      <c r="BM227" s="222" t="s">
        <v>368</v>
      </c>
    </row>
    <row r="228" s="11" customFormat="1" ht="25.92" customHeight="1">
      <c r="A228" s="11"/>
      <c r="B228" s="196"/>
      <c r="C228" s="197"/>
      <c r="D228" s="198" t="s">
        <v>79</v>
      </c>
      <c r="E228" s="199" t="s">
        <v>323</v>
      </c>
      <c r="F228" s="199" t="s">
        <v>369</v>
      </c>
      <c r="G228" s="197"/>
      <c r="H228" s="197"/>
      <c r="I228" s="200"/>
      <c r="J228" s="201">
        <f>BK228</f>
        <v>0</v>
      </c>
      <c r="K228" s="197"/>
      <c r="L228" s="202"/>
      <c r="M228" s="203"/>
      <c r="N228" s="204"/>
      <c r="O228" s="204"/>
      <c r="P228" s="205">
        <f>SUM(P229:P246)</f>
        <v>0</v>
      </c>
      <c r="Q228" s="204"/>
      <c r="R228" s="205">
        <f>SUM(R229:R246)</f>
        <v>0</v>
      </c>
      <c r="S228" s="204"/>
      <c r="T228" s="206">
        <f>SUM(T229:T246)</f>
        <v>0</v>
      </c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R228" s="207" t="s">
        <v>88</v>
      </c>
      <c r="AT228" s="208" t="s">
        <v>79</v>
      </c>
      <c r="AU228" s="208" t="s">
        <v>80</v>
      </c>
      <c r="AY228" s="207" t="s">
        <v>133</v>
      </c>
      <c r="BK228" s="209">
        <f>SUM(BK229:BK246)</f>
        <v>0</v>
      </c>
    </row>
    <row r="229" s="2" customFormat="1" ht="24.15" customHeight="1">
      <c r="A229" s="37"/>
      <c r="B229" s="38"/>
      <c r="C229" s="210" t="s">
        <v>370</v>
      </c>
      <c r="D229" s="210" t="s">
        <v>134</v>
      </c>
      <c r="E229" s="211" t="s">
        <v>371</v>
      </c>
      <c r="F229" s="212" t="s">
        <v>372</v>
      </c>
      <c r="G229" s="213" t="s">
        <v>327</v>
      </c>
      <c r="H229" s="214">
        <v>5</v>
      </c>
      <c r="I229" s="215"/>
      <c r="J229" s="216">
        <f>ROUND(I229*H229,2)</f>
        <v>0</v>
      </c>
      <c r="K229" s="217"/>
      <c r="L229" s="43"/>
      <c r="M229" s="218" t="s">
        <v>1</v>
      </c>
      <c r="N229" s="219" t="s">
        <v>45</v>
      </c>
      <c r="O229" s="90"/>
      <c r="P229" s="220">
        <f>O229*H229</f>
        <v>0</v>
      </c>
      <c r="Q229" s="220">
        <v>0</v>
      </c>
      <c r="R229" s="220">
        <f>Q229*H229</f>
        <v>0</v>
      </c>
      <c r="S229" s="220">
        <v>0</v>
      </c>
      <c r="T229" s="221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22" t="s">
        <v>138</v>
      </c>
      <c r="AT229" s="222" t="s">
        <v>134</v>
      </c>
      <c r="AU229" s="222" t="s">
        <v>88</v>
      </c>
      <c r="AY229" s="16" t="s">
        <v>133</v>
      </c>
      <c r="BE229" s="223">
        <f>IF(N229="základní",J229,0)</f>
        <v>0</v>
      </c>
      <c r="BF229" s="223">
        <f>IF(N229="snížená",J229,0)</f>
        <v>0</v>
      </c>
      <c r="BG229" s="223">
        <f>IF(N229="zákl. přenesená",J229,0)</f>
        <v>0</v>
      </c>
      <c r="BH229" s="223">
        <f>IF(N229="sníž. přenesená",J229,0)</f>
        <v>0</v>
      </c>
      <c r="BI229" s="223">
        <f>IF(N229="nulová",J229,0)</f>
        <v>0</v>
      </c>
      <c r="BJ229" s="16" t="s">
        <v>88</v>
      </c>
      <c r="BK229" s="223">
        <f>ROUND(I229*H229,2)</f>
        <v>0</v>
      </c>
      <c r="BL229" s="16" t="s">
        <v>138</v>
      </c>
      <c r="BM229" s="222" t="s">
        <v>373</v>
      </c>
    </row>
    <row r="230" s="2" customFormat="1" ht="24.15" customHeight="1">
      <c r="A230" s="37"/>
      <c r="B230" s="38"/>
      <c r="C230" s="210" t="s">
        <v>251</v>
      </c>
      <c r="D230" s="210" t="s">
        <v>134</v>
      </c>
      <c r="E230" s="211" t="s">
        <v>374</v>
      </c>
      <c r="F230" s="212" t="s">
        <v>375</v>
      </c>
      <c r="G230" s="213" t="s">
        <v>327</v>
      </c>
      <c r="H230" s="214">
        <v>225</v>
      </c>
      <c r="I230" s="215"/>
      <c r="J230" s="216">
        <f>ROUND(I230*H230,2)</f>
        <v>0</v>
      </c>
      <c r="K230" s="217"/>
      <c r="L230" s="43"/>
      <c r="M230" s="218" t="s">
        <v>1</v>
      </c>
      <c r="N230" s="219" t="s">
        <v>45</v>
      </c>
      <c r="O230" s="90"/>
      <c r="P230" s="220">
        <f>O230*H230</f>
        <v>0</v>
      </c>
      <c r="Q230" s="220">
        <v>0</v>
      </c>
      <c r="R230" s="220">
        <f>Q230*H230</f>
        <v>0</v>
      </c>
      <c r="S230" s="220">
        <v>0</v>
      </c>
      <c r="T230" s="22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22" t="s">
        <v>138</v>
      </c>
      <c r="AT230" s="222" t="s">
        <v>134</v>
      </c>
      <c r="AU230" s="222" t="s">
        <v>88</v>
      </c>
      <c r="AY230" s="16" t="s">
        <v>133</v>
      </c>
      <c r="BE230" s="223">
        <f>IF(N230="základní",J230,0)</f>
        <v>0</v>
      </c>
      <c r="BF230" s="223">
        <f>IF(N230="snížená",J230,0)</f>
        <v>0</v>
      </c>
      <c r="BG230" s="223">
        <f>IF(N230="zákl. přenesená",J230,0)</f>
        <v>0</v>
      </c>
      <c r="BH230" s="223">
        <f>IF(N230="sníž. přenesená",J230,0)</f>
        <v>0</v>
      </c>
      <c r="BI230" s="223">
        <f>IF(N230="nulová",J230,0)</f>
        <v>0</v>
      </c>
      <c r="BJ230" s="16" t="s">
        <v>88</v>
      </c>
      <c r="BK230" s="223">
        <f>ROUND(I230*H230,2)</f>
        <v>0</v>
      </c>
      <c r="BL230" s="16" t="s">
        <v>138</v>
      </c>
      <c r="BM230" s="222" t="s">
        <v>376</v>
      </c>
    </row>
    <row r="231" s="13" customFormat="1">
      <c r="A231" s="13"/>
      <c r="B231" s="235"/>
      <c r="C231" s="236"/>
      <c r="D231" s="226" t="s">
        <v>139</v>
      </c>
      <c r="E231" s="237" t="s">
        <v>1</v>
      </c>
      <c r="F231" s="238" t="s">
        <v>377</v>
      </c>
      <c r="G231" s="236"/>
      <c r="H231" s="239">
        <v>225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139</v>
      </c>
      <c r="AU231" s="245" t="s">
        <v>88</v>
      </c>
      <c r="AV231" s="13" t="s">
        <v>90</v>
      </c>
      <c r="AW231" s="13" t="s">
        <v>36</v>
      </c>
      <c r="AX231" s="13" t="s">
        <v>88</v>
      </c>
      <c r="AY231" s="245" t="s">
        <v>133</v>
      </c>
    </row>
    <row r="232" s="2" customFormat="1" ht="24.15" customHeight="1">
      <c r="A232" s="37"/>
      <c r="B232" s="38"/>
      <c r="C232" s="210" t="s">
        <v>378</v>
      </c>
      <c r="D232" s="210" t="s">
        <v>134</v>
      </c>
      <c r="E232" s="211" t="s">
        <v>379</v>
      </c>
      <c r="F232" s="212" t="s">
        <v>380</v>
      </c>
      <c r="G232" s="213" t="s">
        <v>327</v>
      </c>
      <c r="H232" s="214">
        <v>5</v>
      </c>
      <c r="I232" s="215"/>
      <c r="J232" s="216">
        <f>ROUND(I232*H232,2)</f>
        <v>0</v>
      </c>
      <c r="K232" s="217"/>
      <c r="L232" s="43"/>
      <c r="M232" s="218" t="s">
        <v>1</v>
      </c>
      <c r="N232" s="219" t="s">
        <v>45</v>
      </c>
      <c r="O232" s="90"/>
      <c r="P232" s="220">
        <f>O232*H232</f>
        <v>0</v>
      </c>
      <c r="Q232" s="220">
        <v>0</v>
      </c>
      <c r="R232" s="220">
        <f>Q232*H232</f>
        <v>0</v>
      </c>
      <c r="S232" s="220">
        <v>0</v>
      </c>
      <c r="T232" s="221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22" t="s">
        <v>138</v>
      </c>
      <c r="AT232" s="222" t="s">
        <v>134</v>
      </c>
      <c r="AU232" s="222" t="s">
        <v>88</v>
      </c>
      <c r="AY232" s="16" t="s">
        <v>133</v>
      </c>
      <c r="BE232" s="223">
        <f>IF(N232="základní",J232,0)</f>
        <v>0</v>
      </c>
      <c r="BF232" s="223">
        <f>IF(N232="snížená",J232,0)</f>
        <v>0</v>
      </c>
      <c r="BG232" s="223">
        <f>IF(N232="zákl. přenesená",J232,0)</f>
        <v>0</v>
      </c>
      <c r="BH232" s="223">
        <f>IF(N232="sníž. přenesená",J232,0)</f>
        <v>0</v>
      </c>
      <c r="BI232" s="223">
        <f>IF(N232="nulová",J232,0)</f>
        <v>0</v>
      </c>
      <c r="BJ232" s="16" t="s">
        <v>88</v>
      </c>
      <c r="BK232" s="223">
        <f>ROUND(I232*H232,2)</f>
        <v>0</v>
      </c>
      <c r="BL232" s="16" t="s">
        <v>138</v>
      </c>
      <c r="BM232" s="222" t="s">
        <v>381</v>
      </c>
    </row>
    <row r="233" s="2" customFormat="1" ht="24.15" customHeight="1">
      <c r="A233" s="37"/>
      <c r="B233" s="38"/>
      <c r="C233" s="210" t="s">
        <v>252</v>
      </c>
      <c r="D233" s="210" t="s">
        <v>134</v>
      </c>
      <c r="E233" s="211" t="s">
        <v>382</v>
      </c>
      <c r="F233" s="212" t="s">
        <v>383</v>
      </c>
      <c r="G233" s="213" t="s">
        <v>327</v>
      </c>
      <c r="H233" s="214">
        <v>225</v>
      </c>
      <c r="I233" s="215"/>
      <c r="J233" s="216">
        <f>ROUND(I233*H233,2)</f>
        <v>0</v>
      </c>
      <c r="K233" s="217"/>
      <c r="L233" s="43"/>
      <c r="M233" s="218" t="s">
        <v>1</v>
      </c>
      <c r="N233" s="219" t="s">
        <v>45</v>
      </c>
      <c r="O233" s="90"/>
      <c r="P233" s="220">
        <f>O233*H233</f>
        <v>0</v>
      </c>
      <c r="Q233" s="220">
        <v>0</v>
      </c>
      <c r="R233" s="220">
        <f>Q233*H233</f>
        <v>0</v>
      </c>
      <c r="S233" s="220">
        <v>0</v>
      </c>
      <c r="T233" s="22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22" t="s">
        <v>138</v>
      </c>
      <c r="AT233" s="222" t="s">
        <v>134</v>
      </c>
      <c r="AU233" s="222" t="s">
        <v>88</v>
      </c>
      <c r="AY233" s="16" t="s">
        <v>133</v>
      </c>
      <c r="BE233" s="223">
        <f>IF(N233="základní",J233,0)</f>
        <v>0</v>
      </c>
      <c r="BF233" s="223">
        <f>IF(N233="snížená",J233,0)</f>
        <v>0</v>
      </c>
      <c r="BG233" s="223">
        <f>IF(N233="zákl. přenesená",J233,0)</f>
        <v>0</v>
      </c>
      <c r="BH233" s="223">
        <f>IF(N233="sníž. přenesená",J233,0)</f>
        <v>0</v>
      </c>
      <c r="BI233" s="223">
        <f>IF(N233="nulová",J233,0)</f>
        <v>0</v>
      </c>
      <c r="BJ233" s="16" t="s">
        <v>88</v>
      </c>
      <c r="BK233" s="223">
        <f>ROUND(I233*H233,2)</f>
        <v>0</v>
      </c>
      <c r="BL233" s="16" t="s">
        <v>138</v>
      </c>
      <c r="BM233" s="222" t="s">
        <v>384</v>
      </c>
    </row>
    <row r="234" s="13" customFormat="1">
      <c r="A234" s="13"/>
      <c r="B234" s="235"/>
      <c r="C234" s="236"/>
      <c r="D234" s="226" t="s">
        <v>139</v>
      </c>
      <c r="E234" s="237" t="s">
        <v>1</v>
      </c>
      <c r="F234" s="238" t="s">
        <v>377</v>
      </c>
      <c r="G234" s="236"/>
      <c r="H234" s="239">
        <v>225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139</v>
      </c>
      <c r="AU234" s="245" t="s">
        <v>88</v>
      </c>
      <c r="AV234" s="13" t="s">
        <v>90</v>
      </c>
      <c r="AW234" s="13" t="s">
        <v>36</v>
      </c>
      <c r="AX234" s="13" t="s">
        <v>88</v>
      </c>
      <c r="AY234" s="245" t="s">
        <v>133</v>
      </c>
    </row>
    <row r="235" s="2" customFormat="1" ht="24.15" customHeight="1">
      <c r="A235" s="37"/>
      <c r="B235" s="38"/>
      <c r="C235" s="210" t="s">
        <v>385</v>
      </c>
      <c r="D235" s="210" t="s">
        <v>134</v>
      </c>
      <c r="E235" s="211" t="s">
        <v>386</v>
      </c>
      <c r="F235" s="212" t="s">
        <v>387</v>
      </c>
      <c r="G235" s="213" t="s">
        <v>327</v>
      </c>
      <c r="H235" s="214">
        <v>5</v>
      </c>
      <c r="I235" s="215"/>
      <c r="J235" s="216">
        <f>ROUND(I235*H235,2)</f>
        <v>0</v>
      </c>
      <c r="K235" s="217"/>
      <c r="L235" s="43"/>
      <c r="M235" s="218" t="s">
        <v>1</v>
      </c>
      <c r="N235" s="219" t="s">
        <v>45</v>
      </c>
      <c r="O235" s="90"/>
      <c r="P235" s="220">
        <f>O235*H235</f>
        <v>0</v>
      </c>
      <c r="Q235" s="220">
        <v>0</v>
      </c>
      <c r="R235" s="220">
        <f>Q235*H235</f>
        <v>0</v>
      </c>
      <c r="S235" s="220">
        <v>0</v>
      </c>
      <c r="T235" s="221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2" t="s">
        <v>138</v>
      </c>
      <c r="AT235" s="222" t="s">
        <v>134</v>
      </c>
      <c r="AU235" s="222" t="s">
        <v>88</v>
      </c>
      <c r="AY235" s="16" t="s">
        <v>133</v>
      </c>
      <c r="BE235" s="223">
        <f>IF(N235="základní",J235,0)</f>
        <v>0</v>
      </c>
      <c r="BF235" s="223">
        <f>IF(N235="snížená",J235,0)</f>
        <v>0</v>
      </c>
      <c r="BG235" s="223">
        <f>IF(N235="zákl. přenesená",J235,0)</f>
        <v>0</v>
      </c>
      <c r="BH235" s="223">
        <f>IF(N235="sníž. přenesená",J235,0)</f>
        <v>0</v>
      </c>
      <c r="BI235" s="223">
        <f>IF(N235="nulová",J235,0)</f>
        <v>0</v>
      </c>
      <c r="BJ235" s="16" t="s">
        <v>88</v>
      </c>
      <c r="BK235" s="223">
        <f>ROUND(I235*H235,2)</f>
        <v>0</v>
      </c>
      <c r="BL235" s="16" t="s">
        <v>138</v>
      </c>
      <c r="BM235" s="222" t="s">
        <v>388</v>
      </c>
    </row>
    <row r="236" s="2" customFormat="1" ht="24.15" customHeight="1">
      <c r="A236" s="37"/>
      <c r="B236" s="38"/>
      <c r="C236" s="210" t="s">
        <v>256</v>
      </c>
      <c r="D236" s="210" t="s">
        <v>134</v>
      </c>
      <c r="E236" s="211" t="s">
        <v>389</v>
      </c>
      <c r="F236" s="212" t="s">
        <v>390</v>
      </c>
      <c r="G236" s="213" t="s">
        <v>327</v>
      </c>
      <c r="H236" s="214">
        <v>225</v>
      </c>
      <c r="I236" s="215"/>
      <c r="J236" s="216">
        <f>ROUND(I236*H236,2)</f>
        <v>0</v>
      </c>
      <c r="K236" s="217"/>
      <c r="L236" s="43"/>
      <c r="M236" s="218" t="s">
        <v>1</v>
      </c>
      <c r="N236" s="219" t="s">
        <v>45</v>
      </c>
      <c r="O236" s="90"/>
      <c r="P236" s="220">
        <f>O236*H236</f>
        <v>0</v>
      </c>
      <c r="Q236" s="220">
        <v>0</v>
      </c>
      <c r="R236" s="220">
        <f>Q236*H236</f>
        <v>0</v>
      </c>
      <c r="S236" s="220">
        <v>0</v>
      </c>
      <c r="T236" s="221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22" t="s">
        <v>138</v>
      </c>
      <c r="AT236" s="222" t="s">
        <v>134</v>
      </c>
      <c r="AU236" s="222" t="s">
        <v>88</v>
      </c>
      <c r="AY236" s="16" t="s">
        <v>133</v>
      </c>
      <c r="BE236" s="223">
        <f>IF(N236="základní",J236,0)</f>
        <v>0</v>
      </c>
      <c r="BF236" s="223">
        <f>IF(N236="snížená",J236,0)</f>
        <v>0</v>
      </c>
      <c r="BG236" s="223">
        <f>IF(N236="zákl. přenesená",J236,0)</f>
        <v>0</v>
      </c>
      <c r="BH236" s="223">
        <f>IF(N236="sníž. přenesená",J236,0)</f>
        <v>0</v>
      </c>
      <c r="BI236" s="223">
        <f>IF(N236="nulová",J236,0)</f>
        <v>0</v>
      </c>
      <c r="BJ236" s="16" t="s">
        <v>88</v>
      </c>
      <c r="BK236" s="223">
        <f>ROUND(I236*H236,2)</f>
        <v>0</v>
      </c>
      <c r="BL236" s="16" t="s">
        <v>138</v>
      </c>
      <c r="BM236" s="222" t="s">
        <v>391</v>
      </c>
    </row>
    <row r="237" s="13" customFormat="1">
      <c r="A237" s="13"/>
      <c r="B237" s="235"/>
      <c r="C237" s="236"/>
      <c r="D237" s="226" t="s">
        <v>139</v>
      </c>
      <c r="E237" s="237" t="s">
        <v>1</v>
      </c>
      <c r="F237" s="238" t="s">
        <v>377</v>
      </c>
      <c r="G237" s="236"/>
      <c r="H237" s="239">
        <v>225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139</v>
      </c>
      <c r="AU237" s="245" t="s">
        <v>88</v>
      </c>
      <c r="AV237" s="13" t="s">
        <v>90</v>
      </c>
      <c r="AW237" s="13" t="s">
        <v>36</v>
      </c>
      <c r="AX237" s="13" t="s">
        <v>88</v>
      </c>
      <c r="AY237" s="245" t="s">
        <v>133</v>
      </c>
    </row>
    <row r="238" s="2" customFormat="1" ht="24.15" customHeight="1">
      <c r="A238" s="37"/>
      <c r="B238" s="38"/>
      <c r="C238" s="210" t="s">
        <v>392</v>
      </c>
      <c r="D238" s="210" t="s">
        <v>134</v>
      </c>
      <c r="E238" s="211" t="s">
        <v>393</v>
      </c>
      <c r="F238" s="212" t="s">
        <v>394</v>
      </c>
      <c r="G238" s="213" t="s">
        <v>327</v>
      </c>
      <c r="H238" s="214">
        <v>4</v>
      </c>
      <c r="I238" s="215"/>
      <c r="J238" s="216">
        <f>ROUND(I238*H238,2)</f>
        <v>0</v>
      </c>
      <c r="K238" s="217"/>
      <c r="L238" s="43"/>
      <c r="M238" s="218" t="s">
        <v>1</v>
      </c>
      <c r="N238" s="219" t="s">
        <v>45</v>
      </c>
      <c r="O238" s="90"/>
      <c r="P238" s="220">
        <f>O238*H238</f>
        <v>0</v>
      </c>
      <c r="Q238" s="220">
        <v>0</v>
      </c>
      <c r="R238" s="220">
        <f>Q238*H238</f>
        <v>0</v>
      </c>
      <c r="S238" s="220">
        <v>0</v>
      </c>
      <c r="T238" s="221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22" t="s">
        <v>138</v>
      </c>
      <c r="AT238" s="222" t="s">
        <v>134</v>
      </c>
      <c r="AU238" s="222" t="s">
        <v>88</v>
      </c>
      <c r="AY238" s="16" t="s">
        <v>133</v>
      </c>
      <c r="BE238" s="223">
        <f>IF(N238="základní",J238,0)</f>
        <v>0</v>
      </c>
      <c r="BF238" s="223">
        <f>IF(N238="snížená",J238,0)</f>
        <v>0</v>
      </c>
      <c r="BG238" s="223">
        <f>IF(N238="zákl. přenesená",J238,0)</f>
        <v>0</v>
      </c>
      <c r="BH238" s="223">
        <f>IF(N238="sníž. přenesená",J238,0)</f>
        <v>0</v>
      </c>
      <c r="BI238" s="223">
        <f>IF(N238="nulová",J238,0)</f>
        <v>0</v>
      </c>
      <c r="BJ238" s="16" t="s">
        <v>88</v>
      </c>
      <c r="BK238" s="223">
        <f>ROUND(I238*H238,2)</f>
        <v>0</v>
      </c>
      <c r="BL238" s="16" t="s">
        <v>138</v>
      </c>
      <c r="BM238" s="222" t="s">
        <v>395</v>
      </c>
    </row>
    <row r="239" s="2" customFormat="1" ht="24.15" customHeight="1">
      <c r="A239" s="37"/>
      <c r="B239" s="38"/>
      <c r="C239" s="210" t="s">
        <v>262</v>
      </c>
      <c r="D239" s="210" t="s">
        <v>134</v>
      </c>
      <c r="E239" s="211" t="s">
        <v>396</v>
      </c>
      <c r="F239" s="212" t="s">
        <v>397</v>
      </c>
      <c r="G239" s="213" t="s">
        <v>327</v>
      </c>
      <c r="H239" s="214">
        <v>180</v>
      </c>
      <c r="I239" s="215"/>
      <c r="J239" s="216">
        <f>ROUND(I239*H239,2)</f>
        <v>0</v>
      </c>
      <c r="K239" s="217"/>
      <c r="L239" s="43"/>
      <c r="M239" s="218" t="s">
        <v>1</v>
      </c>
      <c r="N239" s="219" t="s">
        <v>45</v>
      </c>
      <c r="O239" s="90"/>
      <c r="P239" s="220">
        <f>O239*H239</f>
        <v>0</v>
      </c>
      <c r="Q239" s="220">
        <v>0</v>
      </c>
      <c r="R239" s="220">
        <f>Q239*H239</f>
        <v>0</v>
      </c>
      <c r="S239" s="220">
        <v>0</v>
      </c>
      <c r="T239" s="221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22" t="s">
        <v>138</v>
      </c>
      <c r="AT239" s="222" t="s">
        <v>134</v>
      </c>
      <c r="AU239" s="222" t="s">
        <v>88</v>
      </c>
      <c r="AY239" s="16" t="s">
        <v>133</v>
      </c>
      <c r="BE239" s="223">
        <f>IF(N239="základní",J239,0)</f>
        <v>0</v>
      </c>
      <c r="BF239" s="223">
        <f>IF(N239="snížená",J239,0)</f>
        <v>0</v>
      </c>
      <c r="BG239" s="223">
        <f>IF(N239="zákl. přenesená",J239,0)</f>
        <v>0</v>
      </c>
      <c r="BH239" s="223">
        <f>IF(N239="sníž. přenesená",J239,0)</f>
        <v>0</v>
      </c>
      <c r="BI239" s="223">
        <f>IF(N239="nulová",J239,0)</f>
        <v>0</v>
      </c>
      <c r="BJ239" s="16" t="s">
        <v>88</v>
      </c>
      <c r="BK239" s="223">
        <f>ROUND(I239*H239,2)</f>
        <v>0</v>
      </c>
      <c r="BL239" s="16" t="s">
        <v>138</v>
      </c>
      <c r="BM239" s="222" t="s">
        <v>398</v>
      </c>
    </row>
    <row r="240" s="13" customFormat="1">
      <c r="A240" s="13"/>
      <c r="B240" s="235"/>
      <c r="C240" s="236"/>
      <c r="D240" s="226" t="s">
        <v>139</v>
      </c>
      <c r="E240" s="237" t="s">
        <v>1</v>
      </c>
      <c r="F240" s="238" t="s">
        <v>399</v>
      </c>
      <c r="G240" s="236"/>
      <c r="H240" s="239">
        <v>180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139</v>
      </c>
      <c r="AU240" s="245" t="s">
        <v>88</v>
      </c>
      <c r="AV240" s="13" t="s">
        <v>90</v>
      </c>
      <c r="AW240" s="13" t="s">
        <v>36</v>
      </c>
      <c r="AX240" s="13" t="s">
        <v>88</v>
      </c>
      <c r="AY240" s="245" t="s">
        <v>133</v>
      </c>
    </row>
    <row r="241" s="2" customFormat="1" ht="24.15" customHeight="1">
      <c r="A241" s="37"/>
      <c r="B241" s="38"/>
      <c r="C241" s="210" t="s">
        <v>400</v>
      </c>
      <c r="D241" s="210" t="s">
        <v>134</v>
      </c>
      <c r="E241" s="211" t="s">
        <v>401</v>
      </c>
      <c r="F241" s="212" t="s">
        <v>402</v>
      </c>
      <c r="G241" s="213" t="s">
        <v>327</v>
      </c>
      <c r="H241" s="214">
        <v>20</v>
      </c>
      <c r="I241" s="215"/>
      <c r="J241" s="216">
        <f>ROUND(I241*H241,2)</f>
        <v>0</v>
      </c>
      <c r="K241" s="217"/>
      <c r="L241" s="43"/>
      <c r="M241" s="218" t="s">
        <v>1</v>
      </c>
      <c r="N241" s="219" t="s">
        <v>45</v>
      </c>
      <c r="O241" s="90"/>
      <c r="P241" s="220">
        <f>O241*H241</f>
        <v>0</v>
      </c>
      <c r="Q241" s="220">
        <v>0</v>
      </c>
      <c r="R241" s="220">
        <f>Q241*H241</f>
        <v>0</v>
      </c>
      <c r="S241" s="220">
        <v>0</v>
      </c>
      <c r="T241" s="221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22" t="s">
        <v>138</v>
      </c>
      <c r="AT241" s="222" t="s">
        <v>134</v>
      </c>
      <c r="AU241" s="222" t="s">
        <v>88</v>
      </c>
      <c r="AY241" s="16" t="s">
        <v>133</v>
      </c>
      <c r="BE241" s="223">
        <f>IF(N241="základní",J241,0)</f>
        <v>0</v>
      </c>
      <c r="BF241" s="223">
        <f>IF(N241="snížená",J241,0)</f>
        <v>0</v>
      </c>
      <c r="BG241" s="223">
        <f>IF(N241="zákl. přenesená",J241,0)</f>
        <v>0</v>
      </c>
      <c r="BH241" s="223">
        <f>IF(N241="sníž. přenesená",J241,0)</f>
        <v>0</v>
      </c>
      <c r="BI241" s="223">
        <f>IF(N241="nulová",J241,0)</f>
        <v>0</v>
      </c>
      <c r="BJ241" s="16" t="s">
        <v>88</v>
      </c>
      <c r="BK241" s="223">
        <f>ROUND(I241*H241,2)</f>
        <v>0</v>
      </c>
      <c r="BL241" s="16" t="s">
        <v>138</v>
      </c>
      <c r="BM241" s="222" t="s">
        <v>403</v>
      </c>
    </row>
    <row r="242" s="2" customFormat="1" ht="24.15" customHeight="1">
      <c r="A242" s="37"/>
      <c r="B242" s="38"/>
      <c r="C242" s="210" t="s">
        <v>267</v>
      </c>
      <c r="D242" s="210" t="s">
        <v>134</v>
      </c>
      <c r="E242" s="211" t="s">
        <v>404</v>
      </c>
      <c r="F242" s="212" t="s">
        <v>405</v>
      </c>
      <c r="G242" s="213" t="s">
        <v>327</v>
      </c>
      <c r="H242" s="214">
        <v>900</v>
      </c>
      <c r="I242" s="215"/>
      <c r="J242" s="216">
        <f>ROUND(I242*H242,2)</f>
        <v>0</v>
      </c>
      <c r="K242" s="217"/>
      <c r="L242" s="43"/>
      <c r="M242" s="218" t="s">
        <v>1</v>
      </c>
      <c r="N242" s="219" t="s">
        <v>45</v>
      </c>
      <c r="O242" s="90"/>
      <c r="P242" s="220">
        <f>O242*H242</f>
        <v>0</v>
      </c>
      <c r="Q242" s="220">
        <v>0</v>
      </c>
      <c r="R242" s="220">
        <f>Q242*H242</f>
        <v>0</v>
      </c>
      <c r="S242" s="220">
        <v>0</v>
      </c>
      <c r="T242" s="221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22" t="s">
        <v>138</v>
      </c>
      <c r="AT242" s="222" t="s">
        <v>134</v>
      </c>
      <c r="AU242" s="222" t="s">
        <v>88</v>
      </c>
      <c r="AY242" s="16" t="s">
        <v>133</v>
      </c>
      <c r="BE242" s="223">
        <f>IF(N242="základní",J242,0)</f>
        <v>0</v>
      </c>
      <c r="BF242" s="223">
        <f>IF(N242="snížená",J242,0)</f>
        <v>0</v>
      </c>
      <c r="BG242" s="223">
        <f>IF(N242="zákl. přenesená",J242,0)</f>
        <v>0</v>
      </c>
      <c r="BH242" s="223">
        <f>IF(N242="sníž. přenesená",J242,0)</f>
        <v>0</v>
      </c>
      <c r="BI242" s="223">
        <f>IF(N242="nulová",J242,0)</f>
        <v>0</v>
      </c>
      <c r="BJ242" s="16" t="s">
        <v>88</v>
      </c>
      <c r="BK242" s="223">
        <f>ROUND(I242*H242,2)</f>
        <v>0</v>
      </c>
      <c r="BL242" s="16" t="s">
        <v>138</v>
      </c>
      <c r="BM242" s="222" t="s">
        <v>406</v>
      </c>
    </row>
    <row r="243" s="13" customFormat="1">
      <c r="A243" s="13"/>
      <c r="B243" s="235"/>
      <c r="C243" s="236"/>
      <c r="D243" s="226" t="s">
        <v>139</v>
      </c>
      <c r="E243" s="237" t="s">
        <v>1</v>
      </c>
      <c r="F243" s="238" t="s">
        <v>407</v>
      </c>
      <c r="G243" s="236"/>
      <c r="H243" s="239">
        <v>900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5" t="s">
        <v>139</v>
      </c>
      <c r="AU243" s="245" t="s">
        <v>88</v>
      </c>
      <c r="AV243" s="13" t="s">
        <v>90</v>
      </c>
      <c r="AW243" s="13" t="s">
        <v>36</v>
      </c>
      <c r="AX243" s="13" t="s">
        <v>88</v>
      </c>
      <c r="AY243" s="245" t="s">
        <v>133</v>
      </c>
    </row>
    <row r="244" s="2" customFormat="1" ht="24.15" customHeight="1">
      <c r="A244" s="37"/>
      <c r="B244" s="38"/>
      <c r="C244" s="210" t="s">
        <v>408</v>
      </c>
      <c r="D244" s="210" t="s">
        <v>134</v>
      </c>
      <c r="E244" s="211" t="s">
        <v>409</v>
      </c>
      <c r="F244" s="212" t="s">
        <v>410</v>
      </c>
      <c r="G244" s="213" t="s">
        <v>327</v>
      </c>
      <c r="H244" s="214">
        <v>10</v>
      </c>
      <c r="I244" s="215"/>
      <c r="J244" s="216">
        <f>ROUND(I244*H244,2)</f>
        <v>0</v>
      </c>
      <c r="K244" s="217"/>
      <c r="L244" s="43"/>
      <c r="M244" s="218" t="s">
        <v>1</v>
      </c>
      <c r="N244" s="219" t="s">
        <v>45</v>
      </c>
      <c r="O244" s="90"/>
      <c r="P244" s="220">
        <f>O244*H244</f>
        <v>0</v>
      </c>
      <c r="Q244" s="220">
        <v>0</v>
      </c>
      <c r="R244" s="220">
        <f>Q244*H244</f>
        <v>0</v>
      </c>
      <c r="S244" s="220">
        <v>0</v>
      </c>
      <c r="T244" s="22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22" t="s">
        <v>138</v>
      </c>
      <c r="AT244" s="222" t="s">
        <v>134</v>
      </c>
      <c r="AU244" s="222" t="s">
        <v>88</v>
      </c>
      <c r="AY244" s="16" t="s">
        <v>133</v>
      </c>
      <c r="BE244" s="223">
        <f>IF(N244="základní",J244,0)</f>
        <v>0</v>
      </c>
      <c r="BF244" s="223">
        <f>IF(N244="snížená",J244,0)</f>
        <v>0</v>
      </c>
      <c r="BG244" s="223">
        <f>IF(N244="zákl. přenesená",J244,0)</f>
        <v>0</v>
      </c>
      <c r="BH244" s="223">
        <f>IF(N244="sníž. přenesená",J244,0)</f>
        <v>0</v>
      </c>
      <c r="BI244" s="223">
        <f>IF(N244="nulová",J244,0)</f>
        <v>0</v>
      </c>
      <c r="BJ244" s="16" t="s">
        <v>88</v>
      </c>
      <c r="BK244" s="223">
        <f>ROUND(I244*H244,2)</f>
        <v>0</v>
      </c>
      <c r="BL244" s="16" t="s">
        <v>138</v>
      </c>
      <c r="BM244" s="222" t="s">
        <v>411</v>
      </c>
    </row>
    <row r="245" s="2" customFormat="1" ht="24.15" customHeight="1">
      <c r="A245" s="37"/>
      <c r="B245" s="38"/>
      <c r="C245" s="210" t="s">
        <v>272</v>
      </c>
      <c r="D245" s="210" t="s">
        <v>134</v>
      </c>
      <c r="E245" s="211" t="s">
        <v>412</v>
      </c>
      <c r="F245" s="212" t="s">
        <v>413</v>
      </c>
      <c r="G245" s="213" t="s">
        <v>327</v>
      </c>
      <c r="H245" s="214">
        <v>450</v>
      </c>
      <c r="I245" s="215"/>
      <c r="J245" s="216">
        <f>ROUND(I245*H245,2)</f>
        <v>0</v>
      </c>
      <c r="K245" s="217"/>
      <c r="L245" s="43"/>
      <c r="M245" s="218" t="s">
        <v>1</v>
      </c>
      <c r="N245" s="219" t="s">
        <v>45</v>
      </c>
      <c r="O245" s="90"/>
      <c r="P245" s="220">
        <f>O245*H245</f>
        <v>0</v>
      </c>
      <c r="Q245" s="220">
        <v>0</v>
      </c>
      <c r="R245" s="220">
        <f>Q245*H245</f>
        <v>0</v>
      </c>
      <c r="S245" s="220">
        <v>0</v>
      </c>
      <c r="T245" s="221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22" t="s">
        <v>138</v>
      </c>
      <c r="AT245" s="222" t="s">
        <v>134</v>
      </c>
      <c r="AU245" s="222" t="s">
        <v>88</v>
      </c>
      <c r="AY245" s="16" t="s">
        <v>133</v>
      </c>
      <c r="BE245" s="223">
        <f>IF(N245="základní",J245,0)</f>
        <v>0</v>
      </c>
      <c r="BF245" s="223">
        <f>IF(N245="snížená",J245,0)</f>
        <v>0</v>
      </c>
      <c r="BG245" s="223">
        <f>IF(N245="zákl. přenesená",J245,0)</f>
        <v>0</v>
      </c>
      <c r="BH245" s="223">
        <f>IF(N245="sníž. přenesená",J245,0)</f>
        <v>0</v>
      </c>
      <c r="BI245" s="223">
        <f>IF(N245="nulová",J245,0)</f>
        <v>0</v>
      </c>
      <c r="BJ245" s="16" t="s">
        <v>88</v>
      </c>
      <c r="BK245" s="223">
        <f>ROUND(I245*H245,2)</f>
        <v>0</v>
      </c>
      <c r="BL245" s="16" t="s">
        <v>138</v>
      </c>
      <c r="BM245" s="222" t="s">
        <v>414</v>
      </c>
    </row>
    <row r="246" s="13" customFormat="1">
      <c r="A246" s="13"/>
      <c r="B246" s="235"/>
      <c r="C246" s="236"/>
      <c r="D246" s="226" t="s">
        <v>139</v>
      </c>
      <c r="E246" s="237" t="s">
        <v>1</v>
      </c>
      <c r="F246" s="238" t="s">
        <v>415</v>
      </c>
      <c r="G246" s="236"/>
      <c r="H246" s="239">
        <v>450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5" t="s">
        <v>139</v>
      </c>
      <c r="AU246" s="245" t="s">
        <v>88</v>
      </c>
      <c r="AV246" s="13" t="s">
        <v>90</v>
      </c>
      <c r="AW246" s="13" t="s">
        <v>36</v>
      </c>
      <c r="AX246" s="13" t="s">
        <v>88</v>
      </c>
      <c r="AY246" s="245" t="s">
        <v>133</v>
      </c>
    </row>
    <row r="247" s="11" customFormat="1" ht="25.92" customHeight="1">
      <c r="A247" s="11"/>
      <c r="B247" s="196"/>
      <c r="C247" s="197"/>
      <c r="D247" s="198" t="s">
        <v>79</v>
      </c>
      <c r="E247" s="199" t="s">
        <v>416</v>
      </c>
      <c r="F247" s="199" t="s">
        <v>417</v>
      </c>
      <c r="G247" s="197"/>
      <c r="H247" s="197"/>
      <c r="I247" s="200"/>
      <c r="J247" s="201">
        <f>BK247</f>
        <v>0</v>
      </c>
      <c r="K247" s="197"/>
      <c r="L247" s="202"/>
      <c r="M247" s="203"/>
      <c r="N247" s="204"/>
      <c r="O247" s="204"/>
      <c r="P247" s="205">
        <f>P248</f>
        <v>0</v>
      </c>
      <c r="Q247" s="204"/>
      <c r="R247" s="205">
        <f>R248</f>
        <v>0</v>
      </c>
      <c r="S247" s="204"/>
      <c r="T247" s="206">
        <f>T248</f>
        <v>0</v>
      </c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R247" s="207" t="s">
        <v>88</v>
      </c>
      <c r="AT247" s="208" t="s">
        <v>79</v>
      </c>
      <c r="AU247" s="208" t="s">
        <v>80</v>
      </c>
      <c r="AY247" s="207" t="s">
        <v>133</v>
      </c>
      <c r="BK247" s="209">
        <f>BK248</f>
        <v>0</v>
      </c>
    </row>
    <row r="248" s="2" customFormat="1" ht="24.15" customHeight="1">
      <c r="A248" s="37"/>
      <c r="B248" s="38"/>
      <c r="C248" s="210" t="s">
        <v>418</v>
      </c>
      <c r="D248" s="210" t="s">
        <v>134</v>
      </c>
      <c r="E248" s="211" t="s">
        <v>419</v>
      </c>
      <c r="F248" s="212" t="s">
        <v>420</v>
      </c>
      <c r="G248" s="213" t="s">
        <v>181</v>
      </c>
      <c r="H248" s="214">
        <v>160.97300000000001</v>
      </c>
      <c r="I248" s="215"/>
      <c r="J248" s="216">
        <f>ROUND(I248*H248,2)</f>
        <v>0</v>
      </c>
      <c r="K248" s="217"/>
      <c r="L248" s="43"/>
      <c r="M248" s="268" t="s">
        <v>1</v>
      </c>
      <c r="N248" s="269" t="s">
        <v>45</v>
      </c>
      <c r="O248" s="270"/>
      <c r="P248" s="271">
        <f>O248*H248</f>
        <v>0</v>
      </c>
      <c r="Q248" s="271">
        <v>0</v>
      </c>
      <c r="R248" s="271">
        <f>Q248*H248</f>
        <v>0</v>
      </c>
      <c r="S248" s="271">
        <v>0</v>
      </c>
      <c r="T248" s="272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22" t="s">
        <v>138</v>
      </c>
      <c r="AT248" s="222" t="s">
        <v>134</v>
      </c>
      <c r="AU248" s="222" t="s">
        <v>88</v>
      </c>
      <c r="AY248" s="16" t="s">
        <v>133</v>
      </c>
      <c r="BE248" s="223">
        <f>IF(N248="základní",J248,0)</f>
        <v>0</v>
      </c>
      <c r="BF248" s="223">
        <f>IF(N248="snížená",J248,0)</f>
        <v>0</v>
      </c>
      <c r="BG248" s="223">
        <f>IF(N248="zákl. přenesená",J248,0)</f>
        <v>0</v>
      </c>
      <c r="BH248" s="223">
        <f>IF(N248="sníž. přenesená",J248,0)</f>
        <v>0</v>
      </c>
      <c r="BI248" s="223">
        <f>IF(N248="nulová",J248,0)</f>
        <v>0</v>
      </c>
      <c r="BJ248" s="16" t="s">
        <v>88</v>
      </c>
      <c r="BK248" s="223">
        <f>ROUND(I248*H248,2)</f>
        <v>0</v>
      </c>
      <c r="BL248" s="16" t="s">
        <v>138</v>
      </c>
      <c r="BM248" s="222" t="s">
        <v>421</v>
      </c>
    </row>
    <row r="249" s="2" customFormat="1" ht="6.96" customHeight="1">
      <c r="A249" s="37"/>
      <c r="B249" s="65"/>
      <c r="C249" s="66"/>
      <c r="D249" s="66"/>
      <c r="E249" s="66"/>
      <c r="F249" s="66"/>
      <c r="G249" s="66"/>
      <c r="H249" s="66"/>
      <c r="I249" s="66"/>
      <c r="J249" s="66"/>
      <c r="K249" s="66"/>
      <c r="L249" s="43"/>
      <c r="M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</row>
  </sheetData>
  <sheetProtection sheet="1" autoFilter="0" formatColumns="0" formatRows="0" objects="1" scenarios="1" spinCount="100000" saltValue="7ZVNDTmMUfbviN9u8+OzGBRDwfQHRN7yt4aV7GjYnljC+580oo73yqjqMe+1lkBzsMrWJ9UFvuy0PzcDU1RxBg==" hashValue="hti2PQ1V49LjuCrxmJ31o60yuHiMv1ERJmcLk9ACE/t80xSM82kqrUQXNJNCKxc7KZazw7BA1GSEYwSgL1p3+Q==" algorithmName="SHA-512" password="CC35"/>
  <autoFilter ref="C122:K248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93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90</v>
      </c>
    </row>
    <row r="4" s="1" customFormat="1" ht="24.96" customHeight="1">
      <c r="B4" s="19"/>
      <c r="D4" s="137" t="s">
        <v>103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6.25" customHeight="1">
      <c r="B7" s="19"/>
      <c r="E7" s="140" t="str">
        <f>'Rekapitulace stavby'!K6</f>
        <v>Regenerace sídliště Ostrava - Jih, Jubilejní kolonie II.etapa, Ostrava - Hrabůvka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104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422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13. 1. 2023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34</v>
      </c>
      <c r="F21" s="37"/>
      <c r="G21" s="37"/>
      <c r="H21" s="37"/>
      <c r="I21" s="139" t="s">
        <v>28</v>
      </c>
      <c r="J21" s="142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37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28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39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40</v>
      </c>
      <c r="E30" s="37"/>
      <c r="F30" s="37"/>
      <c r="G30" s="37"/>
      <c r="H30" s="37"/>
      <c r="I30" s="37"/>
      <c r="J30" s="150">
        <f>ROUND(J122,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42</v>
      </c>
      <c r="G32" s="37"/>
      <c r="H32" s="37"/>
      <c r="I32" s="151" t="s">
        <v>41</v>
      </c>
      <c r="J32" s="151" t="s">
        <v>43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44</v>
      </c>
      <c r="E33" s="139" t="s">
        <v>45</v>
      </c>
      <c r="F33" s="153">
        <f>ROUND((SUM(BE122:BE240)),  2)</f>
        <v>0</v>
      </c>
      <c r="G33" s="37"/>
      <c r="H33" s="37"/>
      <c r="I33" s="154">
        <v>0.20999999999999999</v>
      </c>
      <c r="J33" s="153">
        <f>ROUND(((SUM(BE122:BE240))*I33),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46</v>
      </c>
      <c r="F34" s="153">
        <f>ROUND((SUM(BF122:BF240)),  2)</f>
        <v>0</v>
      </c>
      <c r="G34" s="37"/>
      <c r="H34" s="37"/>
      <c r="I34" s="154">
        <v>0.14999999999999999</v>
      </c>
      <c r="J34" s="153">
        <f>ROUND(((SUM(BF122:BF240))*I34),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47</v>
      </c>
      <c r="F35" s="153">
        <f>ROUND((SUM(BG122:BG240)),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48</v>
      </c>
      <c r="F36" s="153">
        <f>ROUND((SUM(BH122:BH240)),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49</v>
      </c>
      <c r="F37" s="153">
        <f>ROUND((SUM(BI122:BI240)),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50</v>
      </c>
      <c r="E39" s="157"/>
      <c r="F39" s="157"/>
      <c r="G39" s="158" t="s">
        <v>51</v>
      </c>
      <c r="H39" s="159" t="s">
        <v>52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53</v>
      </c>
      <c r="E50" s="163"/>
      <c r="F50" s="163"/>
      <c r="G50" s="162" t="s">
        <v>54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55</v>
      </c>
      <c r="E61" s="165"/>
      <c r="F61" s="166" t="s">
        <v>56</v>
      </c>
      <c r="G61" s="164" t="s">
        <v>55</v>
      </c>
      <c r="H61" s="165"/>
      <c r="I61" s="165"/>
      <c r="J61" s="167" t="s">
        <v>56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57</v>
      </c>
      <c r="E65" s="168"/>
      <c r="F65" s="168"/>
      <c r="G65" s="162" t="s">
        <v>58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55</v>
      </c>
      <c r="E76" s="165"/>
      <c r="F76" s="166" t="s">
        <v>56</v>
      </c>
      <c r="G76" s="164" t="s">
        <v>55</v>
      </c>
      <c r="H76" s="165"/>
      <c r="I76" s="165"/>
      <c r="J76" s="167" t="s">
        <v>56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Regenerace sídliště Ostrava - Jih, Jubilejní kolonie II.etapa, Ostrava - Hrabůvka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104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02 - Chodníky a zpevněné plochy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Ostrava - Hrabůvka</v>
      </c>
      <c r="G89" s="39"/>
      <c r="H89" s="39"/>
      <c r="I89" s="31" t="s">
        <v>22</v>
      </c>
      <c r="J89" s="78" t="str">
        <f>IF(J12="","",J12)</f>
        <v>13. 1. 2023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SMO, Městský obvod Ostrava - Jih</v>
      </c>
      <c r="G91" s="39"/>
      <c r="H91" s="39"/>
      <c r="I91" s="31" t="s">
        <v>32</v>
      </c>
      <c r="J91" s="35" t="str">
        <f>E21</f>
        <v>Proink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107</v>
      </c>
      <c r="D94" s="175"/>
      <c r="E94" s="175"/>
      <c r="F94" s="175"/>
      <c r="G94" s="175"/>
      <c r="H94" s="175"/>
      <c r="I94" s="175"/>
      <c r="J94" s="176" t="s">
        <v>108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109</v>
      </c>
      <c r="D96" s="39"/>
      <c r="E96" s="39"/>
      <c r="F96" s="39"/>
      <c r="G96" s="39"/>
      <c r="H96" s="39"/>
      <c r="I96" s="39"/>
      <c r="J96" s="109">
        <f>J122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110</v>
      </c>
    </row>
    <row r="97" s="9" customFormat="1" ht="24.96" customHeight="1">
      <c r="A97" s="9"/>
      <c r="B97" s="178"/>
      <c r="C97" s="179"/>
      <c r="D97" s="180" t="s">
        <v>111</v>
      </c>
      <c r="E97" s="181"/>
      <c r="F97" s="181"/>
      <c r="G97" s="181"/>
      <c r="H97" s="181"/>
      <c r="I97" s="181"/>
      <c r="J97" s="182">
        <f>J123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112</v>
      </c>
      <c r="E98" s="181"/>
      <c r="F98" s="181"/>
      <c r="G98" s="181"/>
      <c r="H98" s="181"/>
      <c r="I98" s="181"/>
      <c r="J98" s="182">
        <f>J156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114</v>
      </c>
      <c r="E99" s="181"/>
      <c r="F99" s="181"/>
      <c r="G99" s="181"/>
      <c r="H99" s="181"/>
      <c r="I99" s="181"/>
      <c r="J99" s="182">
        <f>J186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8"/>
      <c r="C100" s="179"/>
      <c r="D100" s="180" t="s">
        <v>115</v>
      </c>
      <c r="E100" s="181"/>
      <c r="F100" s="181"/>
      <c r="G100" s="181"/>
      <c r="H100" s="181"/>
      <c r="I100" s="181"/>
      <c r="J100" s="182">
        <f>J208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8"/>
      <c r="C101" s="179"/>
      <c r="D101" s="180" t="s">
        <v>423</v>
      </c>
      <c r="E101" s="181"/>
      <c r="F101" s="181"/>
      <c r="G101" s="181"/>
      <c r="H101" s="181"/>
      <c r="I101" s="181"/>
      <c r="J101" s="182">
        <f>J226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8"/>
      <c r="C102" s="179"/>
      <c r="D102" s="180" t="s">
        <v>117</v>
      </c>
      <c r="E102" s="181"/>
      <c r="F102" s="181"/>
      <c r="G102" s="181"/>
      <c r="H102" s="181"/>
      <c r="I102" s="181"/>
      <c r="J102" s="182">
        <f>J239</f>
        <v>0</v>
      </c>
      <c r="K102" s="179"/>
      <c r="L102" s="18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118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6.25" customHeight="1">
      <c r="A112" s="37"/>
      <c r="B112" s="38"/>
      <c r="C112" s="39"/>
      <c r="D112" s="39"/>
      <c r="E112" s="173" t="str">
        <f>E7</f>
        <v>Regenerace sídliště Ostrava - Jih, Jubilejní kolonie II.etapa, Ostrava - Hrabůvka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104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E9</f>
        <v>SO 02 - Chodníky a zpevněné plochy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F12</f>
        <v>Ostrava - Hrabůvka</v>
      </c>
      <c r="G116" s="39"/>
      <c r="H116" s="39"/>
      <c r="I116" s="31" t="s">
        <v>22</v>
      </c>
      <c r="J116" s="78" t="str">
        <f>IF(J12="","",J12)</f>
        <v>13. 1. 2023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9"/>
      <c r="E118" s="39"/>
      <c r="F118" s="26" t="str">
        <f>E15</f>
        <v>SMO, Městský obvod Ostrava - Jih</v>
      </c>
      <c r="G118" s="39"/>
      <c r="H118" s="39"/>
      <c r="I118" s="31" t="s">
        <v>32</v>
      </c>
      <c r="J118" s="35" t="str">
        <f>E21</f>
        <v>Proink s.r.o.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30</v>
      </c>
      <c r="D119" s="39"/>
      <c r="E119" s="39"/>
      <c r="F119" s="26" t="str">
        <f>IF(E18="","",E18)</f>
        <v>Vyplň údaj</v>
      </c>
      <c r="G119" s="39"/>
      <c r="H119" s="39"/>
      <c r="I119" s="31" t="s">
        <v>37</v>
      </c>
      <c r="J119" s="35" t="str">
        <f>E24</f>
        <v xml:space="preserve"> 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0" customFormat="1" ht="29.28" customHeight="1">
      <c r="A121" s="184"/>
      <c r="B121" s="185"/>
      <c r="C121" s="186" t="s">
        <v>119</v>
      </c>
      <c r="D121" s="187" t="s">
        <v>65</v>
      </c>
      <c r="E121" s="187" t="s">
        <v>61</v>
      </c>
      <c r="F121" s="187" t="s">
        <v>62</v>
      </c>
      <c r="G121" s="187" t="s">
        <v>120</v>
      </c>
      <c r="H121" s="187" t="s">
        <v>121</v>
      </c>
      <c r="I121" s="187" t="s">
        <v>122</v>
      </c>
      <c r="J121" s="188" t="s">
        <v>108</v>
      </c>
      <c r="K121" s="189" t="s">
        <v>123</v>
      </c>
      <c r="L121" s="190"/>
      <c r="M121" s="99" t="s">
        <v>1</v>
      </c>
      <c r="N121" s="100" t="s">
        <v>44</v>
      </c>
      <c r="O121" s="100" t="s">
        <v>124</v>
      </c>
      <c r="P121" s="100" t="s">
        <v>125</v>
      </c>
      <c r="Q121" s="100" t="s">
        <v>126</v>
      </c>
      <c r="R121" s="100" t="s">
        <v>127</v>
      </c>
      <c r="S121" s="100" t="s">
        <v>128</v>
      </c>
      <c r="T121" s="101" t="s">
        <v>129</v>
      </c>
      <c r="U121" s="184"/>
      <c r="V121" s="184"/>
      <c r="W121" s="184"/>
      <c r="X121" s="184"/>
      <c r="Y121" s="184"/>
      <c r="Z121" s="184"/>
      <c r="AA121" s="184"/>
      <c r="AB121" s="184"/>
      <c r="AC121" s="184"/>
      <c r="AD121" s="184"/>
      <c r="AE121" s="184"/>
    </row>
    <row r="122" s="2" customFormat="1" ht="22.8" customHeight="1">
      <c r="A122" s="37"/>
      <c r="B122" s="38"/>
      <c r="C122" s="106" t="s">
        <v>130</v>
      </c>
      <c r="D122" s="39"/>
      <c r="E122" s="39"/>
      <c r="F122" s="39"/>
      <c r="G122" s="39"/>
      <c r="H122" s="39"/>
      <c r="I122" s="39"/>
      <c r="J122" s="191">
        <f>BK122</f>
        <v>0</v>
      </c>
      <c r="K122" s="39"/>
      <c r="L122" s="43"/>
      <c r="M122" s="102"/>
      <c r="N122" s="192"/>
      <c r="O122" s="103"/>
      <c r="P122" s="193">
        <f>P123+P156+P186+P208+P226+P239</f>
        <v>0</v>
      </c>
      <c r="Q122" s="103"/>
      <c r="R122" s="193">
        <f>R123+R156+R186+R208+R226+R239</f>
        <v>646.44811984</v>
      </c>
      <c r="S122" s="103"/>
      <c r="T122" s="194">
        <f>T123+T156+T186+T208+T226+T239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79</v>
      </c>
      <c r="AU122" s="16" t="s">
        <v>110</v>
      </c>
      <c r="BK122" s="195">
        <f>BK123+BK156+BK186+BK208+BK226+BK239</f>
        <v>0</v>
      </c>
    </row>
    <row r="123" s="11" customFormat="1" ht="25.92" customHeight="1">
      <c r="A123" s="11"/>
      <c r="B123" s="196"/>
      <c r="C123" s="197"/>
      <c r="D123" s="198" t="s">
        <v>79</v>
      </c>
      <c r="E123" s="199" t="s">
        <v>131</v>
      </c>
      <c r="F123" s="199" t="s">
        <v>132</v>
      </c>
      <c r="G123" s="197"/>
      <c r="H123" s="197"/>
      <c r="I123" s="200"/>
      <c r="J123" s="201">
        <f>BK123</f>
        <v>0</v>
      </c>
      <c r="K123" s="197"/>
      <c r="L123" s="202"/>
      <c r="M123" s="203"/>
      <c r="N123" s="204"/>
      <c r="O123" s="204"/>
      <c r="P123" s="205">
        <f>SUM(P124:P155)</f>
        <v>0</v>
      </c>
      <c r="Q123" s="204"/>
      <c r="R123" s="205">
        <f>SUM(R124:R155)</f>
        <v>219.005</v>
      </c>
      <c r="S123" s="204"/>
      <c r="T123" s="206">
        <f>SUM(T124:T155)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07" t="s">
        <v>88</v>
      </c>
      <c r="AT123" s="208" t="s">
        <v>79</v>
      </c>
      <c r="AU123" s="208" t="s">
        <v>80</v>
      </c>
      <c r="AY123" s="207" t="s">
        <v>133</v>
      </c>
      <c r="BK123" s="209">
        <f>SUM(BK124:BK155)</f>
        <v>0</v>
      </c>
    </row>
    <row r="124" s="2" customFormat="1" ht="21.75" customHeight="1">
      <c r="A124" s="37"/>
      <c r="B124" s="38"/>
      <c r="C124" s="210" t="s">
        <v>88</v>
      </c>
      <c r="D124" s="210" t="s">
        <v>134</v>
      </c>
      <c r="E124" s="211" t="s">
        <v>135</v>
      </c>
      <c r="F124" s="212" t="s">
        <v>136</v>
      </c>
      <c r="G124" s="213" t="s">
        <v>137</v>
      </c>
      <c r="H124" s="214">
        <v>20</v>
      </c>
      <c r="I124" s="215"/>
      <c r="J124" s="216">
        <f>ROUND(I124*H124,2)</f>
        <v>0</v>
      </c>
      <c r="K124" s="217"/>
      <c r="L124" s="43"/>
      <c r="M124" s="218" t="s">
        <v>1</v>
      </c>
      <c r="N124" s="219" t="s">
        <v>45</v>
      </c>
      <c r="O124" s="90"/>
      <c r="P124" s="220">
        <f>O124*H124</f>
        <v>0</v>
      </c>
      <c r="Q124" s="220">
        <v>0</v>
      </c>
      <c r="R124" s="220">
        <f>Q124*H124</f>
        <v>0</v>
      </c>
      <c r="S124" s="220">
        <v>0</v>
      </c>
      <c r="T124" s="22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2" t="s">
        <v>138</v>
      </c>
      <c r="AT124" s="222" t="s">
        <v>134</v>
      </c>
      <c r="AU124" s="222" t="s">
        <v>88</v>
      </c>
      <c r="AY124" s="16" t="s">
        <v>133</v>
      </c>
      <c r="BE124" s="223">
        <f>IF(N124="základní",J124,0)</f>
        <v>0</v>
      </c>
      <c r="BF124" s="223">
        <f>IF(N124="snížená",J124,0)</f>
        <v>0</v>
      </c>
      <c r="BG124" s="223">
        <f>IF(N124="zákl. přenesená",J124,0)</f>
        <v>0</v>
      </c>
      <c r="BH124" s="223">
        <f>IF(N124="sníž. přenesená",J124,0)</f>
        <v>0</v>
      </c>
      <c r="BI124" s="223">
        <f>IF(N124="nulová",J124,0)</f>
        <v>0</v>
      </c>
      <c r="BJ124" s="16" t="s">
        <v>88</v>
      </c>
      <c r="BK124" s="223">
        <f>ROUND(I124*H124,2)</f>
        <v>0</v>
      </c>
      <c r="BL124" s="16" t="s">
        <v>138</v>
      </c>
      <c r="BM124" s="222" t="s">
        <v>138</v>
      </c>
    </row>
    <row r="125" s="12" customFormat="1">
      <c r="A125" s="12"/>
      <c r="B125" s="224"/>
      <c r="C125" s="225"/>
      <c r="D125" s="226" t="s">
        <v>139</v>
      </c>
      <c r="E125" s="227" t="s">
        <v>1</v>
      </c>
      <c r="F125" s="228" t="s">
        <v>286</v>
      </c>
      <c r="G125" s="225"/>
      <c r="H125" s="227" t="s">
        <v>1</v>
      </c>
      <c r="I125" s="229"/>
      <c r="J125" s="225"/>
      <c r="K125" s="225"/>
      <c r="L125" s="230"/>
      <c r="M125" s="231"/>
      <c r="N125" s="232"/>
      <c r="O125" s="232"/>
      <c r="P125" s="232"/>
      <c r="Q125" s="232"/>
      <c r="R125" s="232"/>
      <c r="S125" s="232"/>
      <c r="T125" s="233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T125" s="234" t="s">
        <v>139</v>
      </c>
      <c r="AU125" s="234" t="s">
        <v>88</v>
      </c>
      <c r="AV125" s="12" t="s">
        <v>88</v>
      </c>
      <c r="AW125" s="12" t="s">
        <v>36</v>
      </c>
      <c r="AX125" s="12" t="s">
        <v>80</v>
      </c>
      <c r="AY125" s="234" t="s">
        <v>133</v>
      </c>
    </row>
    <row r="126" s="13" customFormat="1">
      <c r="A126" s="13"/>
      <c r="B126" s="235"/>
      <c r="C126" s="236"/>
      <c r="D126" s="226" t="s">
        <v>139</v>
      </c>
      <c r="E126" s="237" t="s">
        <v>1</v>
      </c>
      <c r="F126" s="238" t="s">
        <v>182</v>
      </c>
      <c r="G126" s="236"/>
      <c r="H126" s="239">
        <v>20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139</v>
      </c>
      <c r="AU126" s="245" t="s">
        <v>88</v>
      </c>
      <c r="AV126" s="13" t="s">
        <v>90</v>
      </c>
      <c r="AW126" s="13" t="s">
        <v>36</v>
      </c>
      <c r="AX126" s="13" t="s">
        <v>88</v>
      </c>
      <c r="AY126" s="245" t="s">
        <v>133</v>
      </c>
    </row>
    <row r="127" s="2" customFormat="1" ht="24.15" customHeight="1">
      <c r="A127" s="37"/>
      <c r="B127" s="38"/>
      <c r="C127" s="210" t="s">
        <v>90</v>
      </c>
      <c r="D127" s="210" t="s">
        <v>134</v>
      </c>
      <c r="E127" s="211" t="s">
        <v>424</v>
      </c>
      <c r="F127" s="212" t="s">
        <v>425</v>
      </c>
      <c r="G127" s="213" t="s">
        <v>144</v>
      </c>
      <c r="H127" s="214">
        <v>144</v>
      </c>
      <c r="I127" s="215"/>
      <c r="J127" s="216">
        <f>ROUND(I127*H127,2)</f>
        <v>0</v>
      </c>
      <c r="K127" s="217"/>
      <c r="L127" s="43"/>
      <c r="M127" s="218" t="s">
        <v>1</v>
      </c>
      <c r="N127" s="219" t="s">
        <v>45</v>
      </c>
      <c r="O127" s="90"/>
      <c r="P127" s="220">
        <f>O127*H127</f>
        <v>0</v>
      </c>
      <c r="Q127" s="220">
        <v>0.098000000000000004</v>
      </c>
      <c r="R127" s="220">
        <f>Q127*H127</f>
        <v>14.112</v>
      </c>
      <c r="S127" s="220">
        <v>0</v>
      </c>
      <c r="T127" s="22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2" t="s">
        <v>138</v>
      </c>
      <c r="AT127" s="222" t="s">
        <v>134</v>
      </c>
      <c r="AU127" s="222" t="s">
        <v>88</v>
      </c>
      <c r="AY127" s="16" t="s">
        <v>133</v>
      </c>
      <c r="BE127" s="223">
        <f>IF(N127="základní",J127,0)</f>
        <v>0</v>
      </c>
      <c r="BF127" s="223">
        <f>IF(N127="snížená",J127,0)</f>
        <v>0</v>
      </c>
      <c r="BG127" s="223">
        <f>IF(N127="zákl. přenesená",J127,0)</f>
        <v>0</v>
      </c>
      <c r="BH127" s="223">
        <f>IF(N127="sníž. přenesená",J127,0)</f>
        <v>0</v>
      </c>
      <c r="BI127" s="223">
        <f>IF(N127="nulová",J127,0)</f>
        <v>0</v>
      </c>
      <c r="BJ127" s="16" t="s">
        <v>88</v>
      </c>
      <c r="BK127" s="223">
        <f>ROUND(I127*H127,2)</f>
        <v>0</v>
      </c>
      <c r="BL127" s="16" t="s">
        <v>138</v>
      </c>
      <c r="BM127" s="222" t="s">
        <v>145</v>
      </c>
    </row>
    <row r="128" s="12" customFormat="1">
      <c r="A128" s="12"/>
      <c r="B128" s="224"/>
      <c r="C128" s="225"/>
      <c r="D128" s="226" t="s">
        <v>139</v>
      </c>
      <c r="E128" s="227" t="s">
        <v>1</v>
      </c>
      <c r="F128" s="228" t="s">
        <v>157</v>
      </c>
      <c r="G128" s="225"/>
      <c r="H128" s="227" t="s">
        <v>1</v>
      </c>
      <c r="I128" s="229"/>
      <c r="J128" s="225"/>
      <c r="K128" s="225"/>
      <c r="L128" s="230"/>
      <c r="M128" s="231"/>
      <c r="N128" s="232"/>
      <c r="O128" s="232"/>
      <c r="P128" s="232"/>
      <c r="Q128" s="232"/>
      <c r="R128" s="232"/>
      <c r="S128" s="232"/>
      <c r="T128" s="233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T128" s="234" t="s">
        <v>139</v>
      </c>
      <c r="AU128" s="234" t="s">
        <v>88</v>
      </c>
      <c r="AV128" s="12" t="s">
        <v>88</v>
      </c>
      <c r="AW128" s="12" t="s">
        <v>36</v>
      </c>
      <c r="AX128" s="12" t="s">
        <v>80</v>
      </c>
      <c r="AY128" s="234" t="s">
        <v>133</v>
      </c>
    </row>
    <row r="129" s="13" customFormat="1">
      <c r="A129" s="13"/>
      <c r="B129" s="235"/>
      <c r="C129" s="236"/>
      <c r="D129" s="226" t="s">
        <v>139</v>
      </c>
      <c r="E129" s="237" t="s">
        <v>1</v>
      </c>
      <c r="F129" s="238" t="s">
        <v>421</v>
      </c>
      <c r="G129" s="236"/>
      <c r="H129" s="239">
        <v>144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139</v>
      </c>
      <c r="AU129" s="245" t="s">
        <v>88</v>
      </c>
      <c r="AV129" s="13" t="s">
        <v>90</v>
      </c>
      <c r="AW129" s="13" t="s">
        <v>36</v>
      </c>
      <c r="AX129" s="13" t="s">
        <v>88</v>
      </c>
      <c r="AY129" s="245" t="s">
        <v>133</v>
      </c>
    </row>
    <row r="130" s="2" customFormat="1" ht="21.75" customHeight="1">
      <c r="A130" s="37"/>
      <c r="B130" s="38"/>
      <c r="C130" s="210" t="s">
        <v>148</v>
      </c>
      <c r="D130" s="210" t="s">
        <v>134</v>
      </c>
      <c r="E130" s="211" t="s">
        <v>149</v>
      </c>
      <c r="F130" s="212" t="s">
        <v>150</v>
      </c>
      <c r="G130" s="213" t="s">
        <v>144</v>
      </c>
      <c r="H130" s="214">
        <v>63</v>
      </c>
      <c r="I130" s="215"/>
      <c r="J130" s="216">
        <f>ROUND(I130*H130,2)</f>
        <v>0</v>
      </c>
      <c r="K130" s="217"/>
      <c r="L130" s="43"/>
      <c r="M130" s="218" t="s">
        <v>1</v>
      </c>
      <c r="N130" s="219" t="s">
        <v>45</v>
      </c>
      <c r="O130" s="90"/>
      <c r="P130" s="220">
        <f>O130*H130</f>
        <v>0</v>
      </c>
      <c r="Q130" s="220">
        <v>0.18099999999999999</v>
      </c>
      <c r="R130" s="220">
        <f>Q130*H130</f>
        <v>11.403000000000001</v>
      </c>
      <c r="S130" s="220">
        <v>0</v>
      </c>
      <c r="T130" s="22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2" t="s">
        <v>138</v>
      </c>
      <c r="AT130" s="222" t="s">
        <v>134</v>
      </c>
      <c r="AU130" s="222" t="s">
        <v>88</v>
      </c>
      <c r="AY130" s="16" t="s">
        <v>133</v>
      </c>
      <c r="BE130" s="223">
        <f>IF(N130="základní",J130,0)</f>
        <v>0</v>
      </c>
      <c r="BF130" s="223">
        <f>IF(N130="snížená",J130,0)</f>
        <v>0</v>
      </c>
      <c r="BG130" s="223">
        <f>IF(N130="zákl. přenesená",J130,0)</f>
        <v>0</v>
      </c>
      <c r="BH130" s="223">
        <f>IF(N130="sníž. přenesená",J130,0)</f>
        <v>0</v>
      </c>
      <c r="BI130" s="223">
        <f>IF(N130="nulová",J130,0)</f>
        <v>0</v>
      </c>
      <c r="BJ130" s="16" t="s">
        <v>88</v>
      </c>
      <c r="BK130" s="223">
        <f>ROUND(I130*H130,2)</f>
        <v>0</v>
      </c>
      <c r="BL130" s="16" t="s">
        <v>138</v>
      </c>
      <c r="BM130" s="222" t="s">
        <v>151</v>
      </c>
    </row>
    <row r="131" s="12" customFormat="1">
      <c r="A131" s="12"/>
      <c r="B131" s="224"/>
      <c r="C131" s="225"/>
      <c r="D131" s="226" t="s">
        <v>139</v>
      </c>
      <c r="E131" s="227" t="s">
        <v>1</v>
      </c>
      <c r="F131" s="228" t="s">
        <v>426</v>
      </c>
      <c r="G131" s="225"/>
      <c r="H131" s="227" t="s">
        <v>1</v>
      </c>
      <c r="I131" s="229"/>
      <c r="J131" s="225"/>
      <c r="K131" s="225"/>
      <c r="L131" s="230"/>
      <c r="M131" s="231"/>
      <c r="N131" s="232"/>
      <c r="O131" s="232"/>
      <c r="P131" s="232"/>
      <c r="Q131" s="232"/>
      <c r="R131" s="232"/>
      <c r="S131" s="232"/>
      <c r="T131" s="233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234" t="s">
        <v>139</v>
      </c>
      <c r="AU131" s="234" t="s">
        <v>88</v>
      </c>
      <c r="AV131" s="12" t="s">
        <v>88</v>
      </c>
      <c r="AW131" s="12" t="s">
        <v>36</v>
      </c>
      <c r="AX131" s="12" t="s">
        <v>80</v>
      </c>
      <c r="AY131" s="234" t="s">
        <v>133</v>
      </c>
    </row>
    <row r="132" s="13" customFormat="1">
      <c r="A132" s="13"/>
      <c r="B132" s="235"/>
      <c r="C132" s="236"/>
      <c r="D132" s="226" t="s">
        <v>139</v>
      </c>
      <c r="E132" s="237" t="s">
        <v>1</v>
      </c>
      <c r="F132" s="238" t="s">
        <v>427</v>
      </c>
      <c r="G132" s="236"/>
      <c r="H132" s="239">
        <v>63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139</v>
      </c>
      <c r="AU132" s="245" t="s">
        <v>88</v>
      </c>
      <c r="AV132" s="13" t="s">
        <v>90</v>
      </c>
      <c r="AW132" s="13" t="s">
        <v>36</v>
      </c>
      <c r="AX132" s="13" t="s">
        <v>88</v>
      </c>
      <c r="AY132" s="245" t="s">
        <v>133</v>
      </c>
    </row>
    <row r="133" s="2" customFormat="1" ht="24.15" customHeight="1">
      <c r="A133" s="37"/>
      <c r="B133" s="38"/>
      <c r="C133" s="210" t="s">
        <v>138</v>
      </c>
      <c r="D133" s="210" t="s">
        <v>134</v>
      </c>
      <c r="E133" s="211" t="s">
        <v>428</v>
      </c>
      <c r="F133" s="212" t="s">
        <v>429</v>
      </c>
      <c r="G133" s="213" t="s">
        <v>144</v>
      </c>
      <c r="H133" s="214">
        <v>144</v>
      </c>
      <c r="I133" s="215"/>
      <c r="J133" s="216">
        <f>ROUND(I133*H133,2)</f>
        <v>0</v>
      </c>
      <c r="K133" s="217"/>
      <c r="L133" s="43"/>
      <c r="M133" s="218" t="s">
        <v>1</v>
      </c>
      <c r="N133" s="219" t="s">
        <v>45</v>
      </c>
      <c r="O133" s="90"/>
      <c r="P133" s="220">
        <f>O133*H133</f>
        <v>0</v>
      </c>
      <c r="Q133" s="220">
        <v>0.22500000000000001</v>
      </c>
      <c r="R133" s="220">
        <f>Q133*H133</f>
        <v>32.399999999999999</v>
      </c>
      <c r="S133" s="220">
        <v>0</v>
      </c>
      <c r="T133" s="22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2" t="s">
        <v>138</v>
      </c>
      <c r="AT133" s="222" t="s">
        <v>134</v>
      </c>
      <c r="AU133" s="222" t="s">
        <v>88</v>
      </c>
      <c r="AY133" s="16" t="s">
        <v>133</v>
      </c>
      <c r="BE133" s="223">
        <f>IF(N133="základní",J133,0)</f>
        <v>0</v>
      </c>
      <c r="BF133" s="223">
        <f>IF(N133="snížená",J133,0)</f>
        <v>0</v>
      </c>
      <c r="BG133" s="223">
        <f>IF(N133="zákl. přenesená",J133,0)</f>
        <v>0</v>
      </c>
      <c r="BH133" s="223">
        <f>IF(N133="sníž. přenesená",J133,0)</f>
        <v>0</v>
      </c>
      <c r="BI133" s="223">
        <f>IF(N133="nulová",J133,0)</f>
        <v>0</v>
      </c>
      <c r="BJ133" s="16" t="s">
        <v>88</v>
      </c>
      <c r="BK133" s="223">
        <f>ROUND(I133*H133,2)</f>
        <v>0</v>
      </c>
      <c r="BL133" s="16" t="s">
        <v>138</v>
      </c>
      <c r="BM133" s="222" t="s">
        <v>156</v>
      </c>
    </row>
    <row r="134" s="12" customFormat="1">
      <c r="A134" s="12"/>
      <c r="B134" s="224"/>
      <c r="C134" s="225"/>
      <c r="D134" s="226" t="s">
        <v>139</v>
      </c>
      <c r="E134" s="227" t="s">
        <v>1</v>
      </c>
      <c r="F134" s="228" t="s">
        <v>157</v>
      </c>
      <c r="G134" s="225"/>
      <c r="H134" s="227" t="s">
        <v>1</v>
      </c>
      <c r="I134" s="229"/>
      <c r="J134" s="225"/>
      <c r="K134" s="225"/>
      <c r="L134" s="230"/>
      <c r="M134" s="231"/>
      <c r="N134" s="232"/>
      <c r="O134" s="232"/>
      <c r="P134" s="232"/>
      <c r="Q134" s="232"/>
      <c r="R134" s="232"/>
      <c r="S134" s="232"/>
      <c r="T134" s="233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T134" s="234" t="s">
        <v>139</v>
      </c>
      <c r="AU134" s="234" t="s">
        <v>88</v>
      </c>
      <c r="AV134" s="12" t="s">
        <v>88</v>
      </c>
      <c r="AW134" s="12" t="s">
        <v>36</v>
      </c>
      <c r="AX134" s="12" t="s">
        <v>80</v>
      </c>
      <c r="AY134" s="234" t="s">
        <v>133</v>
      </c>
    </row>
    <row r="135" s="13" customFormat="1">
      <c r="A135" s="13"/>
      <c r="B135" s="235"/>
      <c r="C135" s="236"/>
      <c r="D135" s="226" t="s">
        <v>139</v>
      </c>
      <c r="E135" s="237" t="s">
        <v>1</v>
      </c>
      <c r="F135" s="238" t="s">
        <v>421</v>
      </c>
      <c r="G135" s="236"/>
      <c r="H135" s="239">
        <v>144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139</v>
      </c>
      <c r="AU135" s="245" t="s">
        <v>88</v>
      </c>
      <c r="AV135" s="13" t="s">
        <v>90</v>
      </c>
      <c r="AW135" s="13" t="s">
        <v>36</v>
      </c>
      <c r="AX135" s="13" t="s">
        <v>88</v>
      </c>
      <c r="AY135" s="245" t="s">
        <v>133</v>
      </c>
    </row>
    <row r="136" s="2" customFormat="1" ht="24.15" customHeight="1">
      <c r="A136" s="37"/>
      <c r="B136" s="38"/>
      <c r="C136" s="210" t="s">
        <v>158</v>
      </c>
      <c r="D136" s="210" t="s">
        <v>134</v>
      </c>
      <c r="E136" s="211" t="s">
        <v>430</v>
      </c>
      <c r="F136" s="212" t="s">
        <v>431</v>
      </c>
      <c r="G136" s="213" t="s">
        <v>144</v>
      </c>
      <c r="H136" s="214">
        <v>288</v>
      </c>
      <c r="I136" s="215"/>
      <c r="J136" s="216">
        <f>ROUND(I136*H136,2)</f>
        <v>0</v>
      </c>
      <c r="K136" s="217"/>
      <c r="L136" s="43"/>
      <c r="M136" s="218" t="s">
        <v>1</v>
      </c>
      <c r="N136" s="219" t="s">
        <v>45</v>
      </c>
      <c r="O136" s="90"/>
      <c r="P136" s="220">
        <f>O136*H136</f>
        <v>0</v>
      </c>
      <c r="Q136" s="220">
        <v>0.23499999999999999</v>
      </c>
      <c r="R136" s="220">
        <f>Q136*H136</f>
        <v>67.679999999999993</v>
      </c>
      <c r="S136" s="220">
        <v>0</v>
      </c>
      <c r="T136" s="22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2" t="s">
        <v>138</v>
      </c>
      <c r="AT136" s="222" t="s">
        <v>134</v>
      </c>
      <c r="AU136" s="222" t="s">
        <v>88</v>
      </c>
      <c r="AY136" s="16" t="s">
        <v>133</v>
      </c>
      <c r="BE136" s="223">
        <f>IF(N136="základní",J136,0)</f>
        <v>0</v>
      </c>
      <c r="BF136" s="223">
        <f>IF(N136="snížená",J136,0)</f>
        <v>0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16" t="s">
        <v>88</v>
      </c>
      <c r="BK136" s="223">
        <f>ROUND(I136*H136,2)</f>
        <v>0</v>
      </c>
      <c r="BL136" s="16" t="s">
        <v>138</v>
      </c>
      <c r="BM136" s="222" t="s">
        <v>161</v>
      </c>
    </row>
    <row r="137" s="12" customFormat="1">
      <c r="A137" s="12"/>
      <c r="B137" s="224"/>
      <c r="C137" s="225"/>
      <c r="D137" s="226" t="s">
        <v>139</v>
      </c>
      <c r="E137" s="227" t="s">
        <v>1</v>
      </c>
      <c r="F137" s="228" t="s">
        <v>432</v>
      </c>
      <c r="G137" s="225"/>
      <c r="H137" s="227" t="s">
        <v>1</v>
      </c>
      <c r="I137" s="229"/>
      <c r="J137" s="225"/>
      <c r="K137" s="225"/>
      <c r="L137" s="230"/>
      <c r="M137" s="231"/>
      <c r="N137" s="232"/>
      <c r="O137" s="232"/>
      <c r="P137" s="232"/>
      <c r="Q137" s="232"/>
      <c r="R137" s="232"/>
      <c r="S137" s="232"/>
      <c r="T137" s="233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T137" s="234" t="s">
        <v>139</v>
      </c>
      <c r="AU137" s="234" t="s">
        <v>88</v>
      </c>
      <c r="AV137" s="12" t="s">
        <v>88</v>
      </c>
      <c r="AW137" s="12" t="s">
        <v>36</v>
      </c>
      <c r="AX137" s="12" t="s">
        <v>80</v>
      </c>
      <c r="AY137" s="234" t="s">
        <v>133</v>
      </c>
    </row>
    <row r="138" s="13" customFormat="1">
      <c r="A138" s="13"/>
      <c r="B138" s="235"/>
      <c r="C138" s="236"/>
      <c r="D138" s="226" t="s">
        <v>139</v>
      </c>
      <c r="E138" s="237" t="s">
        <v>1</v>
      </c>
      <c r="F138" s="238" t="s">
        <v>433</v>
      </c>
      <c r="G138" s="236"/>
      <c r="H138" s="239">
        <v>288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139</v>
      </c>
      <c r="AU138" s="245" t="s">
        <v>88</v>
      </c>
      <c r="AV138" s="13" t="s">
        <v>90</v>
      </c>
      <c r="AW138" s="13" t="s">
        <v>36</v>
      </c>
      <c r="AX138" s="13" t="s">
        <v>88</v>
      </c>
      <c r="AY138" s="245" t="s">
        <v>133</v>
      </c>
    </row>
    <row r="139" s="2" customFormat="1" ht="24.15" customHeight="1">
      <c r="A139" s="37"/>
      <c r="B139" s="38"/>
      <c r="C139" s="210" t="s">
        <v>145</v>
      </c>
      <c r="D139" s="210" t="s">
        <v>134</v>
      </c>
      <c r="E139" s="211" t="s">
        <v>434</v>
      </c>
      <c r="F139" s="212" t="s">
        <v>435</v>
      </c>
      <c r="G139" s="213" t="s">
        <v>144</v>
      </c>
      <c r="H139" s="214">
        <v>150</v>
      </c>
      <c r="I139" s="215"/>
      <c r="J139" s="216">
        <f>ROUND(I139*H139,2)</f>
        <v>0</v>
      </c>
      <c r="K139" s="217"/>
      <c r="L139" s="43"/>
      <c r="M139" s="218" t="s">
        <v>1</v>
      </c>
      <c r="N139" s="219" t="s">
        <v>45</v>
      </c>
      <c r="O139" s="90"/>
      <c r="P139" s="220">
        <f>O139*H139</f>
        <v>0</v>
      </c>
      <c r="Q139" s="220">
        <v>0.13</v>
      </c>
      <c r="R139" s="220">
        <f>Q139*H139</f>
        <v>19.5</v>
      </c>
      <c r="S139" s="220">
        <v>0</v>
      </c>
      <c r="T139" s="22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2" t="s">
        <v>138</v>
      </c>
      <c r="AT139" s="222" t="s">
        <v>134</v>
      </c>
      <c r="AU139" s="222" t="s">
        <v>88</v>
      </c>
      <c r="AY139" s="16" t="s">
        <v>133</v>
      </c>
      <c r="BE139" s="223">
        <f>IF(N139="základní",J139,0)</f>
        <v>0</v>
      </c>
      <c r="BF139" s="223">
        <f>IF(N139="snížená",J139,0)</f>
        <v>0</v>
      </c>
      <c r="BG139" s="223">
        <f>IF(N139="zákl. přenesená",J139,0)</f>
        <v>0</v>
      </c>
      <c r="BH139" s="223">
        <f>IF(N139="sníž. přenesená",J139,0)</f>
        <v>0</v>
      </c>
      <c r="BI139" s="223">
        <f>IF(N139="nulová",J139,0)</f>
        <v>0</v>
      </c>
      <c r="BJ139" s="16" t="s">
        <v>88</v>
      </c>
      <c r="BK139" s="223">
        <f>ROUND(I139*H139,2)</f>
        <v>0</v>
      </c>
      <c r="BL139" s="16" t="s">
        <v>138</v>
      </c>
      <c r="BM139" s="222" t="s">
        <v>166</v>
      </c>
    </row>
    <row r="140" s="12" customFormat="1">
      <c r="A140" s="12"/>
      <c r="B140" s="224"/>
      <c r="C140" s="225"/>
      <c r="D140" s="226" t="s">
        <v>139</v>
      </c>
      <c r="E140" s="227" t="s">
        <v>1</v>
      </c>
      <c r="F140" s="228" t="s">
        <v>426</v>
      </c>
      <c r="G140" s="225"/>
      <c r="H140" s="227" t="s">
        <v>1</v>
      </c>
      <c r="I140" s="229"/>
      <c r="J140" s="225"/>
      <c r="K140" s="225"/>
      <c r="L140" s="230"/>
      <c r="M140" s="231"/>
      <c r="N140" s="232"/>
      <c r="O140" s="232"/>
      <c r="P140" s="232"/>
      <c r="Q140" s="232"/>
      <c r="R140" s="232"/>
      <c r="S140" s="232"/>
      <c r="T140" s="233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T140" s="234" t="s">
        <v>139</v>
      </c>
      <c r="AU140" s="234" t="s">
        <v>88</v>
      </c>
      <c r="AV140" s="12" t="s">
        <v>88</v>
      </c>
      <c r="AW140" s="12" t="s">
        <v>36</v>
      </c>
      <c r="AX140" s="12" t="s">
        <v>80</v>
      </c>
      <c r="AY140" s="234" t="s">
        <v>133</v>
      </c>
    </row>
    <row r="141" s="13" customFormat="1">
      <c r="A141" s="13"/>
      <c r="B141" s="235"/>
      <c r="C141" s="236"/>
      <c r="D141" s="226" t="s">
        <v>139</v>
      </c>
      <c r="E141" s="237" t="s">
        <v>1</v>
      </c>
      <c r="F141" s="238" t="s">
        <v>436</v>
      </c>
      <c r="G141" s="236"/>
      <c r="H141" s="239">
        <v>150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139</v>
      </c>
      <c r="AU141" s="245" t="s">
        <v>88</v>
      </c>
      <c r="AV141" s="13" t="s">
        <v>90</v>
      </c>
      <c r="AW141" s="13" t="s">
        <v>36</v>
      </c>
      <c r="AX141" s="13" t="s">
        <v>88</v>
      </c>
      <c r="AY141" s="245" t="s">
        <v>133</v>
      </c>
    </row>
    <row r="142" s="2" customFormat="1" ht="24.15" customHeight="1">
      <c r="A142" s="37"/>
      <c r="B142" s="38"/>
      <c r="C142" s="210" t="s">
        <v>169</v>
      </c>
      <c r="D142" s="210" t="s">
        <v>134</v>
      </c>
      <c r="E142" s="211" t="s">
        <v>437</v>
      </c>
      <c r="F142" s="212" t="s">
        <v>438</v>
      </c>
      <c r="G142" s="213" t="s">
        <v>144</v>
      </c>
      <c r="H142" s="214">
        <v>246</v>
      </c>
      <c r="I142" s="215"/>
      <c r="J142" s="216">
        <f>ROUND(I142*H142,2)</f>
        <v>0</v>
      </c>
      <c r="K142" s="217"/>
      <c r="L142" s="43"/>
      <c r="M142" s="218" t="s">
        <v>1</v>
      </c>
      <c r="N142" s="219" t="s">
        <v>45</v>
      </c>
      <c r="O142" s="90"/>
      <c r="P142" s="220">
        <f>O142*H142</f>
        <v>0</v>
      </c>
      <c r="Q142" s="220">
        <v>0.255</v>
      </c>
      <c r="R142" s="220">
        <f>Q142*H142</f>
        <v>62.730000000000004</v>
      </c>
      <c r="S142" s="220">
        <v>0</v>
      </c>
      <c r="T142" s="22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2" t="s">
        <v>138</v>
      </c>
      <c r="AT142" s="222" t="s">
        <v>134</v>
      </c>
      <c r="AU142" s="222" t="s">
        <v>88</v>
      </c>
      <c r="AY142" s="16" t="s">
        <v>133</v>
      </c>
      <c r="BE142" s="223">
        <f>IF(N142="základní",J142,0)</f>
        <v>0</v>
      </c>
      <c r="BF142" s="223">
        <f>IF(N142="snížená",J142,0)</f>
        <v>0</v>
      </c>
      <c r="BG142" s="223">
        <f>IF(N142="zákl. přenesená",J142,0)</f>
        <v>0</v>
      </c>
      <c r="BH142" s="223">
        <f>IF(N142="sníž. přenesená",J142,0)</f>
        <v>0</v>
      </c>
      <c r="BI142" s="223">
        <f>IF(N142="nulová",J142,0)</f>
        <v>0</v>
      </c>
      <c r="BJ142" s="16" t="s">
        <v>88</v>
      </c>
      <c r="BK142" s="223">
        <f>ROUND(I142*H142,2)</f>
        <v>0</v>
      </c>
      <c r="BL142" s="16" t="s">
        <v>138</v>
      </c>
      <c r="BM142" s="222" t="s">
        <v>172</v>
      </c>
    </row>
    <row r="143" s="12" customFormat="1">
      <c r="A143" s="12"/>
      <c r="B143" s="224"/>
      <c r="C143" s="225"/>
      <c r="D143" s="226" t="s">
        <v>139</v>
      </c>
      <c r="E143" s="227" t="s">
        <v>1</v>
      </c>
      <c r="F143" s="228" t="s">
        <v>439</v>
      </c>
      <c r="G143" s="225"/>
      <c r="H143" s="227" t="s">
        <v>1</v>
      </c>
      <c r="I143" s="229"/>
      <c r="J143" s="225"/>
      <c r="K143" s="225"/>
      <c r="L143" s="230"/>
      <c r="M143" s="231"/>
      <c r="N143" s="232"/>
      <c r="O143" s="232"/>
      <c r="P143" s="232"/>
      <c r="Q143" s="232"/>
      <c r="R143" s="232"/>
      <c r="S143" s="232"/>
      <c r="T143" s="233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T143" s="234" t="s">
        <v>139</v>
      </c>
      <c r="AU143" s="234" t="s">
        <v>88</v>
      </c>
      <c r="AV143" s="12" t="s">
        <v>88</v>
      </c>
      <c r="AW143" s="12" t="s">
        <v>36</v>
      </c>
      <c r="AX143" s="12" t="s">
        <v>80</v>
      </c>
      <c r="AY143" s="234" t="s">
        <v>133</v>
      </c>
    </row>
    <row r="144" s="13" customFormat="1">
      <c r="A144" s="13"/>
      <c r="B144" s="235"/>
      <c r="C144" s="236"/>
      <c r="D144" s="226" t="s">
        <v>139</v>
      </c>
      <c r="E144" s="237" t="s">
        <v>1</v>
      </c>
      <c r="F144" s="238" t="s">
        <v>440</v>
      </c>
      <c r="G144" s="236"/>
      <c r="H144" s="239">
        <v>246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139</v>
      </c>
      <c r="AU144" s="245" t="s">
        <v>88</v>
      </c>
      <c r="AV144" s="13" t="s">
        <v>90</v>
      </c>
      <c r="AW144" s="13" t="s">
        <v>36</v>
      </c>
      <c r="AX144" s="13" t="s">
        <v>88</v>
      </c>
      <c r="AY144" s="245" t="s">
        <v>133</v>
      </c>
    </row>
    <row r="145" s="2" customFormat="1" ht="24.15" customHeight="1">
      <c r="A145" s="37"/>
      <c r="B145" s="38"/>
      <c r="C145" s="210" t="s">
        <v>151</v>
      </c>
      <c r="D145" s="210" t="s">
        <v>134</v>
      </c>
      <c r="E145" s="211" t="s">
        <v>441</v>
      </c>
      <c r="F145" s="212" t="s">
        <v>442</v>
      </c>
      <c r="G145" s="213" t="s">
        <v>144</v>
      </c>
      <c r="H145" s="214">
        <v>43</v>
      </c>
      <c r="I145" s="215"/>
      <c r="J145" s="216">
        <f>ROUND(I145*H145,2)</f>
        <v>0</v>
      </c>
      <c r="K145" s="217"/>
      <c r="L145" s="43"/>
      <c r="M145" s="218" t="s">
        <v>1</v>
      </c>
      <c r="N145" s="219" t="s">
        <v>45</v>
      </c>
      <c r="O145" s="90"/>
      <c r="P145" s="220">
        <f>O145*H145</f>
        <v>0</v>
      </c>
      <c r="Q145" s="220">
        <v>0.26000000000000001</v>
      </c>
      <c r="R145" s="220">
        <f>Q145*H145</f>
        <v>11.18</v>
      </c>
      <c r="S145" s="220">
        <v>0</v>
      </c>
      <c r="T145" s="22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2" t="s">
        <v>138</v>
      </c>
      <c r="AT145" s="222" t="s">
        <v>134</v>
      </c>
      <c r="AU145" s="222" t="s">
        <v>88</v>
      </c>
      <c r="AY145" s="16" t="s">
        <v>133</v>
      </c>
      <c r="BE145" s="223">
        <f>IF(N145="základní",J145,0)</f>
        <v>0</v>
      </c>
      <c r="BF145" s="223">
        <f>IF(N145="snížená",J145,0)</f>
        <v>0</v>
      </c>
      <c r="BG145" s="223">
        <f>IF(N145="zákl. přenesená",J145,0)</f>
        <v>0</v>
      </c>
      <c r="BH145" s="223">
        <f>IF(N145="sníž. přenesená",J145,0)</f>
        <v>0</v>
      </c>
      <c r="BI145" s="223">
        <f>IF(N145="nulová",J145,0)</f>
        <v>0</v>
      </c>
      <c r="BJ145" s="16" t="s">
        <v>88</v>
      </c>
      <c r="BK145" s="223">
        <f>ROUND(I145*H145,2)</f>
        <v>0</v>
      </c>
      <c r="BL145" s="16" t="s">
        <v>138</v>
      </c>
      <c r="BM145" s="222" t="s">
        <v>177</v>
      </c>
    </row>
    <row r="146" s="12" customFormat="1">
      <c r="A146" s="12"/>
      <c r="B146" s="224"/>
      <c r="C146" s="225"/>
      <c r="D146" s="226" t="s">
        <v>139</v>
      </c>
      <c r="E146" s="227" t="s">
        <v>1</v>
      </c>
      <c r="F146" s="228" t="s">
        <v>443</v>
      </c>
      <c r="G146" s="225"/>
      <c r="H146" s="227" t="s">
        <v>1</v>
      </c>
      <c r="I146" s="229"/>
      <c r="J146" s="225"/>
      <c r="K146" s="225"/>
      <c r="L146" s="230"/>
      <c r="M146" s="231"/>
      <c r="N146" s="232"/>
      <c r="O146" s="232"/>
      <c r="P146" s="232"/>
      <c r="Q146" s="232"/>
      <c r="R146" s="232"/>
      <c r="S146" s="232"/>
      <c r="T146" s="233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T146" s="234" t="s">
        <v>139</v>
      </c>
      <c r="AU146" s="234" t="s">
        <v>88</v>
      </c>
      <c r="AV146" s="12" t="s">
        <v>88</v>
      </c>
      <c r="AW146" s="12" t="s">
        <v>36</v>
      </c>
      <c r="AX146" s="12" t="s">
        <v>80</v>
      </c>
      <c r="AY146" s="234" t="s">
        <v>133</v>
      </c>
    </row>
    <row r="147" s="13" customFormat="1">
      <c r="A147" s="13"/>
      <c r="B147" s="235"/>
      <c r="C147" s="236"/>
      <c r="D147" s="226" t="s">
        <v>139</v>
      </c>
      <c r="E147" s="237" t="s">
        <v>1</v>
      </c>
      <c r="F147" s="238" t="s">
        <v>316</v>
      </c>
      <c r="G147" s="236"/>
      <c r="H147" s="239">
        <v>43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139</v>
      </c>
      <c r="AU147" s="245" t="s">
        <v>88</v>
      </c>
      <c r="AV147" s="13" t="s">
        <v>90</v>
      </c>
      <c r="AW147" s="13" t="s">
        <v>36</v>
      </c>
      <c r="AX147" s="13" t="s">
        <v>88</v>
      </c>
      <c r="AY147" s="245" t="s">
        <v>133</v>
      </c>
    </row>
    <row r="148" s="2" customFormat="1" ht="16.5" customHeight="1">
      <c r="A148" s="37"/>
      <c r="B148" s="38"/>
      <c r="C148" s="210" t="s">
        <v>178</v>
      </c>
      <c r="D148" s="210" t="s">
        <v>134</v>
      </c>
      <c r="E148" s="211" t="s">
        <v>170</v>
      </c>
      <c r="F148" s="212" t="s">
        <v>171</v>
      </c>
      <c r="G148" s="213" t="s">
        <v>137</v>
      </c>
      <c r="H148" s="214">
        <v>35</v>
      </c>
      <c r="I148" s="215"/>
      <c r="J148" s="216">
        <f>ROUND(I148*H148,2)</f>
        <v>0</v>
      </c>
      <c r="K148" s="217"/>
      <c r="L148" s="43"/>
      <c r="M148" s="218" t="s">
        <v>1</v>
      </c>
      <c r="N148" s="219" t="s">
        <v>45</v>
      </c>
      <c r="O148" s="90"/>
      <c r="P148" s="220">
        <f>O148*H148</f>
        <v>0</v>
      </c>
      <c r="Q148" s="220">
        <v>0</v>
      </c>
      <c r="R148" s="220">
        <f>Q148*H148</f>
        <v>0</v>
      </c>
      <c r="S148" s="220">
        <v>0</v>
      </c>
      <c r="T148" s="22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2" t="s">
        <v>138</v>
      </c>
      <c r="AT148" s="222" t="s">
        <v>134</v>
      </c>
      <c r="AU148" s="222" t="s">
        <v>88</v>
      </c>
      <c r="AY148" s="16" t="s">
        <v>133</v>
      </c>
      <c r="BE148" s="223">
        <f>IF(N148="základní",J148,0)</f>
        <v>0</v>
      </c>
      <c r="BF148" s="223">
        <f>IF(N148="snížená",J148,0)</f>
        <v>0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16" t="s">
        <v>88</v>
      </c>
      <c r="BK148" s="223">
        <f>ROUND(I148*H148,2)</f>
        <v>0</v>
      </c>
      <c r="BL148" s="16" t="s">
        <v>138</v>
      </c>
      <c r="BM148" s="222" t="s">
        <v>182</v>
      </c>
    </row>
    <row r="149" s="12" customFormat="1">
      <c r="A149" s="12"/>
      <c r="B149" s="224"/>
      <c r="C149" s="225"/>
      <c r="D149" s="226" t="s">
        <v>139</v>
      </c>
      <c r="E149" s="227" t="s">
        <v>1</v>
      </c>
      <c r="F149" s="228" t="s">
        <v>173</v>
      </c>
      <c r="G149" s="225"/>
      <c r="H149" s="227" t="s">
        <v>1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T149" s="234" t="s">
        <v>139</v>
      </c>
      <c r="AU149" s="234" t="s">
        <v>88</v>
      </c>
      <c r="AV149" s="12" t="s">
        <v>88</v>
      </c>
      <c r="AW149" s="12" t="s">
        <v>36</v>
      </c>
      <c r="AX149" s="12" t="s">
        <v>80</v>
      </c>
      <c r="AY149" s="234" t="s">
        <v>133</v>
      </c>
    </row>
    <row r="150" s="13" customFormat="1">
      <c r="A150" s="13"/>
      <c r="B150" s="235"/>
      <c r="C150" s="236"/>
      <c r="D150" s="226" t="s">
        <v>139</v>
      </c>
      <c r="E150" s="237" t="s">
        <v>1</v>
      </c>
      <c r="F150" s="238" t="s">
        <v>444</v>
      </c>
      <c r="G150" s="236"/>
      <c r="H150" s="239">
        <v>35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139</v>
      </c>
      <c r="AU150" s="245" t="s">
        <v>88</v>
      </c>
      <c r="AV150" s="13" t="s">
        <v>90</v>
      </c>
      <c r="AW150" s="13" t="s">
        <v>36</v>
      </c>
      <c r="AX150" s="13" t="s">
        <v>88</v>
      </c>
      <c r="AY150" s="245" t="s">
        <v>133</v>
      </c>
    </row>
    <row r="151" s="2" customFormat="1" ht="21.75" customHeight="1">
      <c r="A151" s="37"/>
      <c r="B151" s="38"/>
      <c r="C151" s="210" t="s">
        <v>156</v>
      </c>
      <c r="D151" s="210" t="s">
        <v>134</v>
      </c>
      <c r="E151" s="211" t="s">
        <v>179</v>
      </c>
      <c r="F151" s="212" t="s">
        <v>180</v>
      </c>
      <c r="G151" s="213" t="s">
        <v>181</v>
      </c>
      <c r="H151" s="214">
        <v>219.005</v>
      </c>
      <c r="I151" s="215"/>
      <c r="J151" s="216">
        <f>ROUND(I151*H151,2)</f>
        <v>0</v>
      </c>
      <c r="K151" s="217"/>
      <c r="L151" s="43"/>
      <c r="M151" s="218" t="s">
        <v>1</v>
      </c>
      <c r="N151" s="219" t="s">
        <v>45</v>
      </c>
      <c r="O151" s="90"/>
      <c r="P151" s="220">
        <f>O151*H151</f>
        <v>0</v>
      </c>
      <c r="Q151" s="220">
        <v>0</v>
      </c>
      <c r="R151" s="220">
        <f>Q151*H151</f>
        <v>0</v>
      </c>
      <c r="S151" s="220">
        <v>0</v>
      </c>
      <c r="T151" s="22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2" t="s">
        <v>138</v>
      </c>
      <c r="AT151" s="222" t="s">
        <v>134</v>
      </c>
      <c r="AU151" s="222" t="s">
        <v>88</v>
      </c>
      <c r="AY151" s="16" t="s">
        <v>133</v>
      </c>
      <c r="BE151" s="223">
        <f>IF(N151="základní",J151,0)</f>
        <v>0</v>
      </c>
      <c r="BF151" s="223">
        <f>IF(N151="snížená",J151,0)</f>
        <v>0</v>
      </c>
      <c r="BG151" s="223">
        <f>IF(N151="zákl. přenesená",J151,0)</f>
        <v>0</v>
      </c>
      <c r="BH151" s="223">
        <f>IF(N151="sníž. přenesená",J151,0)</f>
        <v>0</v>
      </c>
      <c r="BI151" s="223">
        <f>IF(N151="nulová",J151,0)</f>
        <v>0</v>
      </c>
      <c r="BJ151" s="16" t="s">
        <v>88</v>
      </c>
      <c r="BK151" s="223">
        <f>ROUND(I151*H151,2)</f>
        <v>0</v>
      </c>
      <c r="BL151" s="16" t="s">
        <v>138</v>
      </c>
      <c r="BM151" s="222" t="s">
        <v>185</v>
      </c>
    </row>
    <row r="152" s="2" customFormat="1" ht="24.15" customHeight="1">
      <c r="A152" s="37"/>
      <c r="B152" s="38"/>
      <c r="C152" s="210" t="s">
        <v>131</v>
      </c>
      <c r="D152" s="210" t="s">
        <v>134</v>
      </c>
      <c r="E152" s="211" t="s">
        <v>183</v>
      </c>
      <c r="F152" s="212" t="s">
        <v>184</v>
      </c>
      <c r="G152" s="213" t="s">
        <v>181</v>
      </c>
      <c r="H152" s="214">
        <v>1971.0450000000001</v>
      </c>
      <c r="I152" s="215"/>
      <c r="J152" s="216">
        <f>ROUND(I152*H152,2)</f>
        <v>0</v>
      </c>
      <c r="K152" s="217"/>
      <c r="L152" s="43"/>
      <c r="M152" s="218" t="s">
        <v>1</v>
      </c>
      <c r="N152" s="219" t="s">
        <v>45</v>
      </c>
      <c r="O152" s="90"/>
      <c r="P152" s="220">
        <f>O152*H152</f>
        <v>0</v>
      </c>
      <c r="Q152" s="220">
        <v>0</v>
      </c>
      <c r="R152" s="220">
        <f>Q152*H152</f>
        <v>0</v>
      </c>
      <c r="S152" s="220">
        <v>0</v>
      </c>
      <c r="T152" s="22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2" t="s">
        <v>138</v>
      </c>
      <c r="AT152" s="222" t="s">
        <v>134</v>
      </c>
      <c r="AU152" s="222" t="s">
        <v>88</v>
      </c>
      <c r="AY152" s="16" t="s">
        <v>133</v>
      </c>
      <c r="BE152" s="223">
        <f>IF(N152="základní",J152,0)</f>
        <v>0</v>
      </c>
      <c r="BF152" s="223">
        <f>IF(N152="snížená",J152,0)</f>
        <v>0</v>
      </c>
      <c r="BG152" s="223">
        <f>IF(N152="zákl. přenesená",J152,0)</f>
        <v>0</v>
      </c>
      <c r="BH152" s="223">
        <f>IF(N152="sníž. přenesená",J152,0)</f>
        <v>0</v>
      </c>
      <c r="BI152" s="223">
        <f>IF(N152="nulová",J152,0)</f>
        <v>0</v>
      </c>
      <c r="BJ152" s="16" t="s">
        <v>88</v>
      </c>
      <c r="BK152" s="223">
        <f>ROUND(I152*H152,2)</f>
        <v>0</v>
      </c>
      <c r="BL152" s="16" t="s">
        <v>138</v>
      </c>
      <c r="BM152" s="222" t="s">
        <v>188</v>
      </c>
    </row>
    <row r="153" s="2" customFormat="1" ht="24.15" customHeight="1">
      <c r="A153" s="37"/>
      <c r="B153" s="38"/>
      <c r="C153" s="210" t="s">
        <v>161</v>
      </c>
      <c r="D153" s="210" t="s">
        <v>134</v>
      </c>
      <c r="E153" s="211" t="s">
        <v>186</v>
      </c>
      <c r="F153" s="212" t="s">
        <v>187</v>
      </c>
      <c r="G153" s="213" t="s">
        <v>181</v>
      </c>
      <c r="H153" s="214">
        <v>87.177999999999997</v>
      </c>
      <c r="I153" s="215"/>
      <c r="J153" s="216">
        <f>ROUND(I153*H153,2)</f>
        <v>0</v>
      </c>
      <c r="K153" s="217"/>
      <c r="L153" s="43"/>
      <c r="M153" s="218" t="s">
        <v>1</v>
      </c>
      <c r="N153" s="219" t="s">
        <v>45</v>
      </c>
      <c r="O153" s="90"/>
      <c r="P153" s="220">
        <f>O153*H153</f>
        <v>0</v>
      </c>
      <c r="Q153" s="220">
        <v>0</v>
      </c>
      <c r="R153" s="220">
        <f>Q153*H153</f>
        <v>0</v>
      </c>
      <c r="S153" s="220">
        <v>0</v>
      </c>
      <c r="T153" s="22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2" t="s">
        <v>138</v>
      </c>
      <c r="AT153" s="222" t="s">
        <v>134</v>
      </c>
      <c r="AU153" s="222" t="s">
        <v>88</v>
      </c>
      <c r="AY153" s="16" t="s">
        <v>133</v>
      </c>
      <c r="BE153" s="223">
        <f>IF(N153="základní",J153,0)</f>
        <v>0</v>
      </c>
      <c r="BF153" s="223">
        <f>IF(N153="snížená",J153,0)</f>
        <v>0</v>
      </c>
      <c r="BG153" s="223">
        <f>IF(N153="zákl. přenesená",J153,0)</f>
        <v>0</v>
      </c>
      <c r="BH153" s="223">
        <f>IF(N153="sníž. přenesená",J153,0)</f>
        <v>0</v>
      </c>
      <c r="BI153" s="223">
        <f>IF(N153="nulová",J153,0)</f>
        <v>0</v>
      </c>
      <c r="BJ153" s="16" t="s">
        <v>88</v>
      </c>
      <c r="BK153" s="223">
        <f>ROUND(I153*H153,2)</f>
        <v>0</v>
      </c>
      <c r="BL153" s="16" t="s">
        <v>138</v>
      </c>
      <c r="BM153" s="222" t="s">
        <v>191</v>
      </c>
    </row>
    <row r="154" s="2" customFormat="1" ht="24.15" customHeight="1">
      <c r="A154" s="37"/>
      <c r="B154" s="38"/>
      <c r="C154" s="210" t="s">
        <v>192</v>
      </c>
      <c r="D154" s="210" t="s">
        <v>134</v>
      </c>
      <c r="E154" s="211" t="s">
        <v>189</v>
      </c>
      <c r="F154" s="212" t="s">
        <v>190</v>
      </c>
      <c r="G154" s="213" t="s">
        <v>181</v>
      </c>
      <c r="H154" s="214">
        <v>25.516999999999999</v>
      </c>
      <c r="I154" s="215"/>
      <c r="J154" s="216">
        <f>ROUND(I154*H154,2)</f>
        <v>0</v>
      </c>
      <c r="K154" s="217"/>
      <c r="L154" s="43"/>
      <c r="M154" s="218" t="s">
        <v>1</v>
      </c>
      <c r="N154" s="219" t="s">
        <v>45</v>
      </c>
      <c r="O154" s="90"/>
      <c r="P154" s="220">
        <f>O154*H154</f>
        <v>0</v>
      </c>
      <c r="Q154" s="220">
        <v>0</v>
      </c>
      <c r="R154" s="220">
        <f>Q154*H154</f>
        <v>0</v>
      </c>
      <c r="S154" s="220">
        <v>0</v>
      </c>
      <c r="T154" s="22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2" t="s">
        <v>138</v>
      </c>
      <c r="AT154" s="222" t="s">
        <v>134</v>
      </c>
      <c r="AU154" s="222" t="s">
        <v>88</v>
      </c>
      <c r="AY154" s="16" t="s">
        <v>133</v>
      </c>
      <c r="BE154" s="223">
        <f>IF(N154="základní",J154,0)</f>
        <v>0</v>
      </c>
      <c r="BF154" s="223">
        <f>IF(N154="snížená",J154,0)</f>
        <v>0</v>
      </c>
      <c r="BG154" s="223">
        <f>IF(N154="zákl. přenesená",J154,0)</f>
        <v>0</v>
      </c>
      <c r="BH154" s="223">
        <f>IF(N154="sníž. přenesená",J154,0)</f>
        <v>0</v>
      </c>
      <c r="BI154" s="223">
        <f>IF(N154="nulová",J154,0)</f>
        <v>0</v>
      </c>
      <c r="BJ154" s="16" t="s">
        <v>88</v>
      </c>
      <c r="BK154" s="223">
        <f>ROUND(I154*H154,2)</f>
        <v>0</v>
      </c>
      <c r="BL154" s="16" t="s">
        <v>138</v>
      </c>
      <c r="BM154" s="222" t="s">
        <v>195</v>
      </c>
    </row>
    <row r="155" s="2" customFormat="1" ht="24.15" customHeight="1">
      <c r="A155" s="37"/>
      <c r="B155" s="38"/>
      <c r="C155" s="210" t="s">
        <v>166</v>
      </c>
      <c r="D155" s="210" t="s">
        <v>134</v>
      </c>
      <c r="E155" s="211" t="s">
        <v>193</v>
      </c>
      <c r="F155" s="212" t="s">
        <v>194</v>
      </c>
      <c r="G155" s="213" t="s">
        <v>181</v>
      </c>
      <c r="H155" s="214">
        <v>106.31</v>
      </c>
      <c r="I155" s="215"/>
      <c r="J155" s="216">
        <f>ROUND(I155*H155,2)</f>
        <v>0</v>
      </c>
      <c r="K155" s="217"/>
      <c r="L155" s="43"/>
      <c r="M155" s="218" t="s">
        <v>1</v>
      </c>
      <c r="N155" s="219" t="s">
        <v>45</v>
      </c>
      <c r="O155" s="90"/>
      <c r="P155" s="220">
        <f>O155*H155</f>
        <v>0</v>
      </c>
      <c r="Q155" s="220">
        <v>0</v>
      </c>
      <c r="R155" s="220">
        <f>Q155*H155</f>
        <v>0</v>
      </c>
      <c r="S155" s="220">
        <v>0</v>
      </c>
      <c r="T155" s="22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2" t="s">
        <v>138</v>
      </c>
      <c r="AT155" s="222" t="s">
        <v>134</v>
      </c>
      <c r="AU155" s="222" t="s">
        <v>88</v>
      </c>
      <c r="AY155" s="16" t="s">
        <v>133</v>
      </c>
      <c r="BE155" s="223">
        <f>IF(N155="základní",J155,0)</f>
        <v>0</v>
      </c>
      <c r="BF155" s="223">
        <f>IF(N155="snížená",J155,0)</f>
        <v>0</v>
      </c>
      <c r="BG155" s="223">
        <f>IF(N155="zákl. přenesená",J155,0)</f>
        <v>0</v>
      </c>
      <c r="BH155" s="223">
        <f>IF(N155="sníž. přenesená",J155,0)</f>
        <v>0</v>
      </c>
      <c r="BI155" s="223">
        <f>IF(N155="nulová",J155,0)</f>
        <v>0</v>
      </c>
      <c r="BJ155" s="16" t="s">
        <v>88</v>
      </c>
      <c r="BK155" s="223">
        <f>ROUND(I155*H155,2)</f>
        <v>0</v>
      </c>
      <c r="BL155" s="16" t="s">
        <v>138</v>
      </c>
      <c r="BM155" s="222" t="s">
        <v>200</v>
      </c>
    </row>
    <row r="156" s="11" customFormat="1" ht="25.92" customHeight="1">
      <c r="A156" s="11"/>
      <c r="B156" s="196"/>
      <c r="C156" s="197"/>
      <c r="D156" s="198" t="s">
        <v>79</v>
      </c>
      <c r="E156" s="199" t="s">
        <v>192</v>
      </c>
      <c r="F156" s="199" t="s">
        <v>196</v>
      </c>
      <c r="G156" s="197"/>
      <c r="H156" s="197"/>
      <c r="I156" s="200"/>
      <c r="J156" s="201">
        <f>BK156</f>
        <v>0</v>
      </c>
      <c r="K156" s="197"/>
      <c r="L156" s="202"/>
      <c r="M156" s="203"/>
      <c r="N156" s="204"/>
      <c r="O156" s="204"/>
      <c r="P156" s="205">
        <f>SUM(P157:P185)</f>
        <v>0</v>
      </c>
      <c r="Q156" s="204"/>
      <c r="R156" s="205">
        <f>SUM(R157:R185)</f>
        <v>0.28200000000000003</v>
      </c>
      <c r="S156" s="204"/>
      <c r="T156" s="206">
        <f>SUM(T157:T185)</f>
        <v>0</v>
      </c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R156" s="207" t="s">
        <v>88</v>
      </c>
      <c r="AT156" s="208" t="s">
        <v>79</v>
      </c>
      <c r="AU156" s="208" t="s">
        <v>80</v>
      </c>
      <c r="AY156" s="207" t="s">
        <v>133</v>
      </c>
      <c r="BK156" s="209">
        <f>SUM(BK157:BK185)</f>
        <v>0</v>
      </c>
    </row>
    <row r="157" s="2" customFormat="1" ht="21.75" customHeight="1">
      <c r="A157" s="37"/>
      <c r="B157" s="38"/>
      <c r="C157" s="210" t="s">
        <v>8</v>
      </c>
      <c r="D157" s="210" t="s">
        <v>134</v>
      </c>
      <c r="E157" s="211" t="s">
        <v>197</v>
      </c>
      <c r="F157" s="212" t="s">
        <v>198</v>
      </c>
      <c r="G157" s="213" t="s">
        <v>199</v>
      </c>
      <c r="H157" s="214">
        <v>106.5</v>
      </c>
      <c r="I157" s="215"/>
      <c r="J157" s="216">
        <f>ROUND(I157*H157,2)</f>
        <v>0</v>
      </c>
      <c r="K157" s="217"/>
      <c r="L157" s="43"/>
      <c r="M157" s="218" t="s">
        <v>1</v>
      </c>
      <c r="N157" s="219" t="s">
        <v>45</v>
      </c>
      <c r="O157" s="90"/>
      <c r="P157" s="220">
        <f>O157*H157</f>
        <v>0</v>
      </c>
      <c r="Q157" s="220">
        <v>0</v>
      </c>
      <c r="R157" s="220">
        <f>Q157*H157</f>
        <v>0</v>
      </c>
      <c r="S157" s="220">
        <v>0</v>
      </c>
      <c r="T157" s="22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2" t="s">
        <v>138</v>
      </c>
      <c r="AT157" s="222" t="s">
        <v>134</v>
      </c>
      <c r="AU157" s="222" t="s">
        <v>88</v>
      </c>
      <c r="AY157" s="16" t="s">
        <v>133</v>
      </c>
      <c r="BE157" s="223">
        <f>IF(N157="základní",J157,0)</f>
        <v>0</v>
      </c>
      <c r="BF157" s="223">
        <f>IF(N157="snížená",J157,0)</f>
        <v>0</v>
      </c>
      <c r="BG157" s="223">
        <f>IF(N157="zákl. přenesená",J157,0)</f>
        <v>0</v>
      </c>
      <c r="BH157" s="223">
        <f>IF(N157="sníž. přenesená",J157,0)</f>
        <v>0</v>
      </c>
      <c r="BI157" s="223">
        <f>IF(N157="nulová",J157,0)</f>
        <v>0</v>
      </c>
      <c r="BJ157" s="16" t="s">
        <v>88</v>
      </c>
      <c r="BK157" s="223">
        <f>ROUND(I157*H157,2)</f>
        <v>0</v>
      </c>
      <c r="BL157" s="16" t="s">
        <v>138</v>
      </c>
      <c r="BM157" s="222" t="s">
        <v>205</v>
      </c>
    </row>
    <row r="158" s="12" customFormat="1">
      <c r="A158" s="12"/>
      <c r="B158" s="224"/>
      <c r="C158" s="225"/>
      <c r="D158" s="226" t="s">
        <v>139</v>
      </c>
      <c r="E158" s="227" t="s">
        <v>1</v>
      </c>
      <c r="F158" s="228" t="s">
        <v>445</v>
      </c>
      <c r="G158" s="225"/>
      <c r="H158" s="227" t="s">
        <v>1</v>
      </c>
      <c r="I158" s="229"/>
      <c r="J158" s="225"/>
      <c r="K158" s="225"/>
      <c r="L158" s="230"/>
      <c r="M158" s="231"/>
      <c r="N158" s="232"/>
      <c r="O158" s="232"/>
      <c r="P158" s="232"/>
      <c r="Q158" s="232"/>
      <c r="R158" s="232"/>
      <c r="S158" s="232"/>
      <c r="T158" s="233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T158" s="234" t="s">
        <v>139</v>
      </c>
      <c r="AU158" s="234" t="s">
        <v>88</v>
      </c>
      <c r="AV158" s="12" t="s">
        <v>88</v>
      </c>
      <c r="AW158" s="12" t="s">
        <v>36</v>
      </c>
      <c r="AX158" s="12" t="s">
        <v>80</v>
      </c>
      <c r="AY158" s="234" t="s">
        <v>133</v>
      </c>
    </row>
    <row r="159" s="13" customFormat="1">
      <c r="A159" s="13"/>
      <c r="B159" s="235"/>
      <c r="C159" s="236"/>
      <c r="D159" s="226" t="s">
        <v>139</v>
      </c>
      <c r="E159" s="237" t="s">
        <v>1</v>
      </c>
      <c r="F159" s="238" t="s">
        <v>446</v>
      </c>
      <c r="G159" s="236"/>
      <c r="H159" s="239">
        <v>106.5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139</v>
      </c>
      <c r="AU159" s="245" t="s">
        <v>88</v>
      </c>
      <c r="AV159" s="13" t="s">
        <v>90</v>
      </c>
      <c r="AW159" s="13" t="s">
        <v>36</v>
      </c>
      <c r="AX159" s="13" t="s">
        <v>88</v>
      </c>
      <c r="AY159" s="245" t="s">
        <v>133</v>
      </c>
    </row>
    <row r="160" s="2" customFormat="1" ht="24.15" customHeight="1">
      <c r="A160" s="37"/>
      <c r="B160" s="38"/>
      <c r="C160" s="210" t="s">
        <v>172</v>
      </c>
      <c r="D160" s="210" t="s">
        <v>134</v>
      </c>
      <c r="E160" s="211" t="s">
        <v>203</v>
      </c>
      <c r="F160" s="212" t="s">
        <v>204</v>
      </c>
      <c r="G160" s="213" t="s">
        <v>199</v>
      </c>
      <c r="H160" s="214">
        <v>71</v>
      </c>
      <c r="I160" s="215"/>
      <c r="J160" s="216">
        <f>ROUND(I160*H160,2)</f>
        <v>0</v>
      </c>
      <c r="K160" s="217"/>
      <c r="L160" s="43"/>
      <c r="M160" s="218" t="s">
        <v>1</v>
      </c>
      <c r="N160" s="219" t="s">
        <v>45</v>
      </c>
      <c r="O160" s="90"/>
      <c r="P160" s="220">
        <f>O160*H160</f>
        <v>0</v>
      </c>
      <c r="Q160" s="220">
        <v>0</v>
      </c>
      <c r="R160" s="220">
        <f>Q160*H160</f>
        <v>0</v>
      </c>
      <c r="S160" s="220">
        <v>0</v>
      </c>
      <c r="T160" s="22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2" t="s">
        <v>138</v>
      </c>
      <c r="AT160" s="222" t="s">
        <v>134</v>
      </c>
      <c r="AU160" s="222" t="s">
        <v>88</v>
      </c>
      <c r="AY160" s="16" t="s">
        <v>133</v>
      </c>
      <c r="BE160" s="223">
        <f>IF(N160="základní",J160,0)</f>
        <v>0</v>
      </c>
      <c r="BF160" s="223">
        <f>IF(N160="snížená",J160,0)</f>
        <v>0</v>
      </c>
      <c r="BG160" s="223">
        <f>IF(N160="zákl. přenesená",J160,0)</f>
        <v>0</v>
      </c>
      <c r="BH160" s="223">
        <f>IF(N160="sníž. přenesená",J160,0)</f>
        <v>0</v>
      </c>
      <c r="BI160" s="223">
        <f>IF(N160="nulová",J160,0)</f>
        <v>0</v>
      </c>
      <c r="BJ160" s="16" t="s">
        <v>88</v>
      </c>
      <c r="BK160" s="223">
        <f>ROUND(I160*H160,2)</f>
        <v>0</v>
      </c>
      <c r="BL160" s="16" t="s">
        <v>138</v>
      </c>
      <c r="BM160" s="222" t="s">
        <v>209</v>
      </c>
    </row>
    <row r="161" s="12" customFormat="1">
      <c r="A161" s="12"/>
      <c r="B161" s="224"/>
      <c r="C161" s="225"/>
      <c r="D161" s="226" t="s">
        <v>139</v>
      </c>
      <c r="E161" s="227" t="s">
        <v>1</v>
      </c>
      <c r="F161" s="228" t="s">
        <v>447</v>
      </c>
      <c r="G161" s="225"/>
      <c r="H161" s="227" t="s">
        <v>1</v>
      </c>
      <c r="I161" s="229"/>
      <c r="J161" s="225"/>
      <c r="K161" s="225"/>
      <c r="L161" s="230"/>
      <c r="M161" s="231"/>
      <c r="N161" s="232"/>
      <c r="O161" s="232"/>
      <c r="P161" s="232"/>
      <c r="Q161" s="232"/>
      <c r="R161" s="232"/>
      <c r="S161" s="232"/>
      <c r="T161" s="233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34" t="s">
        <v>139</v>
      </c>
      <c r="AU161" s="234" t="s">
        <v>88</v>
      </c>
      <c r="AV161" s="12" t="s">
        <v>88</v>
      </c>
      <c r="AW161" s="12" t="s">
        <v>36</v>
      </c>
      <c r="AX161" s="12" t="s">
        <v>80</v>
      </c>
      <c r="AY161" s="234" t="s">
        <v>133</v>
      </c>
    </row>
    <row r="162" s="13" customFormat="1">
      <c r="A162" s="13"/>
      <c r="B162" s="235"/>
      <c r="C162" s="236"/>
      <c r="D162" s="226" t="s">
        <v>139</v>
      </c>
      <c r="E162" s="237" t="s">
        <v>1</v>
      </c>
      <c r="F162" s="238" t="s">
        <v>448</v>
      </c>
      <c r="G162" s="236"/>
      <c r="H162" s="239">
        <v>71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139</v>
      </c>
      <c r="AU162" s="245" t="s">
        <v>88</v>
      </c>
      <c r="AV162" s="13" t="s">
        <v>90</v>
      </c>
      <c r="AW162" s="13" t="s">
        <v>36</v>
      </c>
      <c r="AX162" s="13" t="s">
        <v>88</v>
      </c>
      <c r="AY162" s="245" t="s">
        <v>133</v>
      </c>
    </row>
    <row r="163" s="2" customFormat="1" ht="21.75" customHeight="1">
      <c r="A163" s="37"/>
      <c r="B163" s="38"/>
      <c r="C163" s="210" t="s">
        <v>212</v>
      </c>
      <c r="D163" s="210" t="s">
        <v>134</v>
      </c>
      <c r="E163" s="211" t="s">
        <v>207</v>
      </c>
      <c r="F163" s="212" t="s">
        <v>208</v>
      </c>
      <c r="G163" s="213" t="s">
        <v>199</v>
      </c>
      <c r="H163" s="214">
        <v>35.5</v>
      </c>
      <c r="I163" s="215"/>
      <c r="J163" s="216">
        <f>ROUND(I163*H163,2)</f>
        <v>0</v>
      </c>
      <c r="K163" s="217"/>
      <c r="L163" s="43"/>
      <c r="M163" s="218" t="s">
        <v>1</v>
      </c>
      <c r="N163" s="219" t="s">
        <v>45</v>
      </c>
      <c r="O163" s="90"/>
      <c r="P163" s="220">
        <f>O163*H163</f>
        <v>0</v>
      </c>
      <c r="Q163" s="220">
        <v>0</v>
      </c>
      <c r="R163" s="220">
        <f>Q163*H163</f>
        <v>0</v>
      </c>
      <c r="S163" s="220">
        <v>0</v>
      </c>
      <c r="T163" s="22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2" t="s">
        <v>138</v>
      </c>
      <c r="AT163" s="222" t="s">
        <v>134</v>
      </c>
      <c r="AU163" s="222" t="s">
        <v>88</v>
      </c>
      <c r="AY163" s="16" t="s">
        <v>133</v>
      </c>
      <c r="BE163" s="223">
        <f>IF(N163="základní",J163,0)</f>
        <v>0</v>
      </c>
      <c r="BF163" s="223">
        <f>IF(N163="snížená",J163,0)</f>
        <v>0</v>
      </c>
      <c r="BG163" s="223">
        <f>IF(N163="zákl. přenesená",J163,0)</f>
        <v>0</v>
      </c>
      <c r="BH163" s="223">
        <f>IF(N163="sníž. přenesená",J163,0)</f>
        <v>0</v>
      </c>
      <c r="BI163" s="223">
        <f>IF(N163="nulová",J163,0)</f>
        <v>0</v>
      </c>
      <c r="BJ163" s="16" t="s">
        <v>88</v>
      </c>
      <c r="BK163" s="223">
        <f>ROUND(I163*H163,2)</f>
        <v>0</v>
      </c>
      <c r="BL163" s="16" t="s">
        <v>138</v>
      </c>
      <c r="BM163" s="222" t="s">
        <v>215</v>
      </c>
    </row>
    <row r="164" s="12" customFormat="1">
      <c r="A164" s="12"/>
      <c r="B164" s="224"/>
      <c r="C164" s="225"/>
      <c r="D164" s="226" t="s">
        <v>139</v>
      </c>
      <c r="E164" s="227" t="s">
        <v>1</v>
      </c>
      <c r="F164" s="228" t="s">
        <v>210</v>
      </c>
      <c r="G164" s="225"/>
      <c r="H164" s="227" t="s">
        <v>1</v>
      </c>
      <c r="I164" s="229"/>
      <c r="J164" s="225"/>
      <c r="K164" s="225"/>
      <c r="L164" s="230"/>
      <c r="M164" s="231"/>
      <c r="N164" s="232"/>
      <c r="O164" s="232"/>
      <c r="P164" s="232"/>
      <c r="Q164" s="232"/>
      <c r="R164" s="232"/>
      <c r="S164" s="232"/>
      <c r="T164" s="233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T164" s="234" t="s">
        <v>139</v>
      </c>
      <c r="AU164" s="234" t="s">
        <v>88</v>
      </c>
      <c r="AV164" s="12" t="s">
        <v>88</v>
      </c>
      <c r="AW164" s="12" t="s">
        <v>36</v>
      </c>
      <c r="AX164" s="12" t="s">
        <v>80</v>
      </c>
      <c r="AY164" s="234" t="s">
        <v>133</v>
      </c>
    </row>
    <row r="165" s="13" customFormat="1">
      <c r="A165" s="13"/>
      <c r="B165" s="235"/>
      <c r="C165" s="236"/>
      <c r="D165" s="226" t="s">
        <v>139</v>
      </c>
      <c r="E165" s="237" t="s">
        <v>1</v>
      </c>
      <c r="F165" s="238" t="s">
        <v>449</v>
      </c>
      <c r="G165" s="236"/>
      <c r="H165" s="239">
        <v>35.5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139</v>
      </c>
      <c r="AU165" s="245" t="s">
        <v>88</v>
      </c>
      <c r="AV165" s="13" t="s">
        <v>90</v>
      </c>
      <c r="AW165" s="13" t="s">
        <v>36</v>
      </c>
      <c r="AX165" s="13" t="s">
        <v>88</v>
      </c>
      <c r="AY165" s="245" t="s">
        <v>133</v>
      </c>
    </row>
    <row r="166" s="2" customFormat="1" ht="24.15" customHeight="1">
      <c r="A166" s="37"/>
      <c r="B166" s="38"/>
      <c r="C166" s="210" t="s">
        <v>177</v>
      </c>
      <c r="D166" s="210" t="s">
        <v>134</v>
      </c>
      <c r="E166" s="211" t="s">
        <v>213</v>
      </c>
      <c r="F166" s="212" t="s">
        <v>214</v>
      </c>
      <c r="G166" s="213" t="s">
        <v>199</v>
      </c>
      <c r="H166" s="214">
        <v>23.640000000000001</v>
      </c>
      <c r="I166" s="215"/>
      <c r="J166" s="216">
        <f>ROUND(I166*H166,2)</f>
        <v>0</v>
      </c>
      <c r="K166" s="217"/>
      <c r="L166" s="43"/>
      <c r="M166" s="218" t="s">
        <v>1</v>
      </c>
      <c r="N166" s="219" t="s">
        <v>45</v>
      </c>
      <c r="O166" s="90"/>
      <c r="P166" s="220">
        <f>O166*H166</f>
        <v>0</v>
      </c>
      <c r="Q166" s="220">
        <v>0</v>
      </c>
      <c r="R166" s="220">
        <f>Q166*H166</f>
        <v>0</v>
      </c>
      <c r="S166" s="220">
        <v>0</v>
      </c>
      <c r="T166" s="22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2" t="s">
        <v>138</v>
      </c>
      <c r="AT166" s="222" t="s">
        <v>134</v>
      </c>
      <c r="AU166" s="222" t="s">
        <v>88</v>
      </c>
      <c r="AY166" s="16" t="s">
        <v>133</v>
      </c>
      <c r="BE166" s="223">
        <f>IF(N166="základní",J166,0)</f>
        <v>0</v>
      </c>
      <c r="BF166" s="223">
        <f>IF(N166="snížená",J166,0)</f>
        <v>0</v>
      </c>
      <c r="BG166" s="223">
        <f>IF(N166="zákl. přenesená",J166,0)</f>
        <v>0</v>
      </c>
      <c r="BH166" s="223">
        <f>IF(N166="sníž. přenesená",J166,0)</f>
        <v>0</v>
      </c>
      <c r="BI166" s="223">
        <f>IF(N166="nulová",J166,0)</f>
        <v>0</v>
      </c>
      <c r="BJ166" s="16" t="s">
        <v>88</v>
      </c>
      <c r="BK166" s="223">
        <f>ROUND(I166*H166,2)</f>
        <v>0</v>
      </c>
      <c r="BL166" s="16" t="s">
        <v>138</v>
      </c>
      <c r="BM166" s="222" t="s">
        <v>220</v>
      </c>
    </row>
    <row r="167" s="12" customFormat="1">
      <c r="A167" s="12"/>
      <c r="B167" s="224"/>
      <c r="C167" s="225"/>
      <c r="D167" s="226" t="s">
        <v>139</v>
      </c>
      <c r="E167" s="227" t="s">
        <v>1</v>
      </c>
      <c r="F167" s="228" t="s">
        <v>450</v>
      </c>
      <c r="G167" s="225"/>
      <c r="H167" s="227" t="s">
        <v>1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T167" s="234" t="s">
        <v>139</v>
      </c>
      <c r="AU167" s="234" t="s">
        <v>88</v>
      </c>
      <c r="AV167" s="12" t="s">
        <v>88</v>
      </c>
      <c r="AW167" s="12" t="s">
        <v>36</v>
      </c>
      <c r="AX167" s="12" t="s">
        <v>80</v>
      </c>
      <c r="AY167" s="234" t="s">
        <v>133</v>
      </c>
    </row>
    <row r="168" s="13" customFormat="1">
      <c r="A168" s="13"/>
      <c r="B168" s="235"/>
      <c r="C168" s="236"/>
      <c r="D168" s="226" t="s">
        <v>139</v>
      </c>
      <c r="E168" s="237" t="s">
        <v>1</v>
      </c>
      <c r="F168" s="238" t="s">
        <v>451</v>
      </c>
      <c r="G168" s="236"/>
      <c r="H168" s="239">
        <v>23.640000000000001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139</v>
      </c>
      <c r="AU168" s="245" t="s">
        <v>88</v>
      </c>
      <c r="AV168" s="13" t="s">
        <v>90</v>
      </c>
      <c r="AW168" s="13" t="s">
        <v>36</v>
      </c>
      <c r="AX168" s="13" t="s">
        <v>88</v>
      </c>
      <c r="AY168" s="245" t="s">
        <v>133</v>
      </c>
    </row>
    <row r="169" s="2" customFormat="1" ht="24.15" customHeight="1">
      <c r="A169" s="37"/>
      <c r="B169" s="38"/>
      <c r="C169" s="210" t="s">
        <v>222</v>
      </c>
      <c r="D169" s="210" t="s">
        <v>134</v>
      </c>
      <c r="E169" s="211" t="s">
        <v>218</v>
      </c>
      <c r="F169" s="212" t="s">
        <v>219</v>
      </c>
      <c r="G169" s="213" t="s">
        <v>199</v>
      </c>
      <c r="H169" s="214">
        <v>11.82</v>
      </c>
      <c r="I169" s="215"/>
      <c r="J169" s="216">
        <f>ROUND(I169*H169,2)</f>
        <v>0</v>
      </c>
      <c r="K169" s="217"/>
      <c r="L169" s="43"/>
      <c r="M169" s="218" t="s">
        <v>1</v>
      </c>
      <c r="N169" s="219" t="s">
        <v>45</v>
      </c>
      <c r="O169" s="90"/>
      <c r="P169" s="220">
        <f>O169*H169</f>
        <v>0</v>
      </c>
      <c r="Q169" s="220">
        <v>0</v>
      </c>
      <c r="R169" s="220">
        <f>Q169*H169</f>
        <v>0</v>
      </c>
      <c r="S169" s="220">
        <v>0</v>
      </c>
      <c r="T169" s="22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2" t="s">
        <v>138</v>
      </c>
      <c r="AT169" s="222" t="s">
        <v>134</v>
      </c>
      <c r="AU169" s="222" t="s">
        <v>88</v>
      </c>
      <c r="AY169" s="16" t="s">
        <v>133</v>
      </c>
      <c r="BE169" s="223">
        <f>IF(N169="základní",J169,0)</f>
        <v>0</v>
      </c>
      <c r="BF169" s="223">
        <f>IF(N169="snížená",J169,0)</f>
        <v>0</v>
      </c>
      <c r="BG169" s="223">
        <f>IF(N169="zákl. přenesená",J169,0)</f>
        <v>0</v>
      </c>
      <c r="BH169" s="223">
        <f>IF(N169="sníž. přenesená",J169,0)</f>
        <v>0</v>
      </c>
      <c r="BI169" s="223">
        <f>IF(N169="nulová",J169,0)</f>
        <v>0</v>
      </c>
      <c r="BJ169" s="16" t="s">
        <v>88</v>
      </c>
      <c r="BK169" s="223">
        <f>ROUND(I169*H169,2)</f>
        <v>0</v>
      </c>
      <c r="BL169" s="16" t="s">
        <v>138</v>
      </c>
      <c r="BM169" s="222" t="s">
        <v>225</v>
      </c>
    </row>
    <row r="170" s="12" customFormat="1">
      <c r="A170" s="12"/>
      <c r="B170" s="224"/>
      <c r="C170" s="225"/>
      <c r="D170" s="226" t="s">
        <v>139</v>
      </c>
      <c r="E170" s="227" t="s">
        <v>1</v>
      </c>
      <c r="F170" s="228" t="s">
        <v>210</v>
      </c>
      <c r="G170" s="225"/>
      <c r="H170" s="227" t="s">
        <v>1</v>
      </c>
      <c r="I170" s="229"/>
      <c r="J170" s="225"/>
      <c r="K170" s="225"/>
      <c r="L170" s="230"/>
      <c r="M170" s="231"/>
      <c r="N170" s="232"/>
      <c r="O170" s="232"/>
      <c r="P170" s="232"/>
      <c r="Q170" s="232"/>
      <c r="R170" s="232"/>
      <c r="S170" s="232"/>
      <c r="T170" s="233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T170" s="234" t="s">
        <v>139</v>
      </c>
      <c r="AU170" s="234" t="s">
        <v>88</v>
      </c>
      <c r="AV170" s="12" t="s">
        <v>88</v>
      </c>
      <c r="AW170" s="12" t="s">
        <v>36</v>
      </c>
      <c r="AX170" s="12" t="s">
        <v>80</v>
      </c>
      <c r="AY170" s="234" t="s">
        <v>133</v>
      </c>
    </row>
    <row r="171" s="13" customFormat="1">
      <c r="A171" s="13"/>
      <c r="B171" s="235"/>
      <c r="C171" s="236"/>
      <c r="D171" s="226" t="s">
        <v>139</v>
      </c>
      <c r="E171" s="237" t="s">
        <v>1</v>
      </c>
      <c r="F171" s="238" t="s">
        <v>452</v>
      </c>
      <c r="G171" s="236"/>
      <c r="H171" s="239">
        <v>11.82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139</v>
      </c>
      <c r="AU171" s="245" t="s">
        <v>88</v>
      </c>
      <c r="AV171" s="13" t="s">
        <v>90</v>
      </c>
      <c r="AW171" s="13" t="s">
        <v>36</v>
      </c>
      <c r="AX171" s="13" t="s">
        <v>88</v>
      </c>
      <c r="AY171" s="245" t="s">
        <v>133</v>
      </c>
    </row>
    <row r="172" s="2" customFormat="1" ht="21.75" customHeight="1">
      <c r="A172" s="37"/>
      <c r="B172" s="38"/>
      <c r="C172" s="210" t="s">
        <v>182</v>
      </c>
      <c r="D172" s="210" t="s">
        <v>134</v>
      </c>
      <c r="E172" s="211" t="s">
        <v>453</v>
      </c>
      <c r="F172" s="212" t="s">
        <v>454</v>
      </c>
      <c r="G172" s="213" t="s">
        <v>199</v>
      </c>
      <c r="H172" s="214">
        <v>1.026</v>
      </c>
      <c r="I172" s="215"/>
      <c r="J172" s="216">
        <f>ROUND(I172*H172,2)</f>
        <v>0</v>
      </c>
      <c r="K172" s="217"/>
      <c r="L172" s="43"/>
      <c r="M172" s="218" t="s">
        <v>1</v>
      </c>
      <c r="N172" s="219" t="s">
        <v>45</v>
      </c>
      <c r="O172" s="90"/>
      <c r="P172" s="220">
        <f>O172*H172</f>
        <v>0</v>
      </c>
      <c r="Q172" s="220">
        <v>0</v>
      </c>
      <c r="R172" s="220">
        <f>Q172*H172</f>
        <v>0</v>
      </c>
      <c r="S172" s="220">
        <v>0</v>
      </c>
      <c r="T172" s="22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2" t="s">
        <v>138</v>
      </c>
      <c r="AT172" s="222" t="s">
        <v>134</v>
      </c>
      <c r="AU172" s="222" t="s">
        <v>88</v>
      </c>
      <c r="AY172" s="16" t="s">
        <v>133</v>
      </c>
      <c r="BE172" s="223">
        <f>IF(N172="základní",J172,0)</f>
        <v>0</v>
      </c>
      <c r="BF172" s="223">
        <f>IF(N172="snížená",J172,0)</f>
        <v>0</v>
      </c>
      <c r="BG172" s="223">
        <f>IF(N172="zákl. přenesená",J172,0)</f>
        <v>0</v>
      </c>
      <c r="BH172" s="223">
        <f>IF(N172="sníž. přenesená",J172,0)</f>
        <v>0</v>
      </c>
      <c r="BI172" s="223">
        <f>IF(N172="nulová",J172,0)</f>
        <v>0</v>
      </c>
      <c r="BJ172" s="16" t="s">
        <v>88</v>
      </c>
      <c r="BK172" s="223">
        <f>ROUND(I172*H172,2)</f>
        <v>0</v>
      </c>
      <c r="BL172" s="16" t="s">
        <v>138</v>
      </c>
      <c r="BM172" s="222" t="s">
        <v>229</v>
      </c>
    </row>
    <row r="173" s="12" customFormat="1">
      <c r="A173" s="12"/>
      <c r="B173" s="224"/>
      <c r="C173" s="225"/>
      <c r="D173" s="226" t="s">
        <v>139</v>
      </c>
      <c r="E173" s="227" t="s">
        <v>1</v>
      </c>
      <c r="F173" s="228" t="s">
        <v>455</v>
      </c>
      <c r="G173" s="225"/>
      <c r="H173" s="227" t="s">
        <v>1</v>
      </c>
      <c r="I173" s="229"/>
      <c r="J173" s="225"/>
      <c r="K173" s="225"/>
      <c r="L173" s="230"/>
      <c r="M173" s="231"/>
      <c r="N173" s="232"/>
      <c r="O173" s="232"/>
      <c r="P173" s="232"/>
      <c r="Q173" s="232"/>
      <c r="R173" s="232"/>
      <c r="S173" s="232"/>
      <c r="T173" s="233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T173" s="234" t="s">
        <v>139</v>
      </c>
      <c r="AU173" s="234" t="s">
        <v>88</v>
      </c>
      <c r="AV173" s="12" t="s">
        <v>88</v>
      </c>
      <c r="AW173" s="12" t="s">
        <v>36</v>
      </c>
      <c r="AX173" s="12" t="s">
        <v>80</v>
      </c>
      <c r="AY173" s="234" t="s">
        <v>133</v>
      </c>
    </row>
    <row r="174" s="13" customFormat="1">
      <c r="A174" s="13"/>
      <c r="B174" s="235"/>
      <c r="C174" s="236"/>
      <c r="D174" s="226" t="s">
        <v>139</v>
      </c>
      <c r="E174" s="237" t="s">
        <v>1</v>
      </c>
      <c r="F174" s="238" t="s">
        <v>456</v>
      </c>
      <c r="G174" s="236"/>
      <c r="H174" s="239">
        <v>1.026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139</v>
      </c>
      <c r="AU174" s="245" t="s">
        <v>88</v>
      </c>
      <c r="AV174" s="13" t="s">
        <v>90</v>
      </c>
      <c r="AW174" s="13" t="s">
        <v>36</v>
      </c>
      <c r="AX174" s="13" t="s">
        <v>88</v>
      </c>
      <c r="AY174" s="245" t="s">
        <v>133</v>
      </c>
    </row>
    <row r="175" s="2" customFormat="1" ht="21.75" customHeight="1">
      <c r="A175" s="37"/>
      <c r="B175" s="38"/>
      <c r="C175" s="210" t="s">
        <v>7</v>
      </c>
      <c r="D175" s="210" t="s">
        <v>134</v>
      </c>
      <c r="E175" s="211" t="s">
        <v>457</v>
      </c>
      <c r="F175" s="212" t="s">
        <v>458</v>
      </c>
      <c r="G175" s="213" t="s">
        <v>199</v>
      </c>
      <c r="H175" s="214">
        <v>0.51300000000000001</v>
      </c>
      <c r="I175" s="215"/>
      <c r="J175" s="216">
        <f>ROUND(I175*H175,2)</f>
        <v>0</v>
      </c>
      <c r="K175" s="217"/>
      <c r="L175" s="43"/>
      <c r="M175" s="218" t="s">
        <v>1</v>
      </c>
      <c r="N175" s="219" t="s">
        <v>45</v>
      </c>
      <c r="O175" s="90"/>
      <c r="P175" s="220">
        <f>O175*H175</f>
        <v>0</v>
      </c>
      <c r="Q175" s="220">
        <v>0</v>
      </c>
      <c r="R175" s="220">
        <f>Q175*H175</f>
        <v>0</v>
      </c>
      <c r="S175" s="220">
        <v>0</v>
      </c>
      <c r="T175" s="22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2" t="s">
        <v>138</v>
      </c>
      <c r="AT175" s="222" t="s">
        <v>134</v>
      </c>
      <c r="AU175" s="222" t="s">
        <v>88</v>
      </c>
      <c r="AY175" s="16" t="s">
        <v>133</v>
      </c>
      <c r="BE175" s="223">
        <f>IF(N175="základní",J175,0)</f>
        <v>0</v>
      </c>
      <c r="BF175" s="223">
        <f>IF(N175="snížená",J175,0)</f>
        <v>0</v>
      </c>
      <c r="BG175" s="223">
        <f>IF(N175="zákl. přenesená",J175,0)</f>
        <v>0</v>
      </c>
      <c r="BH175" s="223">
        <f>IF(N175="sníž. přenesená",J175,0)</f>
        <v>0</v>
      </c>
      <c r="BI175" s="223">
        <f>IF(N175="nulová",J175,0)</f>
        <v>0</v>
      </c>
      <c r="BJ175" s="16" t="s">
        <v>88</v>
      </c>
      <c r="BK175" s="223">
        <f>ROUND(I175*H175,2)</f>
        <v>0</v>
      </c>
      <c r="BL175" s="16" t="s">
        <v>138</v>
      </c>
      <c r="BM175" s="222" t="s">
        <v>232</v>
      </c>
    </row>
    <row r="176" s="12" customFormat="1">
      <c r="A176" s="12"/>
      <c r="B176" s="224"/>
      <c r="C176" s="225"/>
      <c r="D176" s="226" t="s">
        <v>139</v>
      </c>
      <c r="E176" s="227" t="s">
        <v>1</v>
      </c>
      <c r="F176" s="228" t="s">
        <v>210</v>
      </c>
      <c r="G176" s="225"/>
      <c r="H176" s="227" t="s">
        <v>1</v>
      </c>
      <c r="I176" s="229"/>
      <c r="J176" s="225"/>
      <c r="K176" s="225"/>
      <c r="L176" s="230"/>
      <c r="M176" s="231"/>
      <c r="N176" s="232"/>
      <c r="O176" s="232"/>
      <c r="P176" s="232"/>
      <c r="Q176" s="232"/>
      <c r="R176" s="232"/>
      <c r="S176" s="232"/>
      <c r="T176" s="233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T176" s="234" t="s">
        <v>139</v>
      </c>
      <c r="AU176" s="234" t="s">
        <v>88</v>
      </c>
      <c r="AV176" s="12" t="s">
        <v>88</v>
      </c>
      <c r="AW176" s="12" t="s">
        <v>36</v>
      </c>
      <c r="AX176" s="12" t="s">
        <v>80</v>
      </c>
      <c r="AY176" s="234" t="s">
        <v>133</v>
      </c>
    </row>
    <row r="177" s="13" customFormat="1">
      <c r="A177" s="13"/>
      <c r="B177" s="235"/>
      <c r="C177" s="236"/>
      <c r="D177" s="226" t="s">
        <v>139</v>
      </c>
      <c r="E177" s="237" t="s">
        <v>1</v>
      </c>
      <c r="F177" s="238" t="s">
        <v>459</v>
      </c>
      <c r="G177" s="236"/>
      <c r="H177" s="239">
        <v>0.51300000000000001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139</v>
      </c>
      <c r="AU177" s="245" t="s">
        <v>88</v>
      </c>
      <c r="AV177" s="13" t="s">
        <v>90</v>
      </c>
      <c r="AW177" s="13" t="s">
        <v>36</v>
      </c>
      <c r="AX177" s="13" t="s">
        <v>88</v>
      </c>
      <c r="AY177" s="245" t="s">
        <v>133</v>
      </c>
    </row>
    <row r="178" s="2" customFormat="1" ht="24.15" customHeight="1">
      <c r="A178" s="37"/>
      <c r="B178" s="38"/>
      <c r="C178" s="210" t="s">
        <v>185</v>
      </c>
      <c r="D178" s="210" t="s">
        <v>134</v>
      </c>
      <c r="E178" s="211" t="s">
        <v>223</v>
      </c>
      <c r="F178" s="212" t="s">
        <v>224</v>
      </c>
      <c r="G178" s="213" t="s">
        <v>199</v>
      </c>
      <c r="H178" s="214">
        <v>95.665999999999997</v>
      </c>
      <c r="I178" s="215"/>
      <c r="J178" s="216">
        <f>ROUND(I178*H178,2)</f>
        <v>0</v>
      </c>
      <c r="K178" s="217"/>
      <c r="L178" s="43"/>
      <c r="M178" s="218" t="s">
        <v>1</v>
      </c>
      <c r="N178" s="219" t="s">
        <v>45</v>
      </c>
      <c r="O178" s="90"/>
      <c r="P178" s="220">
        <f>O178*H178</f>
        <v>0</v>
      </c>
      <c r="Q178" s="220">
        <v>0</v>
      </c>
      <c r="R178" s="220">
        <f>Q178*H178</f>
        <v>0</v>
      </c>
      <c r="S178" s="220">
        <v>0</v>
      </c>
      <c r="T178" s="22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2" t="s">
        <v>138</v>
      </c>
      <c r="AT178" s="222" t="s">
        <v>134</v>
      </c>
      <c r="AU178" s="222" t="s">
        <v>88</v>
      </c>
      <c r="AY178" s="16" t="s">
        <v>133</v>
      </c>
      <c r="BE178" s="223">
        <f>IF(N178="základní",J178,0)</f>
        <v>0</v>
      </c>
      <c r="BF178" s="223">
        <f>IF(N178="snížená",J178,0)</f>
        <v>0</v>
      </c>
      <c r="BG178" s="223">
        <f>IF(N178="zákl. přenesená",J178,0)</f>
        <v>0</v>
      </c>
      <c r="BH178" s="223">
        <f>IF(N178="sníž. přenesená",J178,0)</f>
        <v>0</v>
      </c>
      <c r="BI178" s="223">
        <f>IF(N178="nulová",J178,0)</f>
        <v>0</v>
      </c>
      <c r="BJ178" s="16" t="s">
        <v>88</v>
      </c>
      <c r="BK178" s="223">
        <f>ROUND(I178*H178,2)</f>
        <v>0</v>
      </c>
      <c r="BL178" s="16" t="s">
        <v>138</v>
      </c>
      <c r="BM178" s="222" t="s">
        <v>147</v>
      </c>
    </row>
    <row r="179" s="13" customFormat="1">
      <c r="A179" s="13"/>
      <c r="B179" s="235"/>
      <c r="C179" s="236"/>
      <c r="D179" s="226" t="s">
        <v>139</v>
      </c>
      <c r="E179" s="237" t="s">
        <v>1</v>
      </c>
      <c r="F179" s="238" t="s">
        <v>460</v>
      </c>
      <c r="G179" s="236"/>
      <c r="H179" s="239">
        <v>95.665999999999997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139</v>
      </c>
      <c r="AU179" s="245" t="s">
        <v>88</v>
      </c>
      <c r="AV179" s="13" t="s">
        <v>90</v>
      </c>
      <c r="AW179" s="13" t="s">
        <v>36</v>
      </c>
      <c r="AX179" s="13" t="s">
        <v>88</v>
      </c>
      <c r="AY179" s="245" t="s">
        <v>133</v>
      </c>
    </row>
    <row r="180" s="2" customFormat="1" ht="16.5" customHeight="1">
      <c r="A180" s="37"/>
      <c r="B180" s="38"/>
      <c r="C180" s="210" t="s">
        <v>236</v>
      </c>
      <c r="D180" s="210" t="s">
        <v>134</v>
      </c>
      <c r="E180" s="211" t="s">
        <v>227</v>
      </c>
      <c r="F180" s="212" t="s">
        <v>228</v>
      </c>
      <c r="G180" s="213" t="s">
        <v>199</v>
      </c>
      <c r="H180" s="214">
        <v>95.665999999999997</v>
      </c>
      <c r="I180" s="215"/>
      <c r="J180" s="216">
        <f>ROUND(I180*H180,2)</f>
        <v>0</v>
      </c>
      <c r="K180" s="217"/>
      <c r="L180" s="43"/>
      <c r="M180" s="218" t="s">
        <v>1</v>
      </c>
      <c r="N180" s="219" t="s">
        <v>45</v>
      </c>
      <c r="O180" s="90"/>
      <c r="P180" s="220">
        <f>O180*H180</f>
        <v>0</v>
      </c>
      <c r="Q180" s="220">
        <v>0</v>
      </c>
      <c r="R180" s="220">
        <f>Q180*H180</f>
        <v>0</v>
      </c>
      <c r="S180" s="220">
        <v>0</v>
      </c>
      <c r="T180" s="22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2" t="s">
        <v>138</v>
      </c>
      <c r="AT180" s="222" t="s">
        <v>134</v>
      </c>
      <c r="AU180" s="222" t="s">
        <v>88</v>
      </c>
      <c r="AY180" s="16" t="s">
        <v>133</v>
      </c>
      <c r="BE180" s="223">
        <f>IF(N180="základní",J180,0)</f>
        <v>0</v>
      </c>
      <c r="BF180" s="223">
        <f>IF(N180="snížená",J180,0)</f>
        <v>0</v>
      </c>
      <c r="BG180" s="223">
        <f>IF(N180="zákl. přenesená",J180,0)</f>
        <v>0</v>
      </c>
      <c r="BH180" s="223">
        <f>IF(N180="sníž. přenesená",J180,0)</f>
        <v>0</v>
      </c>
      <c r="BI180" s="223">
        <f>IF(N180="nulová",J180,0)</f>
        <v>0</v>
      </c>
      <c r="BJ180" s="16" t="s">
        <v>88</v>
      </c>
      <c r="BK180" s="223">
        <f>ROUND(I180*H180,2)</f>
        <v>0</v>
      </c>
      <c r="BL180" s="16" t="s">
        <v>138</v>
      </c>
      <c r="BM180" s="222" t="s">
        <v>239</v>
      </c>
    </row>
    <row r="181" s="2" customFormat="1" ht="24.15" customHeight="1">
      <c r="A181" s="37"/>
      <c r="B181" s="38"/>
      <c r="C181" s="210" t="s">
        <v>188</v>
      </c>
      <c r="D181" s="210" t="s">
        <v>134</v>
      </c>
      <c r="E181" s="211" t="s">
        <v>230</v>
      </c>
      <c r="F181" s="212" t="s">
        <v>231</v>
      </c>
      <c r="G181" s="213" t="s">
        <v>181</v>
      </c>
      <c r="H181" s="214">
        <v>153</v>
      </c>
      <c r="I181" s="215"/>
      <c r="J181" s="216">
        <f>ROUND(I181*H181,2)</f>
        <v>0</v>
      </c>
      <c r="K181" s="217"/>
      <c r="L181" s="43"/>
      <c r="M181" s="218" t="s">
        <v>1</v>
      </c>
      <c r="N181" s="219" t="s">
        <v>45</v>
      </c>
      <c r="O181" s="90"/>
      <c r="P181" s="220">
        <f>O181*H181</f>
        <v>0</v>
      </c>
      <c r="Q181" s="220">
        <v>0</v>
      </c>
      <c r="R181" s="220">
        <f>Q181*H181</f>
        <v>0</v>
      </c>
      <c r="S181" s="220">
        <v>0</v>
      </c>
      <c r="T181" s="22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2" t="s">
        <v>138</v>
      </c>
      <c r="AT181" s="222" t="s">
        <v>134</v>
      </c>
      <c r="AU181" s="222" t="s">
        <v>88</v>
      </c>
      <c r="AY181" s="16" t="s">
        <v>133</v>
      </c>
      <c r="BE181" s="223">
        <f>IF(N181="základní",J181,0)</f>
        <v>0</v>
      </c>
      <c r="BF181" s="223">
        <f>IF(N181="snížená",J181,0)</f>
        <v>0</v>
      </c>
      <c r="BG181" s="223">
        <f>IF(N181="zákl. přenesená",J181,0)</f>
        <v>0</v>
      </c>
      <c r="BH181" s="223">
        <f>IF(N181="sníž. přenesená",J181,0)</f>
        <v>0</v>
      </c>
      <c r="BI181" s="223">
        <f>IF(N181="nulová",J181,0)</f>
        <v>0</v>
      </c>
      <c r="BJ181" s="16" t="s">
        <v>88</v>
      </c>
      <c r="BK181" s="223">
        <f>ROUND(I181*H181,2)</f>
        <v>0</v>
      </c>
      <c r="BL181" s="16" t="s">
        <v>138</v>
      </c>
      <c r="BM181" s="222" t="s">
        <v>344</v>
      </c>
    </row>
    <row r="182" s="2" customFormat="1" ht="16.5" customHeight="1">
      <c r="A182" s="37"/>
      <c r="B182" s="38"/>
      <c r="C182" s="210" t="s">
        <v>246</v>
      </c>
      <c r="D182" s="210" t="s">
        <v>134</v>
      </c>
      <c r="E182" s="211" t="s">
        <v>233</v>
      </c>
      <c r="F182" s="212" t="s">
        <v>234</v>
      </c>
      <c r="G182" s="213" t="s">
        <v>144</v>
      </c>
      <c r="H182" s="214">
        <v>30</v>
      </c>
      <c r="I182" s="215"/>
      <c r="J182" s="216">
        <f>ROUND(I182*H182,2)</f>
        <v>0</v>
      </c>
      <c r="K182" s="217"/>
      <c r="L182" s="43"/>
      <c r="M182" s="218" t="s">
        <v>1</v>
      </c>
      <c r="N182" s="219" t="s">
        <v>45</v>
      </c>
      <c r="O182" s="90"/>
      <c r="P182" s="220">
        <f>O182*H182</f>
        <v>0</v>
      </c>
      <c r="Q182" s="220">
        <v>0.0094000000000000004</v>
      </c>
      <c r="R182" s="220">
        <f>Q182*H182</f>
        <v>0.28200000000000003</v>
      </c>
      <c r="S182" s="220">
        <v>0</v>
      </c>
      <c r="T182" s="22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2" t="s">
        <v>138</v>
      </c>
      <c r="AT182" s="222" t="s">
        <v>134</v>
      </c>
      <c r="AU182" s="222" t="s">
        <v>88</v>
      </c>
      <c r="AY182" s="16" t="s">
        <v>133</v>
      </c>
      <c r="BE182" s="223">
        <f>IF(N182="základní",J182,0)</f>
        <v>0</v>
      </c>
      <c r="BF182" s="223">
        <f>IF(N182="snížená",J182,0)</f>
        <v>0</v>
      </c>
      <c r="BG182" s="223">
        <f>IF(N182="zákl. přenesená",J182,0)</f>
        <v>0</v>
      </c>
      <c r="BH182" s="223">
        <f>IF(N182="sníž. přenesená",J182,0)</f>
        <v>0</v>
      </c>
      <c r="BI182" s="223">
        <f>IF(N182="nulová",J182,0)</f>
        <v>0</v>
      </c>
      <c r="BJ182" s="16" t="s">
        <v>88</v>
      </c>
      <c r="BK182" s="223">
        <f>ROUND(I182*H182,2)</f>
        <v>0</v>
      </c>
      <c r="BL182" s="16" t="s">
        <v>138</v>
      </c>
      <c r="BM182" s="222" t="s">
        <v>243</v>
      </c>
    </row>
    <row r="183" s="12" customFormat="1">
      <c r="A183" s="12"/>
      <c r="B183" s="224"/>
      <c r="C183" s="225"/>
      <c r="D183" s="226" t="s">
        <v>139</v>
      </c>
      <c r="E183" s="227" t="s">
        <v>1</v>
      </c>
      <c r="F183" s="228" t="s">
        <v>235</v>
      </c>
      <c r="G183" s="225"/>
      <c r="H183" s="227" t="s">
        <v>1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T183" s="234" t="s">
        <v>139</v>
      </c>
      <c r="AU183" s="234" t="s">
        <v>88</v>
      </c>
      <c r="AV183" s="12" t="s">
        <v>88</v>
      </c>
      <c r="AW183" s="12" t="s">
        <v>36</v>
      </c>
      <c r="AX183" s="12" t="s">
        <v>80</v>
      </c>
      <c r="AY183" s="234" t="s">
        <v>133</v>
      </c>
    </row>
    <row r="184" s="13" customFormat="1">
      <c r="A184" s="13"/>
      <c r="B184" s="235"/>
      <c r="C184" s="236"/>
      <c r="D184" s="226" t="s">
        <v>139</v>
      </c>
      <c r="E184" s="237" t="s">
        <v>1</v>
      </c>
      <c r="F184" s="238" t="s">
        <v>461</v>
      </c>
      <c r="G184" s="236"/>
      <c r="H184" s="239">
        <v>30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139</v>
      </c>
      <c r="AU184" s="245" t="s">
        <v>88</v>
      </c>
      <c r="AV184" s="13" t="s">
        <v>90</v>
      </c>
      <c r="AW184" s="13" t="s">
        <v>36</v>
      </c>
      <c r="AX184" s="13" t="s">
        <v>88</v>
      </c>
      <c r="AY184" s="245" t="s">
        <v>133</v>
      </c>
    </row>
    <row r="185" s="2" customFormat="1" ht="16.5" customHeight="1">
      <c r="A185" s="37"/>
      <c r="B185" s="38"/>
      <c r="C185" s="210" t="s">
        <v>191</v>
      </c>
      <c r="D185" s="210" t="s">
        <v>134</v>
      </c>
      <c r="E185" s="211" t="s">
        <v>237</v>
      </c>
      <c r="F185" s="212" t="s">
        <v>238</v>
      </c>
      <c r="G185" s="213" t="s">
        <v>144</v>
      </c>
      <c r="H185" s="214">
        <v>30</v>
      </c>
      <c r="I185" s="215"/>
      <c r="J185" s="216">
        <f>ROUND(I185*H185,2)</f>
        <v>0</v>
      </c>
      <c r="K185" s="217"/>
      <c r="L185" s="43"/>
      <c r="M185" s="218" t="s">
        <v>1</v>
      </c>
      <c r="N185" s="219" t="s">
        <v>45</v>
      </c>
      <c r="O185" s="90"/>
      <c r="P185" s="220">
        <f>O185*H185</f>
        <v>0</v>
      </c>
      <c r="Q185" s="220">
        <v>0</v>
      </c>
      <c r="R185" s="220">
        <f>Q185*H185</f>
        <v>0</v>
      </c>
      <c r="S185" s="220">
        <v>0</v>
      </c>
      <c r="T185" s="22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2" t="s">
        <v>138</v>
      </c>
      <c r="AT185" s="222" t="s">
        <v>134</v>
      </c>
      <c r="AU185" s="222" t="s">
        <v>88</v>
      </c>
      <c r="AY185" s="16" t="s">
        <v>133</v>
      </c>
      <c r="BE185" s="223">
        <f>IF(N185="základní",J185,0)</f>
        <v>0</v>
      </c>
      <c r="BF185" s="223">
        <f>IF(N185="snížená",J185,0)</f>
        <v>0</v>
      </c>
      <c r="BG185" s="223">
        <f>IF(N185="zákl. přenesená",J185,0)</f>
        <v>0</v>
      </c>
      <c r="BH185" s="223">
        <f>IF(N185="sníž. přenesená",J185,0)</f>
        <v>0</v>
      </c>
      <c r="BI185" s="223">
        <f>IF(N185="nulová",J185,0)</f>
        <v>0</v>
      </c>
      <c r="BJ185" s="16" t="s">
        <v>88</v>
      </c>
      <c r="BK185" s="223">
        <f>ROUND(I185*H185,2)</f>
        <v>0</v>
      </c>
      <c r="BL185" s="16" t="s">
        <v>138</v>
      </c>
      <c r="BM185" s="222" t="s">
        <v>247</v>
      </c>
    </row>
    <row r="186" s="11" customFormat="1" ht="25.92" customHeight="1">
      <c r="A186" s="11"/>
      <c r="B186" s="196"/>
      <c r="C186" s="197"/>
      <c r="D186" s="198" t="s">
        <v>79</v>
      </c>
      <c r="E186" s="199" t="s">
        <v>158</v>
      </c>
      <c r="F186" s="199" t="s">
        <v>263</v>
      </c>
      <c r="G186" s="197"/>
      <c r="H186" s="197"/>
      <c r="I186" s="200"/>
      <c r="J186" s="201">
        <f>BK186</f>
        <v>0</v>
      </c>
      <c r="K186" s="197"/>
      <c r="L186" s="202"/>
      <c r="M186" s="203"/>
      <c r="N186" s="204"/>
      <c r="O186" s="204"/>
      <c r="P186" s="205">
        <f>SUM(P187:P207)</f>
        <v>0</v>
      </c>
      <c r="Q186" s="204"/>
      <c r="R186" s="205">
        <f>SUM(R187:R207)</f>
        <v>236.90919</v>
      </c>
      <c r="S186" s="204"/>
      <c r="T186" s="206">
        <f>SUM(T187:T207)</f>
        <v>0</v>
      </c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R186" s="207" t="s">
        <v>88</v>
      </c>
      <c r="AT186" s="208" t="s">
        <v>79</v>
      </c>
      <c r="AU186" s="208" t="s">
        <v>80</v>
      </c>
      <c r="AY186" s="207" t="s">
        <v>133</v>
      </c>
      <c r="BK186" s="209">
        <f>SUM(BK187:BK207)</f>
        <v>0</v>
      </c>
    </row>
    <row r="187" s="2" customFormat="1" ht="16.5" customHeight="1">
      <c r="A187" s="37"/>
      <c r="B187" s="38"/>
      <c r="C187" s="210" t="s">
        <v>250</v>
      </c>
      <c r="D187" s="210" t="s">
        <v>134</v>
      </c>
      <c r="E187" s="211" t="s">
        <v>462</v>
      </c>
      <c r="F187" s="212" t="s">
        <v>463</v>
      </c>
      <c r="G187" s="213" t="s">
        <v>144</v>
      </c>
      <c r="H187" s="214">
        <v>1104.6600000000001</v>
      </c>
      <c r="I187" s="215"/>
      <c r="J187" s="216">
        <f>ROUND(I187*H187,2)</f>
        <v>0</v>
      </c>
      <c r="K187" s="217"/>
      <c r="L187" s="43"/>
      <c r="M187" s="218" t="s">
        <v>1</v>
      </c>
      <c r="N187" s="219" t="s">
        <v>45</v>
      </c>
      <c r="O187" s="90"/>
      <c r="P187" s="220">
        <f>O187*H187</f>
        <v>0</v>
      </c>
      <c r="Q187" s="220">
        <v>0</v>
      </c>
      <c r="R187" s="220">
        <f>Q187*H187</f>
        <v>0</v>
      </c>
      <c r="S187" s="220">
        <v>0</v>
      </c>
      <c r="T187" s="22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2" t="s">
        <v>138</v>
      </c>
      <c r="AT187" s="222" t="s">
        <v>134</v>
      </c>
      <c r="AU187" s="222" t="s">
        <v>88</v>
      </c>
      <c r="AY187" s="16" t="s">
        <v>133</v>
      </c>
      <c r="BE187" s="223">
        <f>IF(N187="základní",J187,0)</f>
        <v>0</v>
      </c>
      <c r="BF187" s="223">
        <f>IF(N187="snížená",J187,0)</f>
        <v>0</v>
      </c>
      <c r="BG187" s="223">
        <f>IF(N187="zákl. přenesená",J187,0)</f>
        <v>0</v>
      </c>
      <c r="BH187" s="223">
        <f>IF(N187="sníž. přenesená",J187,0)</f>
        <v>0</v>
      </c>
      <c r="BI187" s="223">
        <f>IF(N187="nulová",J187,0)</f>
        <v>0</v>
      </c>
      <c r="BJ187" s="16" t="s">
        <v>88</v>
      </c>
      <c r="BK187" s="223">
        <f>ROUND(I187*H187,2)</f>
        <v>0</v>
      </c>
      <c r="BL187" s="16" t="s">
        <v>138</v>
      </c>
      <c r="BM187" s="222" t="s">
        <v>249</v>
      </c>
    </row>
    <row r="188" s="12" customFormat="1">
      <c r="A188" s="12"/>
      <c r="B188" s="224"/>
      <c r="C188" s="225"/>
      <c r="D188" s="226" t="s">
        <v>139</v>
      </c>
      <c r="E188" s="227" t="s">
        <v>1</v>
      </c>
      <c r="F188" s="228" t="s">
        <v>464</v>
      </c>
      <c r="G188" s="225"/>
      <c r="H188" s="227" t="s">
        <v>1</v>
      </c>
      <c r="I188" s="229"/>
      <c r="J188" s="225"/>
      <c r="K188" s="225"/>
      <c r="L188" s="230"/>
      <c r="M188" s="231"/>
      <c r="N188" s="232"/>
      <c r="O188" s="232"/>
      <c r="P188" s="232"/>
      <c r="Q188" s="232"/>
      <c r="R188" s="232"/>
      <c r="S188" s="232"/>
      <c r="T188" s="233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T188" s="234" t="s">
        <v>139</v>
      </c>
      <c r="AU188" s="234" t="s">
        <v>88</v>
      </c>
      <c r="AV188" s="12" t="s">
        <v>88</v>
      </c>
      <c r="AW188" s="12" t="s">
        <v>36</v>
      </c>
      <c r="AX188" s="12" t="s">
        <v>80</v>
      </c>
      <c r="AY188" s="234" t="s">
        <v>133</v>
      </c>
    </row>
    <row r="189" s="13" customFormat="1">
      <c r="A189" s="13"/>
      <c r="B189" s="235"/>
      <c r="C189" s="236"/>
      <c r="D189" s="226" t="s">
        <v>139</v>
      </c>
      <c r="E189" s="237" t="s">
        <v>1</v>
      </c>
      <c r="F189" s="238" t="s">
        <v>465</v>
      </c>
      <c r="G189" s="236"/>
      <c r="H189" s="239">
        <v>1104.6600000000001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139</v>
      </c>
      <c r="AU189" s="245" t="s">
        <v>88</v>
      </c>
      <c r="AV189" s="13" t="s">
        <v>90</v>
      </c>
      <c r="AW189" s="13" t="s">
        <v>36</v>
      </c>
      <c r="AX189" s="13" t="s">
        <v>88</v>
      </c>
      <c r="AY189" s="245" t="s">
        <v>133</v>
      </c>
    </row>
    <row r="190" s="2" customFormat="1" ht="24.15" customHeight="1">
      <c r="A190" s="37"/>
      <c r="B190" s="38"/>
      <c r="C190" s="210" t="s">
        <v>195</v>
      </c>
      <c r="D190" s="210" t="s">
        <v>134</v>
      </c>
      <c r="E190" s="211" t="s">
        <v>466</v>
      </c>
      <c r="F190" s="212" t="s">
        <v>467</v>
      </c>
      <c r="G190" s="213" t="s">
        <v>144</v>
      </c>
      <c r="H190" s="214">
        <v>1063</v>
      </c>
      <c r="I190" s="215"/>
      <c r="J190" s="216">
        <f>ROUND(I190*H190,2)</f>
        <v>0</v>
      </c>
      <c r="K190" s="217"/>
      <c r="L190" s="43"/>
      <c r="M190" s="218" t="s">
        <v>1</v>
      </c>
      <c r="N190" s="219" t="s">
        <v>45</v>
      </c>
      <c r="O190" s="90"/>
      <c r="P190" s="220">
        <f>O190*H190</f>
        <v>0</v>
      </c>
      <c r="Q190" s="220">
        <v>0.084250000000000005</v>
      </c>
      <c r="R190" s="220">
        <f>Q190*H190</f>
        <v>89.557750000000013</v>
      </c>
      <c r="S190" s="220">
        <v>0</v>
      </c>
      <c r="T190" s="22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2" t="s">
        <v>138</v>
      </c>
      <c r="AT190" s="222" t="s">
        <v>134</v>
      </c>
      <c r="AU190" s="222" t="s">
        <v>88</v>
      </c>
      <c r="AY190" s="16" t="s">
        <v>133</v>
      </c>
      <c r="BE190" s="223">
        <f>IF(N190="základní",J190,0)</f>
        <v>0</v>
      </c>
      <c r="BF190" s="223">
        <f>IF(N190="snížená",J190,0)</f>
        <v>0</v>
      </c>
      <c r="BG190" s="223">
        <f>IF(N190="zákl. přenesená",J190,0)</f>
        <v>0</v>
      </c>
      <c r="BH190" s="223">
        <f>IF(N190="sníž. přenesená",J190,0)</f>
        <v>0</v>
      </c>
      <c r="BI190" s="223">
        <f>IF(N190="nulová",J190,0)</f>
        <v>0</v>
      </c>
      <c r="BJ190" s="16" t="s">
        <v>88</v>
      </c>
      <c r="BK190" s="223">
        <f>ROUND(I190*H190,2)</f>
        <v>0</v>
      </c>
      <c r="BL190" s="16" t="s">
        <v>138</v>
      </c>
      <c r="BM190" s="222" t="s">
        <v>251</v>
      </c>
    </row>
    <row r="191" s="12" customFormat="1">
      <c r="A191" s="12"/>
      <c r="B191" s="224"/>
      <c r="C191" s="225"/>
      <c r="D191" s="226" t="s">
        <v>139</v>
      </c>
      <c r="E191" s="227" t="s">
        <v>1</v>
      </c>
      <c r="F191" s="228" t="s">
        <v>468</v>
      </c>
      <c r="G191" s="225"/>
      <c r="H191" s="227" t="s">
        <v>1</v>
      </c>
      <c r="I191" s="229"/>
      <c r="J191" s="225"/>
      <c r="K191" s="225"/>
      <c r="L191" s="230"/>
      <c r="M191" s="231"/>
      <c r="N191" s="232"/>
      <c r="O191" s="232"/>
      <c r="P191" s="232"/>
      <c r="Q191" s="232"/>
      <c r="R191" s="232"/>
      <c r="S191" s="232"/>
      <c r="T191" s="233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T191" s="234" t="s">
        <v>139</v>
      </c>
      <c r="AU191" s="234" t="s">
        <v>88</v>
      </c>
      <c r="AV191" s="12" t="s">
        <v>88</v>
      </c>
      <c r="AW191" s="12" t="s">
        <v>36</v>
      </c>
      <c r="AX191" s="12" t="s">
        <v>80</v>
      </c>
      <c r="AY191" s="234" t="s">
        <v>133</v>
      </c>
    </row>
    <row r="192" s="13" customFormat="1">
      <c r="A192" s="13"/>
      <c r="B192" s="235"/>
      <c r="C192" s="236"/>
      <c r="D192" s="226" t="s">
        <v>139</v>
      </c>
      <c r="E192" s="237" t="s">
        <v>1</v>
      </c>
      <c r="F192" s="238" t="s">
        <v>469</v>
      </c>
      <c r="G192" s="236"/>
      <c r="H192" s="239">
        <v>1063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139</v>
      </c>
      <c r="AU192" s="245" t="s">
        <v>88</v>
      </c>
      <c r="AV192" s="13" t="s">
        <v>90</v>
      </c>
      <c r="AW192" s="13" t="s">
        <v>36</v>
      </c>
      <c r="AX192" s="13" t="s">
        <v>88</v>
      </c>
      <c r="AY192" s="245" t="s">
        <v>133</v>
      </c>
    </row>
    <row r="193" s="2" customFormat="1" ht="16.5" customHeight="1">
      <c r="A193" s="37"/>
      <c r="B193" s="38"/>
      <c r="C193" s="246" t="s">
        <v>253</v>
      </c>
      <c r="D193" s="246" t="s">
        <v>275</v>
      </c>
      <c r="E193" s="247" t="s">
        <v>276</v>
      </c>
      <c r="F193" s="248" t="s">
        <v>470</v>
      </c>
      <c r="G193" s="249" t="s">
        <v>144</v>
      </c>
      <c r="H193" s="250">
        <v>1013</v>
      </c>
      <c r="I193" s="251"/>
      <c r="J193" s="252">
        <f>ROUND(I193*H193,2)</f>
        <v>0</v>
      </c>
      <c r="K193" s="253"/>
      <c r="L193" s="254"/>
      <c r="M193" s="255" t="s">
        <v>1</v>
      </c>
      <c r="N193" s="256" t="s">
        <v>45</v>
      </c>
      <c r="O193" s="90"/>
      <c r="P193" s="220">
        <f>O193*H193</f>
        <v>0</v>
      </c>
      <c r="Q193" s="220">
        <v>0.128</v>
      </c>
      <c r="R193" s="220">
        <f>Q193*H193</f>
        <v>129.66400000000002</v>
      </c>
      <c r="S193" s="220">
        <v>0</v>
      </c>
      <c r="T193" s="22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2" t="s">
        <v>151</v>
      </c>
      <c r="AT193" s="222" t="s">
        <v>275</v>
      </c>
      <c r="AU193" s="222" t="s">
        <v>88</v>
      </c>
      <c r="AY193" s="16" t="s">
        <v>133</v>
      </c>
      <c r="BE193" s="223">
        <f>IF(N193="základní",J193,0)</f>
        <v>0</v>
      </c>
      <c r="BF193" s="223">
        <f>IF(N193="snížená",J193,0)</f>
        <v>0</v>
      </c>
      <c r="BG193" s="223">
        <f>IF(N193="zákl. přenesená",J193,0)</f>
        <v>0</v>
      </c>
      <c r="BH193" s="223">
        <f>IF(N193="sníž. přenesená",J193,0)</f>
        <v>0</v>
      </c>
      <c r="BI193" s="223">
        <f>IF(N193="nulová",J193,0)</f>
        <v>0</v>
      </c>
      <c r="BJ193" s="16" t="s">
        <v>88</v>
      </c>
      <c r="BK193" s="223">
        <f>ROUND(I193*H193,2)</f>
        <v>0</v>
      </c>
      <c r="BL193" s="16" t="s">
        <v>138</v>
      </c>
      <c r="BM193" s="222" t="s">
        <v>252</v>
      </c>
    </row>
    <row r="194" s="2" customFormat="1" ht="21.75" customHeight="1">
      <c r="A194" s="37"/>
      <c r="B194" s="38"/>
      <c r="C194" s="246" t="s">
        <v>200</v>
      </c>
      <c r="D194" s="246" t="s">
        <v>275</v>
      </c>
      <c r="E194" s="247" t="s">
        <v>279</v>
      </c>
      <c r="F194" s="248" t="s">
        <v>471</v>
      </c>
      <c r="G194" s="249" t="s">
        <v>144</v>
      </c>
      <c r="H194" s="250">
        <v>18</v>
      </c>
      <c r="I194" s="251"/>
      <c r="J194" s="252">
        <f>ROUND(I194*H194,2)</f>
        <v>0</v>
      </c>
      <c r="K194" s="253"/>
      <c r="L194" s="254"/>
      <c r="M194" s="255" t="s">
        <v>1</v>
      </c>
      <c r="N194" s="256" t="s">
        <v>45</v>
      </c>
      <c r="O194" s="90"/>
      <c r="P194" s="220">
        <f>O194*H194</f>
        <v>0</v>
      </c>
      <c r="Q194" s="220">
        <v>0.128</v>
      </c>
      <c r="R194" s="220">
        <f>Q194*H194</f>
        <v>2.3040000000000003</v>
      </c>
      <c r="S194" s="220">
        <v>0</v>
      </c>
      <c r="T194" s="22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2" t="s">
        <v>151</v>
      </c>
      <c r="AT194" s="222" t="s">
        <v>275</v>
      </c>
      <c r="AU194" s="222" t="s">
        <v>88</v>
      </c>
      <c r="AY194" s="16" t="s">
        <v>133</v>
      </c>
      <c r="BE194" s="223">
        <f>IF(N194="základní",J194,0)</f>
        <v>0</v>
      </c>
      <c r="BF194" s="223">
        <f>IF(N194="snížená",J194,0)</f>
        <v>0</v>
      </c>
      <c r="BG194" s="223">
        <f>IF(N194="zákl. přenesená",J194,0)</f>
        <v>0</v>
      </c>
      <c r="BH194" s="223">
        <f>IF(N194="sníž. přenesená",J194,0)</f>
        <v>0</v>
      </c>
      <c r="BI194" s="223">
        <f>IF(N194="nulová",J194,0)</f>
        <v>0</v>
      </c>
      <c r="BJ194" s="16" t="s">
        <v>88</v>
      </c>
      <c r="BK194" s="223">
        <f>ROUND(I194*H194,2)</f>
        <v>0</v>
      </c>
      <c r="BL194" s="16" t="s">
        <v>138</v>
      </c>
      <c r="BM194" s="222" t="s">
        <v>256</v>
      </c>
    </row>
    <row r="195" s="2" customFormat="1" ht="33" customHeight="1">
      <c r="A195" s="37"/>
      <c r="B195" s="38"/>
      <c r="C195" s="210" t="s">
        <v>264</v>
      </c>
      <c r="D195" s="210" t="s">
        <v>134</v>
      </c>
      <c r="E195" s="211" t="s">
        <v>472</v>
      </c>
      <c r="F195" s="212" t="s">
        <v>473</v>
      </c>
      <c r="G195" s="213" t="s">
        <v>144</v>
      </c>
      <c r="H195" s="214">
        <v>77</v>
      </c>
      <c r="I195" s="215"/>
      <c r="J195" s="216">
        <f>ROUND(I195*H195,2)</f>
        <v>0</v>
      </c>
      <c r="K195" s="217"/>
      <c r="L195" s="43"/>
      <c r="M195" s="218" t="s">
        <v>1</v>
      </c>
      <c r="N195" s="219" t="s">
        <v>45</v>
      </c>
      <c r="O195" s="90"/>
      <c r="P195" s="220">
        <f>O195*H195</f>
        <v>0</v>
      </c>
      <c r="Q195" s="220">
        <v>0.10100000000000001</v>
      </c>
      <c r="R195" s="220">
        <f>Q195*H195</f>
        <v>7.7770000000000001</v>
      </c>
      <c r="S195" s="220">
        <v>0</v>
      </c>
      <c r="T195" s="22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2" t="s">
        <v>138</v>
      </c>
      <c r="AT195" s="222" t="s">
        <v>134</v>
      </c>
      <c r="AU195" s="222" t="s">
        <v>88</v>
      </c>
      <c r="AY195" s="16" t="s">
        <v>133</v>
      </c>
      <c r="BE195" s="223">
        <f>IF(N195="základní",J195,0)</f>
        <v>0</v>
      </c>
      <c r="BF195" s="223">
        <f>IF(N195="snížená",J195,0)</f>
        <v>0</v>
      </c>
      <c r="BG195" s="223">
        <f>IF(N195="zákl. přenesená",J195,0)</f>
        <v>0</v>
      </c>
      <c r="BH195" s="223">
        <f>IF(N195="sníž. přenesená",J195,0)</f>
        <v>0</v>
      </c>
      <c r="BI195" s="223">
        <f>IF(N195="nulová",J195,0)</f>
        <v>0</v>
      </c>
      <c r="BJ195" s="16" t="s">
        <v>88</v>
      </c>
      <c r="BK195" s="223">
        <f>ROUND(I195*H195,2)</f>
        <v>0</v>
      </c>
      <c r="BL195" s="16" t="s">
        <v>138</v>
      </c>
      <c r="BM195" s="222" t="s">
        <v>262</v>
      </c>
    </row>
    <row r="196" s="13" customFormat="1">
      <c r="A196" s="13"/>
      <c r="B196" s="235"/>
      <c r="C196" s="236"/>
      <c r="D196" s="226" t="s">
        <v>139</v>
      </c>
      <c r="E196" s="237" t="s">
        <v>1</v>
      </c>
      <c r="F196" s="238" t="s">
        <v>474</v>
      </c>
      <c r="G196" s="236"/>
      <c r="H196" s="239">
        <v>77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139</v>
      </c>
      <c r="AU196" s="245" t="s">
        <v>88</v>
      </c>
      <c r="AV196" s="13" t="s">
        <v>90</v>
      </c>
      <c r="AW196" s="13" t="s">
        <v>36</v>
      </c>
      <c r="AX196" s="13" t="s">
        <v>88</v>
      </c>
      <c r="AY196" s="245" t="s">
        <v>133</v>
      </c>
    </row>
    <row r="197" s="2" customFormat="1" ht="16.5" customHeight="1">
      <c r="A197" s="37"/>
      <c r="B197" s="38"/>
      <c r="C197" s="246" t="s">
        <v>205</v>
      </c>
      <c r="D197" s="246" t="s">
        <v>275</v>
      </c>
      <c r="E197" s="247" t="s">
        <v>302</v>
      </c>
      <c r="F197" s="248" t="s">
        <v>475</v>
      </c>
      <c r="G197" s="249" t="s">
        <v>144</v>
      </c>
      <c r="H197" s="250">
        <v>64</v>
      </c>
      <c r="I197" s="251"/>
      <c r="J197" s="252">
        <f>ROUND(I197*H197,2)</f>
        <v>0</v>
      </c>
      <c r="K197" s="253"/>
      <c r="L197" s="254"/>
      <c r="M197" s="255" t="s">
        <v>1</v>
      </c>
      <c r="N197" s="256" t="s">
        <v>45</v>
      </c>
      <c r="O197" s="90"/>
      <c r="P197" s="220">
        <f>O197*H197</f>
        <v>0</v>
      </c>
      <c r="Q197" s="220">
        <v>0.11799999999999999</v>
      </c>
      <c r="R197" s="220">
        <f>Q197*H197</f>
        <v>7.5519999999999996</v>
      </c>
      <c r="S197" s="220">
        <v>0</v>
      </c>
      <c r="T197" s="22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2" t="s">
        <v>151</v>
      </c>
      <c r="AT197" s="222" t="s">
        <v>275</v>
      </c>
      <c r="AU197" s="222" t="s">
        <v>88</v>
      </c>
      <c r="AY197" s="16" t="s">
        <v>133</v>
      </c>
      <c r="BE197" s="223">
        <f>IF(N197="základní",J197,0)</f>
        <v>0</v>
      </c>
      <c r="BF197" s="223">
        <f>IF(N197="snížená",J197,0)</f>
        <v>0</v>
      </c>
      <c r="BG197" s="223">
        <f>IF(N197="zákl. přenesená",J197,0)</f>
        <v>0</v>
      </c>
      <c r="BH197" s="223">
        <f>IF(N197="sníž. přenesená",J197,0)</f>
        <v>0</v>
      </c>
      <c r="BI197" s="223">
        <f>IF(N197="nulová",J197,0)</f>
        <v>0</v>
      </c>
      <c r="BJ197" s="16" t="s">
        <v>88</v>
      </c>
      <c r="BK197" s="223">
        <f>ROUND(I197*H197,2)</f>
        <v>0</v>
      </c>
      <c r="BL197" s="16" t="s">
        <v>138</v>
      </c>
      <c r="BM197" s="222" t="s">
        <v>267</v>
      </c>
    </row>
    <row r="198" s="2" customFormat="1" ht="24.15" customHeight="1">
      <c r="A198" s="37"/>
      <c r="B198" s="38"/>
      <c r="C198" s="210" t="s">
        <v>274</v>
      </c>
      <c r="D198" s="210" t="s">
        <v>134</v>
      </c>
      <c r="E198" s="211" t="s">
        <v>476</v>
      </c>
      <c r="F198" s="212" t="s">
        <v>477</v>
      </c>
      <c r="G198" s="213" t="s">
        <v>144</v>
      </c>
      <c r="H198" s="214">
        <v>14</v>
      </c>
      <c r="I198" s="215"/>
      <c r="J198" s="216">
        <f>ROUND(I198*H198,2)</f>
        <v>0</v>
      </c>
      <c r="K198" s="217"/>
      <c r="L198" s="43"/>
      <c r="M198" s="218" t="s">
        <v>1</v>
      </c>
      <c r="N198" s="219" t="s">
        <v>45</v>
      </c>
      <c r="O198" s="90"/>
      <c r="P198" s="220">
        <f>O198*H198</f>
        <v>0</v>
      </c>
      <c r="Q198" s="220">
        <v>0</v>
      </c>
      <c r="R198" s="220">
        <f>Q198*H198</f>
        <v>0</v>
      </c>
      <c r="S198" s="220">
        <v>0</v>
      </c>
      <c r="T198" s="22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2" t="s">
        <v>138</v>
      </c>
      <c r="AT198" s="222" t="s">
        <v>134</v>
      </c>
      <c r="AU198" s="222" t="s">
        <v>88</v>
      </c>
      <c r="AY198" s="16" t="s">
        <v>133</v>
      </c>
      <c r="BE198" s="223">
        <f>IF(N198="základní",J198,0)</f>
        <v>0</v>
      </c>
      <c r="BF198" s="223">
        <f>IF(N198="snížená",J198,0)</f>
        <v>0</v>
      </c>
      <c r="BG198" s="223">
        <f>IF(N198="zákl. přenesená",J198,0)</f>
        <v>0</v>
      </c>
      <c r="BH198" s="223">
        <f>IF(N198="sníž. přenesená",J198,0)</f>
        <v>0</v>
      </c>
      <c r="BI198" s="223">
        <f>IF(N198="nulová",J198,0)</f>
        <v>0</v>
      </c>
      <c r="BJ198" s="16" t="s">
        <v>88</v>
      </c>
      <c r="BK198" s="223">
        <f>ROUND(I198*H198,2)</f>
        <v>0</v>
      </c>
      <c r="BL198" s="16" t="s">
        <v>138</v>
      </c>
      <c r="BM198" s="222" t="s">
        <v>272</v>
      </c>
    </row>
    <row r="199" s="2" customFormat="1" ht="24.15" customHeight="1">
      <c r="A199" s="37"/>
      <c r="B199" s="38"/>
      <c r="C199" s="210" t="s">
        <v>209</v>
      </c>
      <c r="D199" s="210" t="s">
        <v>134</v>
      </c>
      <c r="E199" s="211" t="s">
        <v>478</v>
      </c>
      <c r="F199" s="212" t="s">
        <v>479</v>
      </c>
      <c r="G199" s="213" t="s">
        <v>144</v>
      </c>
      <c r="H199" s="214">
        <v>43</v>
      </c>
      <c r="I199" s="215"/>
      <c r="J199" s="216">
        <f>ROUND(I199*H199,2)</f>
        <v>0</v>
      </c>
      <c r="K199" s="217"/>
      <c r="L199" s="43"/>
      <c r="M199" s="218" t="s">
        <v>1</v>
      </c>
      <c r="N199" s="219" t="s">
        <v>45</v>
      </c>
      <c r="O199" s="90"/>
      <c r="P199" s="220">
        <f>O199*H199</f>
        <v>0</v>
      </c>
      <c r="Q199" s="220">
        <v>0</v>
      </c>
      <c r="R199" s="220">
        <f>Q199*H199</f>
        <v>0</v>
      </c>
      <c r="S199" s="220">
        <v>0</v>
      </c>
      <c r="T199" s="22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2" t="s">
        <v>138</v>
      </c>
      <c r="AT199" s="222" t="s">
        <v>134</v>
      </c>
      <c r="AU199" s="222" t="s">
        <v>88</v>
      </c>
      <c r="AY199" s="16" t="s">
        <v>133</v>
      </c>
      <c r="BE199" s="223">
        <f>IF(N199="základní",J199,0)</f>
        <v>0</v>
      </c>
      <c r="BF199" s="223">
        <f>IF(N199="snížená",J199,0)</f>
        <v>0</v>
      </c>
      <c r="BG199" s="223">
        <f>IF(N199="zákl. přenesená",J199,0)</f>
        <v>0</v>
      </c>
      <c r="BH199" s="223">
        <f>IF(N199="sníž. přenesená",J199,0)</f>
        <v>0</v>
      </c>
      <c r="BI199" s="223">
        <f>IF(N199="nulová",J199,0)</f>
        <v>0</v>
      </c>
      <c r="BJ199" s="16" t="s">
        <v>88</v>
      </c>
      <c r="BK199" s="223">
        <f>ROUND(I199*H199,2)</f>
        <v>0</v>
      </c>
      <c r="BL199" s="16" t="s">
        <v>138</v>
      </c>
      <c r="BM199" s="222" t="s">
        <v>278</v>
      </c>
    </row>
    <row r="200" s="2" customFormat="1" ht="33" customHeight="1">
      <c r="A200" s="37"/>
      <c r="B200" s="38"/>
      <c r="C200" s="210" t="s">
        <v>282</v>
      </c>
      <c r="D200" s="210" t="s">
        <v>134</v>
      </c>
      <c r="E200" s="211" t="s">
        <v>283</v>
      </c>
      <c r="F200" s="212" t="s">
        <v>284</v>
      </c>
      <c r="G200" s="213" t="s">
        <v>144</v>
      </c>
      <c r="H200" s="214">
        <v>6</v>
      </c>
      <c r="I200" s="215"/>
      <c r="J200" s="216">
        <f>ROUND(I200*H200,2)</f>
        <v>0</v>
      </c>
      <c r="K200" s="217"/>
      <c r="L200" s="43"/>
      <c r="M200" s="218" t="s">
        <v>1</v>
      </c>
      <c r="N200" s="219" t="s">
        <v>45</v>
      </c>
      <c r="O200" s="90"/>
      <c r="P200" s="220">
        <f>O200*H200</f>
        <v>0</v>
      </c>
      <c r="Q200" s="220">
        <v>0</v>
      </c>
      <c r="R200" s="220">
        <f>Q200*H200</f>
        <v>0</v>
      </c>
      <c r="S200" s="220">
        <v>0</v>
      </c>
      <c r="T200" s="22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2" t="s">
        <v>138</v>
      </c>
      <c r="AT200" s="222" t="s">
        <v>134</v>
      </c>
      <c r="AU200" s="222" t="s">
        <v>88</v>
      </c>
      <c r="AY200" s="16" t="s">
        <v>133</v>
      </c>
      <c r="BE200" s="223">
        <f>IF(N200="základní",J200,0)</f>
        <v>0</v>
      </c>
      <c r="BF200" s="223">
        <f>IF(N200="snížená",J200,0)</f>
        <v>0</v>
      </c>
      <c r="BG200" s="223">
        <f>IF(N200="zákl. přenesená",J200,0)</f>
        <v>0</v>
      </c>
      <c r="BH200" s="223">
        <f>IF(N200="sníž. přenesená",J200,0)</f>
        <v>0</v>
      </c>
      <c r="BI200" s="223">
        <f>IF(N200="nulová",J200,0)</f>
        <v>0</v>
      </c>
      <c r="BJ200" s="16" t="s">
        <v>88</v>
      </c>
      <c r="BK200" s="223">
        <f>ROUND(I200*H200,2)</f>
        <v>0</v>
      </c>
      <c r="BL200" s="16" t="s">
        <v>138</v>
      </c>
      <c r="BM200" s="222" t="s">
        <v>281</v>
      </c>
    </row>
    <row r="201" s="12" customFormat="1">
      <c r="A201" s="12"/>
      <c r="B201" s="224"/>
      <c r="C201" s="225"/>
      <c r="D201" s="226" t="s">
        <v>139</v>
      </c>
      <c r="E201" s="227" t="s">
        <v>1</v>
      </c>
      <c r="F201" s="228" t="s">
        <v>286</v>
      </c>
      <c r="G201" s="225"/>
      <c r="H201" s="227" t="s">
        <v>1</v>
      </c>
      <c r="I201" s="229"/>
      <c r="J201" s="225"/>
      <c r="K201" s="225"/>
      <c r="L201" s="230"/>
      <c r="M201" s="231"/>
      <c r="N201" s="232"/>
      <c r="O201" s="232"/>
      <c r="P201" s="232"/>
      <c r="Q201" s="232"/>
      <c r="R201" s="232"/>
      <c r="S201" s="232"/>
      <c r="T201" s="233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T201" s="234" t="s">
        <v>139</v>
      </c>
      <c r="AU201" s="234" t="s">
        <v>88</v>
      </c>
      <c r="AV201" s="12" t="s">
        <v>88</v>
      </c>
      <c r="AW201" s="12" t="s">
        <v>36</v>
      </c>
      <c r="AX201" s="12" t="s">
        <v>80</v>
      </c>
      <c r="AY201" s="234" t="s">
        <v>133</v>
      </c>
    </row>
    <row r="202" s="13" customFormat="1">
      <c r="A202" s="13"/>
      <c r="B202" s="235"/>
      <c r="C202" s="236"/>
      <c r="D202" s="226" t="s">
        <v>139</v>
      </c>
      <c r="E202" s="237" t="s">
        <v>1</v>
      </c>
      <c r="F202" s="238" t="s">
        <v>145</v>
      </c>
      <c r="G202" s="236"/>
      <c r="H202" s="239">
        <v>6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139</v>
      </c>
      <c r="AU202" s="245" t="s">
        <v>88</v>
      </c>
      <c r="AV202" s="13" t="s">
        <v>90</v>
      </c>
      <c r="AW202" s="13" t="s">
        <v>36</v>
      </c>
      <c r="AX202" s="13" t="s">
        <v>88</v>
      </c>
      <c r="AY202" s="245" t="s">
        <v>133</v>
      </c>
    </row>
    <row r="203" s="2" customFormat="1" ht="33" customHeight="1">
      <c r="A203" s="37"/>
      <c r="B203" s="38"/>
      <c r="C203" s="210" t="s">
        <v>215</v>
      </c>
      <c r="D203" s="210" t="s">
        <v>134</v>
      </c>
      <c r="E203" s="211" t="s">
        <v>288</v>
      </c>
      <c r="F203" s="212" t="s">
        <v>289</v>
      </c>
      <c r="G203" s="213" t="s">
        <v>144</v>
      </c>
      <c r="H203" s="214">
        <v>6</v>
      </c>
      <c r="I203" s="215"/>
      <c r="J203" s="216">
        <f>ROUND(I203*H203,2)</f>
        <v>0</v>
      </c>
      <c r="K203" s="217"/>
      <c r="L203" s="43"/>
      <c r="M203" s="218" t="s">
        <v>1</v>
      </c>
      <c r="N203" s="219" t="s">
        <v>45</v>
      </c>
      <c r="O203" s="90"/>
      <c r="P203" s="220">
        <f>O203*H203</f>
        <v>0</v>
      </c>
      <c r="Q203" s="220">
        <v>0</v>
      </c>
      <c r="R203" s="220">
        <f>Q203*H203</f>
        <v>0</v>
      </c>
      <c r="S203" s="220">
        <v>0</v>
      </c>
      <c r="T203" s="221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2" t="s">
        <v>138</v>
      </c>
      <c r="AT203" s="222" t="s">
        <v>134</v>
      </c>
      <c r="AU203" s="222" t="s">
        <v>88</v>
      </c>
      <c r="AY203" s="16" t="s">
        <v>133</v>
      </c>
      <c r="BE203" s="223">
        <f>IF(N203="základní",J203,0)</f>
        <v>0</v>
      </c>
      <c r="BF203" s="223">
        <f>IF(N203="snížená",J203,0)</f>
        <v>0</v>
      </c>
      <c r="BG203" s="223">
        <f>IF(N203="zákl. přenesená",J203,0)</f>
        <v>0</v>
      </c>
      <c r="BH203" s="223">
        <f>IF(N203="sníž. přenesená",J203,0)</f>
        <v>0</v>
      </c>
      <c r="BI203" s="223">
        <f>IF(N203="nulová",J203,0)</f>
        <v>0</v>
      </c>
      <c r="BJ203" s="16" t="s">
        <v>88</v>
      </c>
      <c r="BK203" s="223">
        <f>ROUND(I203*H203,2)</f>
        <v>0</v>
      </c>
      <c r="BL203" s="16" t="s">
        <v>138</v>
      </c>
      <c r="BM203" s="222" t="s">
        <v>285</v>
      </c>
    </row>
    <row r="204" s="2" customFormat="1" ht="24.15" customHeight="1">
      <c r="A204" s="37"/>
      <c r="B204" s="38"/>
      <c r="C204" s="210" t="s">
        <v>291</v>
      </c>
      <c r="D204" s="210" t="s">
        <v>134</v>
      </c>
      <c r="E204" s="211" t="s">
        <v>292</v>
      </c>
      <c r="F204" s="212" t="s">
        <v>293</v>
      </c>
      <c r="G204" s="213" t="s">
        <v>144</v>
      </c>
      <c r="H204" s="214">
        <v>6</v>
      </c>
      <c r="I204" s="215"/>
      <c r="J204" s="216">
        <f>ROUND(I204*H204,2)</f>
        <v>0</v>
      </c>
      <c r="K204" s="217"/>
      <c r="L204" s="43"/>
      <c r="M204" s="218" t="s">
        <v>1</v>
      </c>
      <c r="N204" s="219" t="s">
        <v>45</v>
      </c>
      <c r="O204" s="90"/>
      <c r="P204" s="220">
        <f>O204*H204</f>
        <v>0</v>
      </c>
      <c r="Q204" s="220">
        <v>0.0075300000000000002</v>
      </c>
      <c r="R204" s="220">
        <f>Q204*H204</f>
        <v>0.045179999999999998</v>
      </c>
      <c r="S204" s="220">
        <v>0</v>
      </c>
      <c r="T204" s="22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2" t="s">
        <v>138</v>
      </c>
      <c r="AT204" s="222" t="s">
        <v>134</v>
      </c>
      <c r="AU204" s="222" t="s">
        <v>88</v>
      </c>
      <c r="AY204" s="16" t="s">
        <v>133</v>
      </c>
      <c r="BE204" s="223">
        <f>IF(N204="základní",J204,0)</f>
        <v>0</v>
      </c>
      <c r="BF204" s="223">
        <f>IF(N204="snížená",J204,0)</f>
        <v>0</v>
      </c>
      <c r="BG204" s="223">
        <f>IF(N204="zákl. přenesená",J204,0)</f>
        <v>0</v>
      </c>
      <c r="BH204" s="223">
        <f>IF(N204="sníž. přenesená",J204,0)</f>
        <v>0</v>
      </c>
      <c r="BI204" s="223">
        <f>IF(N204="nulová",J204,0)</f>
        <v>0</v>
      </c>
      <c r="BJ204" s="16" t="s">
        <v>88</v>
      </c>
      <c r="BK204" s="223">
        <f>ROUND(I204*H204,2)</f>
        <v>0</v>
      </c>
      <c r="BL204" s="16" t="s">
        <v>138</v>
      </c>
      <c r="BM204" s="222" t="s">
        <v>290</v>
      </c>
    </row>
    <row r="205" s="2" customFormat="1" ht="24.15" customHeight="1">
      <c r="A205" s="37"/>
      <c r="B205" s="38"/>
      <c r="C205" s="210" t="s">
        <v>220</v>
      </c>
      <c r="D205" s="210" t="s">
        <v>134</v>
      </c>
      <c r="E205" s="211" t="s">
        <v>295</v>
      </c>
      <c r="F205" s="212" t="s">
        <v>296</v>
      </c>
      <c r="G205" s="213" t="s">
        <v>144</v>
      </c>
      <c r="H205" s="214">
        <v>6</v>
      </c>
      <c r="I205" s="215"/>
      <c r="J205" s="216">
        <f>ROUND(I205*H205,2)</f>
        <v>0</v>
      </c>
      <c r="K205" s="217"/>
      <c r="L205" s="43"/>
      <c r="M205" s="218" t="s">
        <v>1</v>
      </c>
      <c r="N205" s="219" t="s">
        <v>45</v>
      </c>
      <c r="O205" s="90"/>
      <c r="P205" s="220">
        <f>O205*H205</f>
        <v>0</v>
      </c>
      <c r="Q205" s="220">
        <v>0.00060999999999999997</v>
      </c>
      <c r="R205" s="220">
        <f>Q205*H205</f>
        <v>0.0036600000000000001</v>
      </c>
      <c r="S205" s="220">
        <v>0</v>
      </c>
      <c r="T205" s="22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2" t="s">
        <v>138</v>
      </c>
      <c r="AT205" s="222" t="s">
        <v>134</v>
      </c>
      <c r="AU205" s="222" t="s">
        <v>88</v>
      </c>
      <c r="AY205" s="16" t="s">
        <v>133</v>
      </c>
      <c r="BE205" s="223">
        <f>IF(N205="základní",J205,0)</f>
        <v>0</v>
      </c>
      <c r="BF205" s="223">
        <f>IF(N205="snížená",J205,0)</f>
        <v>0</v>
      </c>
      <c r="BG205" s="223">
        <f>IF(N205="zákl. přenesená",J205,0)</f>
        <v>0</v>
      </c>
      <c r="BH205" s="223">
        <f>IF(N205="sníž. přenesená",J205,0)</f>
        <v>0</v>
      </c>
      <c r="BI205" s="223">
        <f>IF(N205="nulová",J205,0)</f>
        <v>0</v>
      </c>
      <c r="BJ205" s="16" t="s">
        <v>88</v>
      </c>
      <c r="BK205" s="223">
        <f>ROUND(I205*H205,2)</f>
        <v>0</v>
      </c>
      <c r="BL205" s="16" t="s">
        <v>138</v>
      </c>
      <c r="BM205" s="222" t="s">
        <v>294</v>
      </c>
    </row>
    <row r="206" s="2" customFormat="1" ht="24.15" customHeight="1">
      <c r="A206" s="37"/>
      <c r="B206" s="38"/>
      <c r="C206" s="210" t="s">
        <v>298</v>
      </c>
      <c r="D206" s="210" t="s">
        <v>134</v>
      </c>
      <c r="E206" s="211" t="s">
        <v>299</v>
      </c>
      <c r="F206" s="212" t="s">
        <v>300</v>
      </c>
      <c r="G206" s="213" t="s">
        <v>137</v>
      </c>
      <c r="H206" s="214">
        <v>20</v>
      </c>
      <c r="I206" s="215"/>
      <c r="J206" s="216">
        <f>ROUND(I206*H206,2)</f>
        <v>0</v>
      </c>
      <c r="K206" s="217"/>
      <c r="L206" s="43"/>
      <c r="M206" s="218" t="s">
        <v>1</v>
      </c>
      <c r="N206" s="219" t="s">
        <v>45</v>
      </c>
      <c r="O206" s="90"/>
      <c r="P206" s="220">
        <f>O206*H206</f>
        <v>0</v>
      </c>
      <c r="Q206" s="220">
        <v>0.00027999999999999998</v>
      </c>
      <c r="R206" s="220">
        <f>Q206*H206</f>
        <v>0.0055999999999999991</v>
      </c>
      <c r="S206" s="220">
        <v>0</v>
      </c>
      <c r="T206" s="22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2" t="s">
        <v>138</v>
      </c>
      <c r="AT206" s="222" t="s">
        <v>134</v>
      </c>
      <c r="AU206" s="222" t="s">
        <v>88</v>
      </c>
      <c r="AY206" s="16" t="s">
        <v>133</v>
      </c>
      <c r="BE206" s="223">
        <f>IF(N206="základní",J206,0)</f>
        <v>0</v>
      </c>
      <c r="BF206" s="223">
        <f>IF(N206="snížená",J206,0)</f>
        <v>0</v>
      </c>
      <c r="BG206" s="223">
        <f>IF(N206="zákl. přenesená",J206,0)</f>
        <v>0</v>
      </c>
      <c r="BH206" s="223">
        <f>IF(N206="sníž. přenesená",J206,0)</f>
        <v>0</v>
      </c>
      <c r="BI206" s="223">
        <f>IF(N206="nulová",J206,0)</f>
        <v>0</v>
      </c>
      <c r="BJ206" s="16" t="s">
        <v>88</v>
      </c>
      <c r="BK206" s="223">
        <f>ROUND(I206*H206,2)</f>
        <v>0</v>
      </c>
      <c r="BL206" s="16" t="s">
        <v>138</v>
      </c>
      <c r="BM206" s="222" t="s">
        <v>297</v>
      </c>
    </row>
    <row r="207" s="2" customFormat="1" ht="16.5" customHeight="1">
      <c r="A207" s="37"/>
      <c r="B207" s="38"/>
      <c r="C207" s="210" t="s">
        <v>225</v>
      </c>
      <c r="D207" s="210" t="s">
        <v>134</v>
      </c>
      <c r="E207" s="211" t="s">
        <v>480</v>
      </c>
      <c r="F207" s="212" t="s">
        <v>260</v>
      </c>
      <c r="G207" s="213" t="s">
        <v>261</v>
      </c>
      <c r="H207" s="214">
        <v>8</v>
      </c>
      <c r="I207" s="215"/>
      <c r="J207" s="216">
        <f>ROUND(I207*H207,2)</f>
        <v>0</v>
      </c>
      <c r="K207" s="217"/>
      <c r="L207" s="43"/>
      <c r="M207" s="218" t="s">
        <v>1</v>
      </c>
      <c r="N207" s="219" t="s">
        <v>45</v>
      </c>
      <c r="O207" s="90"/>
      <c r="P207" s="220">
        <f>O207*H207</f>
        <v>0</v>
      </c>
      <c r="Q207" s="220">
        <v>0</v>
      </c>
      <c r="R207" s="220">
        <f>Q207*H207</f>
        <v>0</v>
      </c>
      <c r="S207" s="220">
        <v>0</v>
      </c>
      <c r="T207" s="221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2" t="s">
        <v>138</v>
      </c>
      <c r="AT207" s="222" t="s">
        <v>134</v>
      </c>
      <c r="AU207" s="222" t="s">
        <v>88</v>
      </c>
      <c r="AY207" s="16" t="s">
        <v>133</v>
      </c>
      <c r="BE207" s="223">
        <f>IF(N207="základní",J207,0)</f>
        <v>0</v>
      </c>
      <c r="BF207" s="223">
        <f>IF(N207="snížená",J207,0)</f>
        <v>0</v>
      </c>
      <c r="BG207" s="223">
        <f>IF(N207="zákl. přenesená",J207,0)</f>
        <v>0</v>
      </c>
      <c r="BH207" s="223">
        <f>IF(N207="sníž. přenesená",J207,0)</f>
        <v>0</v>
      </c>
      <c r="BI207" s="223">
        <f>IF(N207="nulová",J207,0)</f>
        <v>0</v>
      </c>
      <c r="BJ207" s="16" t="s">
        <v>88</v>
      </c>
      <c r="BK207" s="223">
        <f>ROUND(I207*H207,2)</f>
        <v>0</v>
      </c>
      <c r="BL207" s="16" t="s">
        <v>138</v>
      </c>
      <c r="BM207" s="222" t="s">
        <v>301</v>
      </c>
    </row>
    <row r="208" s="11" customFormat="1" ht="25.92" customHeight="1">
      <c r="A208" s="11"/>
      <c r="B208" s="196"/>
      <c r="C208" s="197"/>
      <c r="D208" s="198" t="s">
        <v>79</v>
      </c>
      <c r="E208" s="199" t="s">
        <v>304</v>
      </c>
      <c r="F208" s="199" t="s">
        <v>305</v>
      </c>
      <c r="G208" s="197"/>
      <c r="H208" s="197"/>
      <c r="I208" s="200"/>
      <c r="J208" s="201">
        <f>BK208</f>
        <v>0</v>
      </c>
      <c r="K208" s="197"/>
      <c r="L208" s="202"/>
      <c r="M208" s="203"/>
      <c r="N208" s="204"/>
      <c r="O208" s="204"/>
      <c r="P208" s="205">
        <f>SUM(P209:P225)</f>
        <v>0</v>
      </c>
      <c r="Q208" s="204"/>
      <c r="R208" s="205">
        <f>SUM(R209:R225)</f>
        <v>187.936925</v>
      </c>
      <c r="S208" s="204"/>
      <c r="T208" s="206">
        <f>SUM(T209:T225)</f>
        <v>0</v>
      </c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R208" s="207" t="s">
        <v>88</v>
      </c>
      <c r="AT208" s="208" t="s">
        <v>79</v>
      </c>
      <c r="AU208" s="208" t="s">
        <v>80</v>
      </c>
      <c r="AY208" s="207" t="s">
        <v>133</v>
      </c>
      <c r="BK208" s="209">
        <f>SUM(BK209:BK225)</f>
        <v>0</v>
      </c>
    </row>
    <row r="209" s="2" customFormat="1" ht="33" customHeight="1">
      <c r="A209" s="37"/>
      <c r="B209" s="38"/>
      <c r="C209" s="210" t="s">
        <v>306</v>
      </c>
      <c r="D209" s="210" t="s">
        <v>134</v>
      </c>
      <c r="E209" s="211" t="s">
        <v>307</v>
      </c>
      <c r="F209" s="212" t="s">
        <v>308</v>
      </c>
      <c r="G209" s="213" t="s">
        <v>137</v>
      </c>
      <c r="H209" s="214">
        <v>82.5</v>
      </c>
      <c r="I209" s="215"/>
      <c r="J209" s="216">
        <f>ROUND(I209*H209,2)</f>
        <v>0</v>
      </c>
      <c r="K209" s="217"/>
      <c r="L209" s="43"/>
      <c r="M209" s="218" t="s">
        <v>1</v>
      </c>
      <c r="N209" s="219" t="s">
        <v>45</v>
      </c>
      <c r="O209" s="90"/>
      <c r="P209" s="220">
        <f>O209*H209</f>
        <v>0</v>
      </c>
      <c r="Q209" s="220">
        <v>0.14066999999999999</v>
      </c>
      <c r="R209" s="220">
        <f>Q209*H209</f>
        <v>11.605274999999999</v>
      </c>
      <c r="S209" s="220">
        <v>0</v>
      </c>
      <c r="T209" s="22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2" t="s">
        <v>138</v>
      </c>
      <c r="AT209" s="222" t="s">
        <v>134</v>
      </c>
      <c r="AU209" s="222" t="s">
        <v>88</v>
      </c>
      <c r="AY209" s="16" t="s">
        <v>133</v>
      </c>
      <c r="BE209" s="223">
        <f>IF(N209="základní",J209,0)</f>
        <v>0</v>
      </c>
      <c r="BF209" s="223">
        <f>IF(N209="snížená",J209,0)</f>
        <v>0</v>
      </c>
      <c r="BG209" s="223">
        <f>IF(N209="zákl. přenesená",J209,0)</f>
        <v>0</v>
      </c>
      <c r="BH209" s="223">
        <f>IF(N209="sníž. přenesená",J209,0)</f>
        <v>0</v>
      </c>
      <c r="BI209" s="223">
        <f>IF(N209="nulová",J209,0)</f>
        <v>0</v>
      </c>
      <c r="BJ209" s="16" t="s">
        <v>88</v>
      </c>
      <c r="BK209" s="223">
        <f>ROUND(I209*H209,2)</f>
        <v>0</v>
      </c>
      <c r="BL209" s="16" t="s">
        <v>138</v>
      </c>
      <c r="BM209" s="222" t="s">
        <v>303</v>
      </c>
    </row>
    <row r="210" s="13" customFormat="1">
      <c r="A210" s="13"/>
      <c r="B210" s="235"/>
      <c r="C210" s="236"/>
      <c r="D210" s="226" t="s">
        <v>139</v>
      </c>
      <c r="E210" s="237" t="s">
        <v>1</v>
      </c>
      <c r="F210" s="238" t="s">
        <v>481</v>
      </c>
      <c r="G210" s="236"/>
      <c r="H210" s="239">
        <v>82.5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139</v>
      </c>
      <c r="AU210" s="245" t="s">
        <v>88</v>
      </c>
      <c r="AV210" s="13" t="s">
        <v>90</v>
      </c>
      <c r="AW210" s="13" t="s">
        <v>36</v>
      </c>
      <c r="AX210" s="13" t="s">
        <v>88</v>
      </c>
      <c r="AY210" s="245" t="s">
        <v>133</v>
      </c>
    </row>
    <row r="211" s="2" customFormat="1" ht="16.5" customHeight="1">
      <c r="A211" s="37"/>
      <c r="B211" s="38"/>
      <c r="C211" s="246" t="s">
        <v>229</v>
      </c>
      <c r="D211" s="246" t="s">
        <v>275</v>
      </c>
      <c r="E211" s="247" t="s">
        <v>313</v>
      </c>
      <c r="F211" s="248" t="s">
        <v>314</v>
      </c>
      <c r="G211" s="249" t="s">
        <v>137</v>
      </c>
      <c r="H211" s="250">
        <v>83.5</v>
      </c>
      <c r="I211" s="251"/>
      <c r="J211" s="252">
        <f>ROUND(I211*H211,2)</f>
        <v>0</v>
      </c>
      <c r="K211" s="253"/>
      <c r="L211" s="254"/>
      <c r="M211" s="255" t="s">
        <v>1</v>
      </c>
      <c r="N211" s="256" t="s">
        <v>45</v>
      </c>
      <c r="O211" s="90"/>
      <c r="P211" s="220">
        <f>O211*H211</f>
        <v>0</v>
      </c>
      <c r="Q211" s="220">
        <v>0.082000000000000003</v>
      </c>
      <c r="R211" s="220">
        <f>Q211*H211</f>
        <v>6.8470000000000004</v>
      </c>
      <c r="S211" s="220">
        <v>0</v>
      </c>
      <c r="T211" s="221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2" t="s">
        <v>151</v>
      </c>
      <c r="AT211" s="222" t="s">
        <v>275</v>
      </c>
      <c r="AU211" s="222" t="s">
        <v>88</v>
      </c>
      <c r="AY211" s="16" t="s">
        <v>133</v>
      </c>
      <c r="BE211" s="223">
        <f>IF(N211="základní",J211,0)</f>
        <v>0</v>
      </c>
      <c r="BF211" s="223">
        <f>IF(N211="snížená",J211,0)</f>
        <v>0</v>
      </c>
      <c r="BG211" s="223">
        <f>IF(N211="zákl. přenesená",J211,0)</f>
        <v>0</v>
      </c>
      <c r="BH211" s="223">
        <f>IF(N211="sníž. přenesená",J211,0)</f>
        <v>0</v>
      </c>
      <c r="BI211" s="223">
        <f>IF(N211="nulová",J211,0)</f>
        <v>0</v>
      </c>
      <c r="BJ211" s="16" t="s">
        <v>88</v>
      </c>
      <c r="BK211" s="223">
        <f>ROUND(I211*H211,2)</f>
        <v>0</v>
      </c>
      <c r="BL211" s="16" t="s">
        <v>138</v>
      </c>
      <c r="BM211" s="222" t="s">
        <v>309</v>
      </c>
    </row>
    <row r="212" s="2" customFormat="1" ht="33" customHeight="1">
      <c r="A212" s="37"/>
      <c r="B212" s="38"/>
      <c r="C212" s="210" t="s">
        <v>316</v>
      </c>
      <c r="D212" s="210" t="s">
        <v>134</v>
      </c>
      <c r="E212" s="211" t="s">
        <v>482</v>
      </c>
      <c r="F212" s="212" t="s">
        <v>483</v>
      </c>
      <c r="G212" s="213" t="s">
        <v>137</v>
      </c>
      <c r="H212" s="214">
        <v>1089</v>
      </c>
      <c r="I212" s="215"/>
      <c r="J212" s="216">
        <f>ROUND(I212*H212,2)</f>
        <v>0</v>
      </c>
      <c r="K212" s="217"/>
      <c r="L212" s="43"/>
      <c r="M212" s="218" t="s">
        <v>1</v>
      </c>
      <c r="N212" s="219" t="s">
        <v>45</v>
      </c>
      <c r="O212" s="90"/>
      <c r="P212" s="220">
        <f>O212*H212</f>
        <v>0</v>
      </c>
      <c r="Q212" s="220">
        <v>0.1295</v>
      </c>
      <c r="R212" s="220">
        <f>Q212*H212</f>
        <v>141.02549999999999</v>
      </c>
      <c r="S212" s="220">
        <v>0</v>
      </c>
      <c r="T212" s="22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2" t="s">
        <v>138</v>
      </c>
      <c r="AT212" s="222" t="s">
        <v>134</v>
      </c>
      <c r="AU212" s="222" t="s">
        <v>88</v>
      </c>
      <c r="AY212" s="16" t="s">
        <v>133</v>
      </c>
      <c r="BE212" s="223">
        <f>IF(N212="základní",J212,0)</f>
        <v>0</v>
      </c>
      <c r="BF212" s="223">
        <f>IF(N212="snížená",J212,0)</f>
        <v>0</v>
      </c>
      <c r="BG212" s="223">
        <f>IF(N212="zákl. přenesená",J212,0)</f>
        <v>0</v>
      </c>
      <c r="BH212" s="223">
        <f>IF(N212="sníž. přenesená",J212,0)</f>
        <v>0</v>
      </c>
      <c r="BI212" s="223">
        <f>IF(N212="nulová",J212,0)</f>
        <v>0</v>
      </c>
      <c r="BJ212" s="16" t="s">
        <v>88</v>
      </c>
      <c r="BK212" s="223">
        <f>ROUND(I212*H212,2)</f>
        <v>0</v>
      </c>
      <c r="BL212" s="16" t="s">
        <v>138</v>
      </c>
      <c r="BM212" s="222" t="s">
        <v>315</v>
      </c>
    </row>
    <row r="213" s="13" customFormat="1">
      <c r="A213" s="13"/>
      <c r="B213" s="235"/>
      <c r="C213" s="236"/>
      <c r="D213" s="226" t="s">
        <v>139</v>
      </c>
      <c r="E213" s="237" t="s">
        <v>1</v>
      </c>
      <c r="F213" s="238" t="s">
        <v>484</v>
      </c>
      <c r="G213" s="236"/>
      <c r="H213" s="239">
        <v>471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139</v>
      </c>
      <c r="AU213" s="245" t="s">
        <v>88</v>
      </c>
      <c r="AV213" s="13" t="s">
        <v>90</v>
      </c>
      <c r="AW213" s="13" t="s">
        <v>36</v>
      </c>
      <c r="AX213" s="13" t="s">
        <v>80</v>
      </c>
      <c r="AY213" s="245" t="s">
        <v>133</v>
      </c>
    </row>
    <row r="214" s="13" customFormat="1">
      <c r="A214" s="13"/>
      <c r="B214" s="235"/>
      <c r="C214" s="236"/>
      <c r="D214" s="226" t="s">
        <v>139</v>
      </c>
      <c r="E214" s="237" t="s">
        <v>1</v>
      </c>
      <c r="F214" s="238" t="s">
        <v>485</v>
      </c>
      <c r="G214" s="236"/>
      <c r="H214" s="239">
        <v>618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139</v>
      </c>
      <c r="AU214" s="245" t="s">
        <v>88</v>
      </c>
      <c r="AV214" s="13" t="s">
        <v>90</v>
      </c>
      <c r="AW214" s="13" t="s">
        <v>36</v>
      </c>
      <c r="AX214" s="13" t="s">
        <v>80</v>
      </c>
      <c r="AY214" s="245" t="s">
        <v>133</v>
      </c>
    </row>
    <row r="215" s="14" customFormat="1">
      <c r="A215" s="14"/>
      <c r="B215" s="257"/>
      <c r="C215" s="258"/>
      <c r="D215" s="226" t="s">
        <v>139</v>
      </c>
      <c r="E215" s="259" t="s">
        <v>1</v>
      </c>
      <c r="F215" s="260" t="s">
        <v>312</v>
      </c>
      <c r="G215" s="258"/>
      <c r="H215" s="261">
        <v>1089</v>
      </c>
      <c r="I215" s="262"/>
      <c r="J215" s="258"/>
      <c r="K215" s="258"/>
      <c r="L215" s="263"/>
      <c r="M215" s="264"/>
      <c r="N215" s="265"/>
      <c r="O215" s="265"/>
      <c r="P215" s="265"/>
      <c r="Q215" s="265"/>
      <c r="R215" s="265"/>
      <c r="S215" s="265"/>
      <c r="T215" s="26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7" t="s">
        <v>139</v>
      </c>
      <c r="AU215" s="267" t="s">
        <v>88</v>
      </c>
      <c r="AV215" s="14" t="s">
        <v>138</v>
      </c>
      <c r="AW215" s="14" t="s">
        <v>36</v>
      </c>
      <c r="AX215" s="14" t="s">
        <v>88</v>
      </c>
      <c r="AY215" s="267" t="s">
        <v>133</v>
      </c>
    </row>
    <row r="216" s="2" customFormat="1" ht="16.5" customHeight="1">
      <c r="A216" s="37"/>
      <c r="B216" s="38"/>
      <c r="C216" s="246" t="s">
        <v>232</v>
      </c>
      <c r="D216" s="246" t="s">
        <v>275</v>
      </c>
      <c r="E216" s="247" t="s">
        <v>321</v>
      </c>
      <c r="F216" s="248" t="s">
        <v>486</v>
      </c>
      <c r="G216" s="249" t="s">
        <v>261</v>
      </c>
      <c r="H216" s="250">
        <v>660</v>
      </c>
      <c r="I216" s="251"/>
      <c r="J216" s="252">
        <f>ROUND(I216*H216,2)</f>
        <v>0</v>
      </c>
      <c r="K216" s="253"/>
      <c r="L216" s="254"/>
      <c r="M216" s="255" t="s">
        <v>1</v>
      </c>
      <c r="N216" s="256" t="s">
        <v>45</v>
      </c>
      <c r="O216" s="90"/>
      <c r="P216" s="220">
        <f>O216*H216</f>
        <v>0</v>
      </c>
      <c r="Q216" s="220">
        <v>0.010999999999999999</v>
      </c>
      <c r="R216" s="220">
        <f>Q216*H216</f>
        <v>7.2599999999999998</v>
      </c>
      <c r="S216" s="220">
        <v>0</v>
      </c>
      <c r="T216" s="22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22" t="s">
        <v>151</v>
      </c>
      <c r="AT216" s="222" t="s">
        <v>275</v>
      </c>
      <c r="AU216" s="222" t="s">
        <v>88</v>
      </c>
      <c r="AY216" s="16" t="s">
        <v>133</v>
      </c>
      <c r="BE216" s="223">
        <f>IF(N216="základní",J216,0)</f>
        <v>0</v>
      </c>
      <c r="BF216" s="223">
        <f>IF(N216="snížená",J216,0)</f>
        <v>0</v>
      </c>
      <c r="BG216" s="223">
        <f>IF(N216="zákl. přenesená",J216,0)</f>
        <v>0</v>
      </c>
      <c r="BH216" s="223">
        <f>IF(N216="sníž. přenesená",J216,0)</f>
        <v>0</v>
      </c>
      <c r="BI216" s="223">
        <f>IF(N216="nulová",J216,0)</f>
        <v>0</v>
      </c>
      <c r="BJ216" s="16" t="s">
        <v>88</v>
      </c>
      <c r="BK216" s="223">
        <f>ROUND(I216*H216,2)</f>
        <v>0</v>
      </c>
      <c r="BL216" s="16" t="s">
        <v>138</v>
      </c>
      <c r="BM216" s="222" t="s">
        <v>319</v>
      </c>
    </row>
    <row r="217" s="2" customFormat="1" ht="16.5" customHeight="1">
      <c r="A217" s="37"/>
      <c r="B217" s="38"/>
      <c r="C217" s="246" t="s">
        <v>324</v>
      </c>
      <c r="D217" s="246" t="s">
        <v>275</v>
      </c>
      <c r="E217" s="247" t="s">
        <v>329</v>
      </c>
      <c r="F217" s="248" t="s">
        <v>487</v>
      </c>
      <c r="G217" s="249" t="s">
        <v>261</v>
      </c>
      <c r="H217" s="250">
        <v>770</v>
      </c>
      <c r="I217" s="251"/>
      <c r="J217" s="252">
        <f>ROUND(I217*H217,2)</f>
        <v>0</v>
      </c>
      <c r="K217" s="253"/>
      <c r="L217" s="254"/>
      <c r="M217" s="255" t="s">
        <v>1</v>
      </c>
      <c r="N217" s="256" t="s">
        <v>45</v>
      </c>
      <c r="O217" s="90"/>
      <c r="P217" s="220">
        <f>O217*H217</f>
        <v>0</v>
      </c>
      <c r="Q217" s="220">
        <v>0.021000000000000001</v>
      </c>
      <c r="R217" s="220">
        <f>Q217*H217</f>
        <v>16.170000000000002</v>
      </c>
      <c r="S217" s="220">
        <v>0</v>
      </c>
      <c r="T217" s="22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2" t="s">
        <v>151</v>
      </c>
      <c r="AT217" s="222" t="s">
        <v>275</v>
      </c>
      <c r="AU217" s="222" t="s">
        <v>88</v>
      </c>
      <c r="AY217" s="16" t="s">
        <v>133</v>
      </c>
      <c r="BE217" s="223">
        <f>IF(N217="základní",J217,0)</f>
        <v>0</v>
      </c>
      <c r="BF217" s="223">
        <f>IF(N217="snížená",J217,0)</f>
        <v>0</v>
      </c>
      <c r="BG217" s="223">
        <f>IF(N217="zákl. přenesená",J217,0)</f>
        <v>0</v>
      </c>
      <c r="BH217" s="223">
        <f>IF(N217="sníž. přenesená",J217,0)</f>
        <v>0</v>
      </c>
      <c r="BI217" s="223">
        <f>IF(N217="nulová",J217,0)</f>
        <v>0</v>
      </c>
      <c r="BJ217" s="16" t="s">
        <v>88</v>
      </c>
      <c r="BK217" s="223">
        <f>ROUND(I217*H217,2)</f>
        <v>0</v>
      </c>
      <c r="BL217" s="16" t="s">
        <v>138</v>
      </c>
      <c r="BM217" s="222" t="s">
        <v>323</v>
      </c>
    </row>
    <row r="218" s="2" customFormat="1" ht="24.15" customHeight="1">
      <c r="A218" s="37"/>
      <c r="B218" s="38"/>
      <c r="C218" s="210" t="s">
        <v>147</v>
      </c>
      <c r="D218" s="210" t="s">
        <v>134</v>
      </c>
      <c r="E218" s="211" t="s">
        <v>317</v>
      </c>
      <c r="F218" s="212" t="s">
        <v>318</v>
      </c>
      <c r="G218" s="213" t="s">
        <v>137</v>
      </c>
      <c r="H218" s="214">
        <v>25.5</v>
      </c>
      <c r="I218" s="215"/>
      <c r="J218" s="216">
        <f>ROUND(I218*H218,2)</f>
        <v>0</v>
      </c>
      <c r="K218" s="217"/>
      <c r="L218" s="43"/>
      <c r="M218" s="218" t="s">
        <v>1</v>
      </c>
      <c r="N218" s="219" t="s">
        <v>45</v>
      </c>
      <c r="O218" s="90"/>
      <c r="P218" s="220">
        <f>O218*H218</f>
        <v>0</v>
      </c>
      <c r="Q218" s="220">
        <v>0.089779999999999999</v>
      </c>
      <c r="R218" s="220">
        <f>Q218*H218</f>
        <v>2.28939</v>
      </c>
      <c r="S218" s="220">
        <v>0</v>
      </c>
      <c r="T218" s="221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2" t="s">
        <v>138</v>
      </c>
      <c r="AT218" s="222" t="s">
        <v>134</v>
      </c>
      <c r="AU218" s="222" t="s">
        <v>88</v>
      </c>
      <c r="AY218" s="16" t="s">
        <v>133</v>
      </c>
      <c r="BE218" s="223">
        <f>IF(N218="základní",J218,0)</f>
        <v>0</v>
      </c>
      <c r="BF218" s="223">
        <f>IF(N218="snížená",J218,0)</f>
        <v>0</v>
      </c>
      <c r="BG218" s="223">
        <f>IF(N218="zákl. přenesená",J218,0)</f>
        <v>0</v>
      </c>
      <c r="BH218" s="223">
        <f>IF(N218="sníž. přenesená",J218,0)</f>
        <v>0</v>
      </c>
      <c r="BI218" s="223">
        <f>IF(N218="nulová",J218,0)</f>
        <v>0</v>
      </c>
      <c r="BJ218" s="16" t="s">
        <v>88</v>
      </c>
      <c r="BK218" s="223">
        <f>ROUND(I218*H218,2)</f>
        <v>0</v>
      </c>
      <c r="BL218" s="16" t="s">
        <v>138</v>
      </c>
      <c r="BM218" s="222" t="s">
        <v>328</v>
      </c>
    </row>
    <row r="219" s="13" customFormat="1">
      <c r="A219" s="13"/>
      <c r="B219" s="235"/>
      <c r="C219" s="236"/>
      <c r="D219" s="226" t="s">
        <v>139</v>
      </c>
      <c r="E219" s="237" t="s">
        <v>1</v>
      </c>
      <c r="F219" s="238" t="s">
        <v>488</v>
      </c>
      <c r="G219" s="236"/>
      <c r="H219" s="239">
        <v>25.5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139</v>
      </c>
      <c r="AU219" s="245" t="s">
        <v>88</v>
      </c>
      <c r="AV219" s="13" t="s">
        <v>90</v>
      </c>
      <c r="AW219" s="13" t="s">
        <v>36</v>
      </c>
      <c r="AX219" s="13" t="s">
        <v>88</v>
      </c>
      <c r="AY219" s="245" t="s">
        <v>133</v>
      </c>
    </row>
    <row r="220" s="2" customFormat="1" ht="16.5" customHeight="1">
      <c r="A220" s="37"/>
      <c r="B220" s="38"/>
      <c r="C220" s="246" t="s">
        <v>332</v>
      </c>
      <c r="D220" s="246" t="s">
        <v>275</v>
      </c>
      <c r="E220" s="247" t="s">
        <v>336</v>
      </c>
      <c r="F220" s="248" t="s">
        <v>322</v>
      </c>
      <c r="G220" s="249" t="s">
        <v>181</v>
      </c>
      <c r="H220" s="250">
        <v>0.63</v>
      </c>
      <c r="I220" s="251"/>
      <c r="J220" s="252">
        <f>ROUND(I220*H220,2)</f>
        <v>0</v>
      </c>
      <c r="K220" s="253"/>
      <c r="L220" s="254"/>
      <c r="M220" s="255" t="s">
        <v>1</v>
      </c>
      <c r="N220" s="256" t="s">
        <v>45</v>
      </c>
      <c r="O220" s="90"/>
      <c r="P220" s="220">
        <f>O220*H220</f>
        <v>0</v>
      </c>
      <c r="Q220" s="220">
        <v>1</v>
      </c>
      <c r="R220" s="220">
        <f>Q220*H220</f>
        <v>0.63</v>
      </c>
      <c r="S220" s="220">
        <v>0</v>
      </c>
      <c r="T220" s="221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22" t="s">
        <v>151</v>
      </c>
      <c r="AT220" s="222" t="s">
        <v>275</v>
      </c>
      <c r="AU220" s="222" t="s">
        <v>88</v>
      </c>
      <c r="AY220" s="16" t="s">
        <v>133</v>
      </c>
      <c r="BE220" s="223">
        <f>IF(N220="základní",J220,0)</f>
        <v>0</v>
      </c>
      <c r="BF220" s="223">
        <f>IF(N220="snížená",J220,0)</f>
        <v>0</v>
      </c>
      <c r="BG220" s="223">
        <f>IF(N220="zákl. přenesená",J220,0)</f>
        <v>0</v>
      </c>
      <c r="BH220" s="223">
        <f>IF(N220="sníž. přenesená",J220,0)</f>
        <v>0</v>
      </c>
      <c r="BI220" s="223">
        <f>IF(N220="nulová",J220,0)</f>
        <v>0</v>
      </c>
      <c r="BJ220" s="16" t="s">
        <v>88</v>
      </c>
      <c r="BK220" s="223">
        <f>ROUND(I220*H220,2)</f>
        <v>0</v>
      </c>
      <c r="BL220" s="16" t="s">
        <v>138</v>
      </c>
      <c r="BM220" s="222" t="s">
        <v>331</v>
      </c>
    </row>
    <row r="221" s="2" customFormat="1" ht="24.15" customHeight="1">
      <c r="A221" s="37"/>
      <c r="B221" s="38"/>
      <c r="C221" s="210" t="s">
        <v>239</v>
      </c>
      <c r="D221" s="210" t="s">
        <v>134</v>
      </c>
      <c r="E221" s="211" t="s">
        <v>349</v>
      </c>
      <c r="F221" s="212" t="s">
        <v>350</v>
      </c>
      <c r="G221" s="213" t="s">
        <v>137</v>
      </c>
      <c r="H221" s="214">
        <v>115</v>
      </c>
      <c r="I221" s="215"/>
      <c r="J221" s="216">
        <f>ROUND(I221*H221,2)</f>
        <v>0</v>
      </c>
      <c r="K221" s="217"/>
      <c r="L221" s="43"/>
      <c r="M221" s="218" t="s">
        <v>1</v>
      </c>
      <c r="N221" s="219" t="s">
        <v>45</v>
      </c>
      <c r="O221" s="90"/>
      <c r="P221" s="220">
        <f>O221*H221</f>
        <v>0</v>
      </c>
      <c r="Q221" s="220">
        <v>0</v>
      </c>
      <c r="R221" s="220">
        <f>Q221*H221</f>
        <v>0</v>
      </c>
      <c r="S221" s="220">
        <v>0</v>
      </c>
      <c r="T221" s="221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2" t="s">
        <v>138</v>
      </c>
      <c r="AT221" s="222" t="s">
        <v>134</v>
      </c>
      <c r="AU221" s="222" t="s">
        <v>88</v>
      </c>
      <c r="AY221" s="16" t="s">
        <v>133</v>
      </c>
      <c r="BE221" s="223">
        <f>IF(N221="základní",J221,0)</f>
        <v>0</v>
      </c>
      <c r="BF221" s="223">
        <f>IF(N221="snížená",J221,0)</f>
        <v>0</v>
      </c>
      <c r="BG221" s="223">
        <f>IF(N221="zákl. přenesená",J221,0)</f>
        <v>0</v>
      </c>
      <c r="BH221" s="223">
        <f>IF(N221="sníž. přenesená",J221,0)</f>
        <v>0</v>
      </c>
      <c r="BI221" s="223">
        <f>IF(N221="nulová",J221,0)</f>
        <v>0</v>
      </c>
      <c r="BJ221" s="16" t="s">
        <v>88</v>
      </c>
      <c r="BK221" s="223">
        <f>ROUND(I221*H221,2)</f>
        <v>0</v>
      </c>
      <c r="BL221" s="16" t="s">
        <v>138</v>
      </c>
      <c r="BM221" s="222" t="s">
        <v>335</v>
      </c>
    </row>
    <row r="222" s="13" customFormat="1">
      <c r="A222" s="13"/>
      <c r="B222" s="235"/>
      <c r="C222" s="236"/>
      <c r="D222" s="226" t="s">
        <v>139</v>
      </c>
      <c r="E222" s="237" t="s">
        <v>1</v>
      </c>
      <c r="F222" s="238" t="s">
        <v>489</v>
      </c>
      <c r="G222" s="236"/>
      <c r="H222" s="239">
        <v>115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139</v>
      </c>
      <c r="AU222" s="245" t="s">
        <v>88</v>
      </c>
      <c r="AV222" s="13" t="s">
        <v>90</v>
      </c>
      <c r="AW222" s="13" t="s">
        <v>36</v>
      </c>
      <c r="AX222" s="13" t="s">
        <v>88</v>
      </c>
      <c r="AY222" s="245" t="s">
        <v>133</v>
      </c>
    </row>
    <row r="223" s="2" customFormat="1" ht="21.75" customHeight="1">
      <c r="A223" s="37"/>
      <c r="B223" s="38"/>
      <c r="C223" s="210" t="s">
        <v>339</v>
      </c>
      <c r="D223" s="210" t="s">
        <v>134</v>
      </c>
      <c r="E223" s="211" t="s">
        <v>359</v>
      </c>
      <c r="F223" s="212" t="s">
        <v>490</v>
      </c>
      <c r="G223" s="213" t="s">
        <v>137</v>
      </c>
      <c r="H223" s="214">
        <v>82</v>
      </c>
      <c r="I223" s="215"/>
      <c r="J223" s="216">
        <f>ROUND(I223*H223,2)</f>
        <v>0</v>
      </c>
      <c r="K223" s="217"/>
      <c r="L223" s="43"/>
      <c r="M223" s="218" t="s">
        <v>1</v>
      </c>
      <c r="N223" s="219" t="s">
        <v>45</v>
      </c>
      <c r="O223" s="90"/>
      <c r="P223" s="220">
        <f>O223*H223</f>
        <v>0</v>
      </c>
      <c r="Q223" s="220">
        <v>0</v>
      </c>
      <c r="R223" s="220">
        <f>Q223*H223</f>
        <v>0</v>
      </c>
      <c r="S223" s="220">
        <v>0</v>
      </c>
      <c r="T223" s="22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2" t="s">
        <v>138</v>
      </c>
      <c r="AT223" s="222" t="s">
        <v>134</v>
      </c>
      <c r="AU223" s="222" t="s">
        <v>88</v>
      </c>
      <c r="AY223" s="16" t="s">
        <v>133</v>
      </c>
      <c r="BE223" s="223">
        <f>IF(N223="základní",J223,0)</f>
        <v>0</v>
      </c>
      <c r="BF223" s="223">
        <f>IF(N223="snížená",J223,0)</f>
        <v>0</v>
      </c>
      <c r="BG223" s="223">
        <f>IF(N223="zákl. přenesená",J223,0)</f>
        <v>0</v>
      </c>
      <c r="BH223" s="223">
        <f>IF(N223="sníž. přenesená",J223,0)</f>
        <v>0</v>
      </c>
      <c r="BI223" s="223">
        <f>IF(N223="nulová",J223,0)</f>
        <v>0</v>
      </c>
      <c r="BJ223" s="16" t="s">
        <v>88</v>
      </c>
      <c r="BK223" s="223">
        <f>ROUND(I223*H223,2)</f>
        <v>0</v>
      </c>
      <c r="BL223" s="16" t="s">
        <v>138</v>
      </c>
      <c r="BM223" s="222" t="s">
        <v>338</v>
      </c>
    </row>
    <row r="224" s="2" customFormat="1" ht="24.15" customHeight="1">
      <c r="A224" s="37"/>
      <c r="B224" s="38"/>
      <c r="C224" s="210" t="s">
        <v>344</v>
      </c>
      <c r="D224" s="210" t="s">
        <v>134</v>
      </c>
      <c r="E224" s="211" t="s">
        <v>363</v>
      </c>
      <c r="F224" s="212" t="s">
        <v>364</v>
      </c>
      <c r="G224" s="213" t="s">
        <v>327</v>
      </c>
      <c r="H224" s="214">
        <v>2</v>
      </c>
      <c r="I224" s="215"/>
      <c r="J224" s="216">
        <f>ROUND(I224*H224,2)</f>
        <v>0</v>
      </c>
      <c r="K224" s="217"/>
      <c r="L224" s="43"/>
      <c r="M224" s="218" t="s">
        <v>1</v>
      </c>
      <c r="N224" s="219" t="s">
        <v>45</v>
      </c>
      <c r="O224" s="90"/>
      <c r="P224" s="220">
        <f>O224*H224</f>
        <v>0</v>
      </c>
      <c r="Q224" s="220">
        <v>0.42368</v>
      </c>
      <c r="R224" s="220">
        <f>Q224*H224</f>
        <v>0.84736</v>
      </c>
      <c r="S224" s="220">
        <v>0</v>
      </c>
      <c r="T224" s="221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22" t="s">
        <v>138</v>
      </c>
      <c r="AT224" s="222" t="s">
        <v>134</v>
      </c>
      <c r="AU224" s="222" t="s">
        <v>88</v>
      </c>
      <c r="AY224" s="16" t="s">
        <v>133</v>
      </c>
      <c r="BE224" s="223">
        <f>IF(N224="základní",J224,0)</f>
        <v>0</v>
      </c>
      <c r="BF224" s="223">
        <f>IF(N224="snížená",J224,0)</f>
        <v>0</v>
      </c>
      <c r="BG224" s="223">
        <f>IF(N224="zákl. přenesená",J224,0)</f>
        <v>0</v>
      </c>
      <c r="BH224" s="223">
        <f>IF(N224="sníž. přenesená",J224,0)</f>
        <v>0</v>
      </c>
      <c r="BI224" s="223">
        <f>IF(N224="nulová",J224,0)</f>
        <v>0</v>
      </c>
      <c r="BJ224" s="16" t="s">
        <v>88</v>
      </c>
      <c r="BK224" s="223">
        <f>ROUND(I224*H224,2)</f>
        <v>0</v>
      </c>
      <c r="BL224" s="16" t="s">
        <v>138</v>
      </c>
      <c r="BM224" s="222" t="s">
        <v>342</v>
      </c>
    </row>
    <row r="225" s="2" customFormat="1" ht="24.15" customHeight="1">
      <c r="A225" s="37"/>
      <c r="B225" s="38"/>
      <c r="C225" s="210" t="s">
        <v>348</v>
      </c>
      <c r="D225" s="210" t="s">
        <v>134</v>
      </c>
      <c r="E225" s="211" t="s">
        <v>366</v>
      </c>
      <c r="F225" s="212" t="s">
        <v>367</v>
      </c>
      <c r="G225" s="213" t="s">
        <v>327</v>
      </c>
      <c r="H225" s="214">
        <v>3</v>
      </c>
      <c r="I225" s="215"/>
      <c r="J225" s="216">
        <f>ROUND(I225*H225,2)</f>
        <v>0</v>
      </c>
      <c r="K225" s="217"/>
      <c r="L225" s="43"/>
      <c r="M225" s="218" t="s">
        <v>1</v>
      </c>
      <c r="N225" s="219" t="s">
        <v>45</v>
      </c>
      <c r="O225" s="90"/>
      <c r="P225" s="220">
        <f>O225*H225</f>
        <v>0</v>
      </c>
      <c r="Q225" s="220">
        <v>0.42080000000000001</v>
      </c>
      <c r="R225" s="220">
        <f>Q225*H225</f>
        <v>1.2624</v>
      </c>
      <c r="S225" s="220">
        <v>0</v>
      </c>
      <c r="T225" s="221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2" t="s">
        <v>138</v>
      </c>
      <c r="AT225" s="222" t="s">
        <v>134</v>
      </c>
      <c r="AU225" s="222" t="s">
        <v>88</v>
      </c>
      <c r="AY225" s="16" t="s">
        <v>133</v>
      </c>
      <c r="BE225" s="223">
        <f>IF(N225="základní",J225,0)</f>
        <v>0</v>
      </c>
      <c r="BF225" s="223">
        <f>IF(N225="snížená",J225,0)</f>
        <v>0</v>
      </c>
      <c r="BG225" s="223">
        <f>IF(N225="zákl. přenesená",J225,0)</f>
        <v>0</v>
      </c>
      <c r="BH225" s="223">
        <f>IF(N225="sníž. přenesená",J225,0)</f>
        <v>0</v>
      </c>
      <c r="BI225" s="223">
        <f>IF(N225="nulová",J225,0)</f>
        <v>0</v>
      </c>
      <c r="BJ225" s="16" t="s">
        <v>88</v>
      </c>
      <c r="BK225" s="223">
        <f>ROUND(I225*H225,2)</f>
        <v>0</v>
      </c>
      <c r="BL225" s="16" t="s">
        <v>138</v>
      </c>
      <c r="BM225" s="222" t="s">
        <v>347</v>
      </c>
    </row>
    <row r="226" s="11" customFormat="1" ht="25.92" customHeight="1">
      <c r="A226" s="11"/>
      <c r="B226" s="196"/>
      <c r="C226" s="197"/>
      <c r="D226" s="198" t="s">
        <v>79</v>
      </c>
      <c r="E226" s="199" t="s">
        <v>491</v>
      </c>
      <c r="F226" s="199" t="s">
        <v>492</v>
      </c>
      <c r="G226" s="197"/>
      <c r="H226" s="197"/>
      <c r="I226" s="200"/>
      <c r="J226" s="201">
        <f>BK226</f>
        <v>0</v>
      </c>
      <c r="K226" s="197"/>
      <c r="L226" s="202"/>
      <c r="M226" s="203"/>
      <c r="N226" s="204"/>
      <c r="O226" s="204"/>
      <c r="P226" s="205">
        <f>SUM(P227:P238)</f>
        <v>0</v>
      </c>
      <c r="Q226" s="204"/>
      <c r="R226" s="205">
        <f>SUM(R227:R238)</f>
        <v>2.3150048399999998</v>
      </c>
      <c r="S226" s="204"/>
      <c r="T226" s="206">
        <f>SUM(T227:T238)</f>
        <v>0</v>
      </c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R226" s="207" t="s">
        <v>88</v>
      </c>
      <c r="AT226" s="208" t="s">
        <v>79</v>
      </c>
      <c r="AU226" s="208" t="s">
        <v>80</v>
      </c>
      <c r="AY226" s="207" t="s">
        <v>133</v>
      </c>
      <c r="BK226" s="209">
        <f>SUM(BK227:BK238)</f>
        <v>0</v>
      </c>
    </row>
    <row r="227" s="2" customFormat="1" ht="16.5" customHeight="1">
      <c r="A227" s="37"/>
      <c r="B227" s="38"/>
      <c r="C227" s="210" t="s">
        <v>243</v>
      </c>
      <c r="D227" s="210" t="s">
        <v>134</v>
      </c>
      <c r="E227" s="211" t="s">
        <v>493</v>
      </c>
      <c r="F227" s="212" t="s">
        <v>494</v>
      </c>
      <c r="G227" s="213" t="s">
        <v>199</v>
      </c>
      <c r="H227" s="214">
        <v>1.026</v>
      </c>
      <c r="I227" s="215"/>
      <c r="J227" s="216">
        <f>ROUND(I227*H227,2)</f>
        <v>0</v>
      </c>
      <c r="K227" s="217"/>
      <c r="L227" s="43"/>
      <c r="M227" s="218" t="s">
        <v>1</v>
      </c>
      <c r="N227" s="219" t="s">
        <v>45</v>
      </c>
      <c r="O227" s="90"/>
      <c r="P227" s="220">
        <f>O227*H227</f>
        <v>0</v>
      </c>
      <c r="Q227" s="220">
        <v>2.2563399999999998</v>
      </c>
      <c r="R227" s="220">
        <f>Q227*H227</f>
        <v>2.3150048399999998</v>
      </c>
      <c r="S227" s="220">
        <v>0</v>
      </c>
      <c r="T227" s="22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22" t="s">
        <v>138</v>
      </c>
      <c r="AT227" s="222" t="s">
        <v>134</v>
      </c>
      <c r="AU227" s="222" t="s">
        <v>88</v>
      </c>
      <c r="AY227" s="16" t="s">
        <v>133</v>
      </c>
      <c r="BE227" s="223">
        <f>IF(N227="základní",J227,0)</f>
        <v>0</v>
      </c>
      <c r="BF227" s="223">
        <f>IF(N227="snížená",J227,0)</f>
        <v>0</v>
      </c>
      <c r="BG227" s="223">
        <f>IF(N227="zákl. přenesená",J227,0)</f>
        <v>0</v>
      </c>
      <c r="BH227" s="223">
        <f>IF(N227="sníž. přenesená",J227,0)</f>
        <v>0</v>
      </c>
      <c r="BI227" s="223">
        <f>IF(N227="nulová",J227,0)</f>
        <v>0</v>
      </c>
      <c r="BJ227" s="16" t="s">
        <v>88</v>
      </c>
      <c r="BK227" s="223">
        <f>ROUND(I227*H227,2)</f>
        <v>0</v>
      </c>
      <c r="BL227" s="16" t="s">
        <v>138</v>
      </c>
      <c r="BM227" s="222" t="s">
        <v>351</v>
      </c>
    </row>
    <row r="228" s="12" customFormat="1">
      <c r="A228" s="12"/>
      <c r="B228" s="224"/>
      <c r="C228" s="225"/>
      <c r="D228" s="226" t="s">
        <v>139</v>
      </c>
      <c r="E228" s="227" t="s">
        <v>1</v>
      </c>
      <c r="F228" s="228" t="s">
        <v>455</v>
      </c>
      <c r="G228" s="225"/>
      <c r="H228" s="227" t="s">
        <v>1</v>
      </c>
      <c r="I228" s="229"/>
      <c r="J228" s="225"/>
      <c r="K228" s="225"/>
      <c r="L228" s="230"/>
      <c r="M228" s="231"/>
      <c r="N228" s="232"/>
      <c r="O228" s="232"/>
      <c r="P228" s="232"/>
      <c r="Q228" s="232"/>
      <c r="R228" s="232"/>
      <c r="S228" s="232"/>
      <c r="T228" s="233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T228" s="234" t="s">
        <v>139</v>
      </c>
      <c r="AU228" s="234" t="s">
        <v>88</v>
      </c>
      <c r="AV228" s="12" t="s">
        <v>88</v>
      </c>
      <c r="AW228" s="12" t="s">
        <v>36</v>
      </c>
      <c r="AX228" s="12" t="s">
        <v>80</v>
      </c>
      <c r="AY228" s="234" t="s">
        <v>133</v>
      </c>
    </row>
    <row r="229" s="13" customFormat="1">
      <c r="A229" s="13"/>
      <c r="B229" s="235"/>
      <c r="C229" s="236"/>
      <c r="D229" s="226" t="s">
        <v>139</v>
      </c>
      <c r="E229" s="237" t="s">
        <v>1</v>
      </c>
      <c r="F229" s="238" t="s">
        <v>495</v>
      </c>
      <c r="G229" s="236"/>
      <c r="H229" s="239">
        <v>1.026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139</v>
      </c>
      <c r="AU229" s="245" t="s">
        <v>88</v>
      </c>
      <c r="AV229" s="13" t="s">
        <v>90</v>
      </c>
      <c r="AW229" s="13" t="s">
        <v>36</v>
      </c>
      <c r="AX229" s="13" t="s">
        <v>88</v>
      </c>
      <c r="AY229" s="245" t="s">
        <v>133</v>
      </c>
    </row>
    <row r="230" s="2" customFormat="1" ht="24.15" customHeight="1">
      <c r="A230" s="37"/>
      <c r="B230" s="38"/>
      <c r="C230" s="210" t="s">
        <v>355</v>
      </c>
      <c r="D230" s="210" t="s">
        <v>134</v>
      </c>
      <c r="E230" s="211" t="s">
        <v>496</v>
      </c>
      <c r="F230" s="212" t="s">
        <v>497</v>
      </c>
      <c r="G230" s="213" t="s">
        <v>261</v>
      </c>
      <c r="H230" s="214">
        <v>4</v>
      </c>
      <c r="I230" s="215"/>
      <c r="J230" s="216">
        <f>ROUND(I230*H230,2)</f>
        <v>0</v>
      </c>
      <c r="K230" s="217"/>
      <c r="L230" s="43"/>
      <c r="M230" s="218" t="s">
        <v>1</v>
      </c>
      <c r="N230" s="219" t="s">
        <v>45</v>
      </c>
      <c r="O230" s="90"/>
      <c r="P230" s="220">
        <f>O230*H230</f>
        <v>0</v>
      </c>
      <c r="Q230" s="220">
        <v>0</v>
      </c>
      <c r="R230" s="220">
        <f>Q230*H230</f>
        <v>0</v>
      </c>
      <c r="S230" s="220">
        <v>0</v>
      </c>
      <c r="T230" s="22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22" t="s">
        <v>138</v>
      </c>
      <c r="AT230" s="222" t="s">
        <v>134</v>
      </c>
      <c r="AU230" s="222" t="s">
        <v>88</v>
      </c>
      <c r="AY230" s="16" t="s">
        <v>133</v>
      </c>
      <c r="BE230" s="223">
        <f>IF(N230="základní",J230,0)</f>
        <v>0</v>
      </c>
      <c r="BF230" s="223">
        <f>IF(N230="snížená",J230,0)</f>
        <v>0</v>
      </c>
      <c r="BG230" s="223">
        <f>IF(N230="zákl. přenesená",J230,0)</f>
        <v>0</v>
      </c>
      <c r="BH230" s="223">
        <f>IF(N230="sníž. přenesená",J230,0)</f>
        <v>0</v>
      </c>
      <c r="BI230" s="223">
        <f>IF(N230="nulová",J230,0)</f>
        <v>0</v>
      </c>
      <c r="BJ230" s="16" t="s">
        <v>88</v>
      </c>
      <c r="BK230" s="223">
        <f>ROUND(I230*H230,2)</f>
        <v>0</v>
      </c>
      <c r="BL230" s="16" t="s">
        <v>138</v>
      </c>
      <c r="BM230" s="222" t="s">
        <v>354</v>
      </c>
    </row>
    <row r="231" s="2" customFormat="1" ht="24.15" customHeight="1">
      <c r="A231" s="37"/>
      <c r="B231" s="38"/>
      <c r="C231" s="210" t="s">
        <v>247</v>
      </c>
      <c r="D231" s="210" t="s">
        <v>134</v>
      </c>
      <c r="E231" s="211" t="s">
        <v>498</v>
      </c>
      <c r="F231" s="212" t="s">
        <v>499</v>
      </c>
      <c r="G231" s="213" t="s">
        <v>261</v>
      </c>
      <c r="H231" s="214">
        <v>1</v>
      </c>
      <c r="I231" s="215"/>
      <c r="J231" s="216">
        <f>ROUND(I231*H231,2)</f>
        <v>0</v>
      </c>
      <c r="K231" s="217"/>
      <c r="L231" s="43"/>
      <c r="M231" s="218" t="s">
        <v>1</v>
      </c>
      <c r="N231" s="219" t="s">
        <v>45</v>
      </c>
      <c r="O231" s="90"/>
      <c r="P231" s="220">
        <f>O231*H231</f>
        <v>0</v>
      </c>
      <c r="Q231" s="220">
        <v>0</v>
      </c>
      <c r="R231" s="220">
        <f>Q231*H231</f>
        <v>0</v>
      </c>
      <c r="S231" s="220">
        <v>0</v>
      </c>
      <c r="T231" s="221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2" t="s">
        <v>138</v>
      </c>
      <c r="AT231" s="222" t="s">
        <v>134</v>
      </c>
      <c r="AU231" s="222" t="s">
        <v>88</v>
      </c>
      <c r="AY231" s="16" t="s">
        <v>133</v>
      </c>
      <c r="BE231" s="223">
        <f>IF(N231="základní",J231,0)</f>
        <v>0</v>
      </c>
      <c r="BF231" s="223">
        <f>IF(N231="snížená",J231,0)</f>
        <v>0</v>
      </c>
      <c r="BG231" s="223">
        <f>IF(N231="zákl. přenesená",J231,0)</f>
        <v>0</v>
      </c>
      <c r="BH231" s="223">
        <f>IF(N231="sníž. přenesená",J231,0)</f>
        <v>0</v>
      </c>
      <c r="BI231" s="223">
        <f>IF(N231="nulová",J231,0)</f>
        <v>0</v>
      </c>
      <c r="BJ231" s="16" t="s">
        <v>88</v>
      </c>
      <c r="BK231" s="223">
        <f>ROUND(I231*H231,2)</f>
        <v>0</v>
      </c>
      <c r="BL231" s="16" t="s">
        <v>138</v>
      </c>
      <c r="BM231" s="222" t="s">
        <v>358</v>
      </c>
    </row>
    <row r="232" s="2" customFormat="1" ht="21.75" customHeight="1">
      <c r="A232" s="37"/>
      <c r="B232" s="38"/>
      <c r="C232" s="210" t="s">
        <v>362</v>
      </c>
      <c r="D232" s="210" t="s">
        <v>134</v>
      </c>
      <c r="E232" s="211" t="s">
        <v>500</v>
      </c>
      <c r="F232" s="212" t="s">
        <v>501</v>
      </c>
      <c r="G232" s="213" t="s">
        <v>502</v>
      </c>
      <c r="H232" s="214">
        <v>483.60000000000002</v>
      </c>
      <c r="I232" s="215"/>
      <c r="J232" s="216">
        <f>ROUND(I232*H232,2)</f>
        <v>0</v>
      </c>
      <c r="K232" s="217"/>
      <c r="L232" s="43"/>
      <c r="M232" s="218" t="s">
        <v>1</v>
      </c>
      <c r="N232" s="219" t="s">
        <v>45</v>
      </c>
      <c r="O232" s="90"/>
      <c r="P232" s="220">
        <f>O232*H232</f>
        <v>0</v>
      </c>
      <c r="Q232" s="220">
        <v>0</v>
      </c>
      <c r="R232" s="220">
        <f>Q232*H232</f>
        <v>0</v>
      </c>
      <c r="S232" s="220">
        <v>0</v>
      </c>
      <c r="T232" s="221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22" t="s">
        <v>138</v>
      </c>
      <c r="AT232" s="222" t="s">
        <v>134</v>
      </c>
      <c r="AU232" s="222" t="s">
        <v>88</v>
      </c>
      <c r="AY232" s="16" t="s">
        <v>133</v>
      </c>
      <c r="BE232" s="223">
        <f>IF(N232="základní",J232,0)</f>
        <v>0</v>
      </c>
      <c r="BF232" s="223">
        <f>IF(N232="snížená",J232,0)</f>
        <v>0</v>
      </c>
      <c r="BG232" s="223">
        <f>IF(N232="zákl. přenesená",J232,0)</f>
        <v>0</v>
      </c>
      <c r="BH232" s="223">
        <f>IF(N232="sníž. přenesená",J232,0)</f>
        <v>0</v>
      </c>
      <c r="BI232" s="223">
        <f>IF(N232="nulová",J232,0)</f>
        <v>0</v>
      </c>
      <c r="BJ232" s="16" t="s">
        <v>88</v>
      </c>
      <c r="BK232" s="223">
        <f>ROUND(I232*H232,2)</f>
        <v>0</v>
      </c>
      <c r="BL232" s="16" t="s">
        <v>138</v>
      </c>
      <c r="BM232" s="222" t="s">
        <v>361</v>
      </c>
    </row>
    <row r="233" s="13" customFormat="1">
      <c r="A233" s="13"/>
      <c r="B233" s="235"/>
      <c r="C233" s="236"/>
      <c r="D233" s="226" t="s">
        <v>139</v>
      </c>
      <c r="E233" s="237" t="s">
        <v>1</v>
      </c>
      <c r="F233" s="238" t="s">
        <v>503</v>
      </c>
      <c r="G233" s="236"/>
      <c r="H233" s="239">
        <v>483.60000000000002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5" t="s">
        <v>139</v>
      </c>
      <c r="AU233" s="245" t="s">
        <v>88</v>
      </c>
      <c r="AV233" s="13" t="s">
        <v>90</v>
      </c>
      <c r="AW233" s="13" t="s">
        <v>36</v>
      </c>
      <c r="AX233" s="13" t="s">
        <v>88</v>
      </c>
      <c r="AY233" s="245" t="s">
        <v>133</v>
      </c>
    </row>
    <row r="234" s="2" customFormat="1" ht="21.75" customHeight="1">
      <c r="A234" s="37"/>
      <c r="B234" s="38"/>
      <c r="C234" s="210" t="s">
        <v>249</v>
      </c>
      <c r="D234" s="210" t="s">
        <v>134</v>
      </c>
      <c r="E234" s="211" t="s">
        <v>504</v>
      </c>
      <c r="F234" s="212" t="s">
        <v>505</v>
      </c>
      <c r="G234" s="213" t="s">
        <v>144</v>
      </c>
      <c r="H234" s="214">
        <v>23.800000000000001</v>
      </c>
      <c r="I234" s="215"/>
      <c r="J234" s="216">
        <f>ROUND(I234*H234,2)</f>
        <v>0</v>
      </c>
      <c r="K234" s="217"/>
      <c r="L234" s="43"/>
      <c r="M234" s="218" t="s">
        <v>1</v>
      </c>
      <c r="N234" s="219" t="s">
        <v>45</v>
      </c>
      <c r="O234" s="90"/>
      <c r="P234" s="220">
        <f>O234*H234</f>
        <v>0</v>
      </c>
      <c r="Q234" s="220">
        <v>0</v>
      </c>
      <c r="R234" s="220">
        <f>Q234*H234</f>
        <v>0</v>
      </c>
      <c r="S234" s="220">
        <v>0</v>
      </c>
      <c r="T234" s="221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22" t="s">
        <v>138</v>
      </c>
      <c r="AT234" s="222" t="s">
        <v>134</v>
      </c>
      <c r="AU234" s="222" t="s">
        <v>88</v>
      </c>
      <c r="AY234" s="16" t="s">
        <v>133</v>
      </c>
      <c r="BE234" s="223">
        <f>IF(N234="základní",J234,0)</f>
        <v>0</v>
      </c>
      <c r="BF234" s="223">
        <f>IF(N234="snížená",J234,0)</f>
        <v>0</v>
      </c>
      <c r="BG234" s="223">
        <f>IF(N234="zákl. přenesená",J234,0)</f>
        <v>0</v>
      </c>
      <c r="BH234" s="223">
        <f>IF(N234="sníž. přenesená",J234,0)</f>
        <v>0</v>
      </c>
      <c r="BI234" s="223">
        <f>IF(N234="nulová",J234,0)</f>
        <v>0</v>
      </c>
      <c r="BJ234" s="16" t="s">
        <v>88</v>
      </c>
      <c r="BK234" s="223">
        <f>ROUND(I234*H234,2)</f>
        <v>0</v>
      </c>
      <c r="BL234" s="16" t="s">
        <v>138</v>
      </c>
      <c r="BM234" s="222" t="s">
        <v>365</v>
      </c>
    </row>
    <row r="235" s="13" customFormat="1">
      <c r="A235" s="13"/>
      <c r="B235" s="235"/>
      <c r="C235" s="236"/>
      <c r="D235" s="226" t="s">
        <v>139</v>
      </c>
      <c r="E235" s="237" t="s">
        <v>1</v>
      </c>
      <c r="F235" s="238" t="s">
        <v>506</v>
      </c>
      <c r="G235" s="236"/>
      <c r="H235" s="239">
        <v>23.800000000000001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139</v>
      </c>
      <c r="AU235" s="245" t="s">
        <v>88</v>
      </c>
      <c r="AV235" s="13" t="s">
        <v>90</v>
      </c>
      <c r="AW235" s="13" t="s">
        <v>36</v>
      </c>
      <c r="AX235" s="13" t="s">
        <v>88</v>
      </c>
      <c r="AY235" s="245" t="s">
        <v>133</v>
      </c>
    </row>
    <row r="236" s="2" customFormat="1" ht="24.15" customHeight="1">
      <c r="A236" s="37"/>
      <c r="B236" s="38"/>
      <c r="C236" s="210" t="s">
        <v>370</v>
      </c>
      <c r="D236" s="210" t="s">
        <v>134</v>
      </c>
      <c r="E236" s="211" t="s">
        <v>507</v>
      </c>
      <c r="F236" s="212" t="s">
        <v>508</v>
      </c>
      <c r="G236" s="213" t="s">
        <v>144</v>
      </c>
      <c r="H236" s="214">
        <v>47.600000000000001</v>
      </c>
      <c r="I236" s="215"/>
      <c r="J236" s="216">
        <f>ROUND(I236*H236,2)</f>
        <v>0</v>
      </c>
      <c r="K236" s="217"/>
      <c r="L236" s="43"/>
      <c r="M236" s="218" t="s">
        <v>1</v>
      </c>
      <c r="N236" s="219" t="s">
        <v>45</v>
      </c>
      <c r="O236" s="90"/>
      <c r="P236" s="220">
        <f>O236*H236</f>
        <v>0</v>
      </c>
      <c r="Q236" s="220">
        <v>0</v>
      </c>
      <c r="R236" s="220">
        <f>Q236*H236</f>
        <v>0</v>
      </c>
      <c r="S236" s="220">
        <v>0</v>
      </c>
      <c r="T236" s="221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22" t="s">
        <v>138</v>
      </c>
      <c r="AT236" s="222" t="s">
        <v>134</v>
      </c>
      <c r="AU236" s="222" t="s">
        <v>88</v>
      </c>
      <c r="AY236" s="16" t="s">
        <v>133</v>
      </c>
      <c r="BE236" s="223">
        <f>IF(N236="základní",J236,0)</f>
        <v>0</v>
      </c>
      <c r="BF236" s="223">
        <f>IF(N236="snížená",J236,0)</f>
        <v>0</v>
      </c>
      <c r="BG236" s="223">
        <f>IF(N236="zákl. přenesená",J236,0)</f>
        <v>0</v>
      </c>
      <c r="BH236" s="223">
        <f>IF(N236="sníž. přenesená",J236,0)</f>
        <v>0</v>
      </c>
      <c r="BI236" s="223">
        <f>IF(N236="nulová",J236,0)</f>
        <v>0</v>
      </c>
      <c r="BJ236" s="16" t="s">
        <v>88</v>
      </c>
      <c r="BK236" s="223">
        <f>ROUND(I236*H236,2)</f>
        <v>0</v>
      </c>
      <c r="BL236" s="16" t="s">
        <v>138</v>
      </c>
      <c r="BM236" s="222" t="s">
        <v>368</v>
      </c>
    </row>
    <row r="237" s="13" customFormat="1">
      <c r="A237" s="13"/>
      <c r="B237" s="235"/>
      <c r="C237" s="236"/>
      <c r="D237" s="226" t="s">
        <v>139</v>
      </c>
      <c r="E237" s="237" t="s">
        <v>1</v>
      </c>
      <c r="F237" s="238" t="s">
        <v>509</v>
      </c>
      <c r="G237" s="236"/>
      <c r="H237" s="239">
        <v>47.600000000000001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139</v>
      </c>
      <c r="AU237" s="245" t="s">
        <v>88</v>
      </c>
      <c r="AV237" s="13" t="s">
        <v>90</v>
      </c>
      <c r="AW237" s="13" t="s">
        <v>36</v>
      </c>
      <c r="AX237" s="13" t="s">
        <v>88</v>
      </c>
      <c r="AY237" s="245" t="s">
        <v>133</v>
      </c>
    </row>
    <row r="238" s="2" customFormat="1" ht="21.75" customHeight="1">
      <c r="A238" s="37"/>
      <c r="B238" s="38"/>
      <c r="C238" s="210" t="s">
        <v>251</v>
      </c>
      <c r="D238" s="210" t="s">
        <v>134</v>
      </c>
      <c r="E238" s="211" t="s">
        <v>510</v>
      </c>
      <c r="F238" s="212" t="s">
        <v>511</v>
      </c>
      <c r="G238" s="213" t="s">
        <v>512</v>
      </c>
      <c r="H238" s="214">
        <v>1</v>
      </c>
      <c r="I238" s="215"/>
      <c r="J238" s="216">
        <f>ROUND(I238*H238,2)</f>
        <v>0</v>
      </c>
      <c r="K238" s="217"/>
      <c r="L238" s="43"/>
      <c r="M238" s="218" t="s">
        <v>1</v>
      </c>
      <c r="N238" s="219" t="s">
        <v>45</v>
      </c>
      <c r="O238" s="90"/>
      <c r="P238" s="220">
        <f>O238*H238</f>
        <v>0</v>
      </c>
      <c r="Q238" s="220">
        <v>0</v>
      </c>
      <c r="R238" s="220">
        <f>Q238*H238</f>
        <v>0</v>
      </c>
      <c r="S238" s="220">
        <v>0</v>
      </c>
      <c r="T238" s="221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22" t="s">
        <v>138</v>
      </c>
      <c r="AT238" s="222" t="s">
        <v>134</v>
      </c>
      <c r="AU238" s="222" t="s">
        <v>88</v>
      </c>
      <c r="AY238" s="16" t="s">
        <v>133</v>
      </c>
      <c r="BE238" s="223">
        <f>IF(N238="základní",J238,0)</f>
        <v>0</v>
      </c>
      <c r="BF238" s="223">
        <f>IF(N238="snížená",J238,0)</f>
        <v>0</v>
      </c>
      <c r="BG238" s="223">
        <f>IF(N238="zákl. přenesená",J238,0)</f>
        <v>0</v>
      </c>
      <c r="BH238" s="223">
        <f>IF(N238="sníž. přenesená",J238,0)</f>
        <v>0</v>
      </c>
      <c r="BI238" s="223">
        <f>IF(N238="nulová",J238,0)</f>
        <v>0</v>
      </c>
      <c r="BJ238" s="16" t="s">
        <v>88</v>
      </c>
      <c r="BK238" s="223">
        <f>ROUND(I238*H238,2)</f>
        <v>0</v>
      </c>
      <c r="BL238" s="16" t="s">
        <v>138</v>
      </c>
      <c r="BM238" s="222" t="s">
        <v>513</v>
      </c>
    </row>
    <row r="239" s="11" customFormat="1" ht="25.92" customHeight="1">
      <c r="A239" s="11"/>
      <c r="B239" s="196"/>
      <c r="C239" s="197"/>
      <c r="D239" s="198" t="s">
        <v>79</v>
      </c>
      <c r="E239" s="199" t="s">
        <v>416</v>
      </c>
      <c r="F239" s="199" t="s">
        <v>417</v>
      </c>
      <c r="G239" s="197"/>
      <c r="H239" s="197"/>
      <c r="I239" s="200"/>
      <c r="J239" s="201">
        <f>BK239</f>
        <v>0</v>
      </c>
      <c r="K239" s="197"/>
      <c r="L239" s="202"/>
      <c r="M239" s="203"/>
      <c r="N239" s="204"/>
      <c r="O239" s="204"/>
      <c r="P239" s="205">
        <f>P240</f>
        <v>0</v>
      </c>
      <c r="Q239" s="204"/>
      <c r="R239" s="205">
        <f>R240</f>
        <v>0</v>
      </c>
      <c r="S239" s="204"/>
      <c r="T239" s="206">
        <f>T240</f>
        <v>0</v>
      </c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R239" s="207" t="s">
        <v>88</v>
      </c>
      <c r="AT239" s="208" t="s">
        <v>79</v>
      </c>
      <c r="AU239" s="208" t="s">
        <v>80</v>
      </c>
      <c r="AY239" s="207" t="s">
        <v>133</v>
      </c>
      <c r="BK239" s="209">
        <f>BK240</f>
        <v>0</v>
      </c>
    </row>
    <row r="240" s="2" customFormat="1" ht="24.15" customHeight="1">
      <c r="A240" s="37"/>
      <c r="B240" s="38"/>
      <c r="C240" s="210" t="s">
        <v>378</v>
      </c>
      <c r="D240" s="210" t="s">
        <v>134</v>
      </c>
      <c r="E240" s="211" t="s">
        <v>419</v>
      </c>
      <c r="F240" s="212" t="s">
        <v>420</v>
      </c>
      <c r="G240" s="213" t="s">
        <v>181</v>
      </c>
      <c r="H240" s="214">
        <v>427.44299999999998</v>
      </c>
      <c r="I240" s="215"/>
      <c r="J240" s="216">
        <f>ROUND(I240*H240,2)</f>
        <v>0</v>
      </c>
      <c r="K240" s="217"/>
      <c r="L240" s="43"/>
      <c r="M240" s="268" t="s">
        <v>1</v>
      </c>
      <c r="N240" s="269" t="s">
        <v>45</v>
      </c>
      <c r="O240" s="270"/>
      <c r="P240" s="271">
        <f>O240*H240</f>
        <v>0</v>
      </c>
      <c r="Q240" s="271">
        <v>0</v>
      </c>
      <c r="R240" s="271">
        <f>Q240*H240</f>
        <v>0</v>
      </c>
      <c r="S240" s="271">
        <v>0</v>
      </c>
      <c r="T240" s="272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22" t="s">
        <v>138</v>
      </c>
      <c r="AT240" s="222" t="s">
        <v>134</v>
      </c>
      <c r="AU240" s="222" t="s">
        <v>88</v>
      </c>
      <c r="AY240" s="16" t="s">
        <v>133</v>
      </c>
      <c r="BE240" s="223">
        <f>IF(N240="základní",J240,0)</f>
        <v>0</v>
      </c>
      <c r="BF240" s="223">
        <f>IF(N240="snížená",J240,0)</f>
        <v>0</v>
      </c>
      <c r="BG240" s="223">
        <f>IF(N240="zákl. přenesená",J240,0)</f>
        <v>0</v>
      </c>
      <c r="BH240" s="223">
        <f>IF(N240="sníž. přenesená",J240,0)</f>
        <v>0</v>
      </c>
      <c r="BI240" s="223">
        <f>IF(N240="nulová",J240,0)</f>
        <v>0</v>
      </c>
      <c r="BJ240" s="16" t="s">
        <v>88</v>
      </c>
      <c r="BK240" s="223">
        <f>ROUND(I240*H240,2)</f>
        <v>0</v>
      </c>
      <c r="BL240" s="16" t="s">
        <v>138</v>
      </c>
      <c r="BM240" s="222" t="s">
        <v>373</v>
      </c>
    </row>
    <row r="241" s="2" customFormat="1" ht="6.96" customHeight="1">
      <c r="A241" s="37"/>
      <c r="B241" s="65"/>
      <c r="C241" s="66"/>
      <c r="D241" s="66"/>
      <c r="E241" s="66"/>
      <c r="F241" s="66"/>
      <c r="G241" s="66"/>
      <c r="H241" s="66"/>
      <c r="I241" s="66"/>
      <c r="J241" s="66"/>
      <c r="K241" s="66"/>
      <c r="L241" s="43"/>
      <c r="M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</row>
  </sheetData>
  <sheetProtection sheet="1" autoFilter="0" formatColumns="0" formatRows="0" objects="1" scenarios="1" spinCount="100000" saltValue="kNeAhaQ2Q9fveHLTOIantQEcQYrwA4IoeqyvnloL52bEX3re33a2UwMkxDQsxS4NUj4MCzyglq6s8/PcD8UmWA==" hashValue="FlH1VxoRy/LRsaDxFY0XQGM1e/ClbvU4aUmwdlrsqWul8JnkH2e1WR9y5D2f7KyXJeD5SL4diqf4/4ldpWhOyw==" algorithmName="SHA-512" password="CC35"/>
  <autoFilter ref="C121:K240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96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90</v>
      </c>
    </row>
    <row r="4" s="1" customFormat="1" ht="24.96" customHeight="1">
      <c r="B4" s="19"/>
      <c r="D4" s="137" t="s">
        <v>103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6.25" customHeight="1">
      <c r="B7" s="19"/>
      <c r="E7" s="140" t="str">
        <f>'Rekapitulace stavby'!K6</f>
        <v>Regenerace sídliště Ostrava - Jih, Jubilejní kolonie II.etapa, Ostrava - Hrabůvka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104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514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13. 1. 2023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34</v>
      </c>
      <c r="F21" s="37"/>
      <c r="G21" s="37"/>
      <c r="H21" s="37"/>
      <c r="I21" s="139" t="s">
        <v>28</v>
      </c>
      <c r="J21" s="142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37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28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39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40</v>
      </c>
      <c r="E30" s="37"/>
      <c r="F30" s="37"/>
      <c r="G30" s="37"/>
      <c r="H30" s="37"/>
      <c r="I30" s="37"/>
      <c r="J30" s="150">
        <f>ROUND(J119,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42</v>
      </c>
      <c r="G32" s="37"/>
      <c r="H32" s="37"/>
      <c r="I32" s="151" t="s">
        <v>41</v>
      </c>
      <c r="J32" s="151" t="s">
        <v>43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44</v>
      </c>
      <c r="E33" s="139" t="s">
        <v>45</v>
      </c>
      <c r="F33" s="153">
        <f>ROUND((SUM(BE119:BE170)),  2)</f>
        <v>0</v>
      </c>
      <c r="G33" s="37"/>
      <c r="H33" s="37"/>
      <c r="I33" s="154">
        <v>0.20999999999999999</v>
      </c>
      <c r="J33" s="153">
        <f>ROUND(((SUM(BE119:BE170))*I33),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46</v>
      </c>
      <c r="F34" s="153">
        <f>ROUND((SUM(BF119:BF170)),  2)</f>
        <v>0</v>
      </c>
      <c r="G34" s="37"/>
      <c r="H34" s="37"/>
      <c r="I34" s="154">
        <v>0.14999999999999999</v>
      </c>
      <c r="J34" s="153">
        <f>ROUND(((SUM(BF119:BF170))*I34),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47</v>
      </c>
      <c r="F35" s="153">
        <f>ROUND((SUM(BG119:BG170)),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48</v>
      </c>
      <c r="F36" s="153">
        <f>ROUND((SUM(BH119:BH170)),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49</v>
      </c>
      <c r="F37" s="153">
        <f>ROUND((SUM(BI119:BI170)),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50</v>
      </c>
      <c r="E39" s="157"/>
      <c r="F39" s="157"/>
      <c r="G39" s="158" t="s">
        <v>51</v>
      </c>
      <c r="H39" s="159" t="s">
        <v>52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53</v>
      </c>
      <c r="E50" s="163"/>
      <c r="F50" s="163"/>
      <c r="G50" s="162" t="s">
        <v>54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55</v>
      </c>
      <c r="E61" s="165"/>
      <c r="F61" s="166" t="s">
        <v>56</v>
      </c>
      <c r="G61" s="164" t="s">
        <v>55</v>
      </c>
      <c r="H61" s="165"/>
      <c r="I61" s="165"/>
      <c r="J61" s="167" t="s">
        <v>56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57</v>
      </c>
      <c r="E65" s="168"/>
      <c r="F65" s="168"/>
      <c r="G65" s="162" t="s">
        <v>58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55</v>
      </c>
      <c r="E76" s="165"/>
      <c r="F76" s="166" t="s">
        <v>56</v>
      </c>
      <c r="G76" s="164" t="s">
        <v>55</v>
      </c>
      <c r="H76" s="165"/>
      <c r="I76" s="165"/>
      <c r="J76" s="167" t="s">
        <v>56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Regenerace sídliště Ostrava - Jih, Jubilejní kolonie II.etapa, Ostrava - Hrabůvka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104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03 - Veřejné osvětlení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Ostrava - Hrabůvka</v>
      </c>
      <c r="G89" s="39"/>
      <c r="H89" s="39"/>
      <c r="I89" s="31" t="s">
        <v>22</v>
      </c>
      <c r="J89" s="78" t="str">
        <f>IF(J12="","",J12)</f>
        <v>13. 1. 2023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SMO, Městský obvod Ostrava - Jih</v>
      </c>
      <c r="G91" s="39"/>
      <c r="H91" s="39"/>
      <c r="I91" s="31" t="s">
        <v>32</v>
      </c>
      <c r="J91" s="35" t="str">
        <f>E21</f>
        <v>Proink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107</v>
      </c>
      <c r="D94" s="175"/>
      <c r="E94" s="175"/>
      <c r="F94" s="175"/>
      <c r="G94" s="175"/>
      <c r="H94" s="175"/>
      <c r="I94" s="175"/>
      <c r="J94" s="176" t="s">
        <v>108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109</v>
      </c>
      <c r="D96" s="39"/>
      <c r="E96" s="39"/>
      <c r="F96" s="39"/>
      <c r="G96" s="39"/>
      <c r="H96" s="39"/>
      <c r="I96" s="39"/>
      <c r="J96" s="109">
        <f>J119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110</v>
      </c>
    </row>
    <row r="97" s="9" customFormat="1" ht="24.96" customHeight="1">
      <c r="A97" s="9"/>
      <c r="B97" s="178"/>
      <c r="C97" s="179"/>
      <c r="D97" s="180" t="s">
        <v>515</v>
      </c>
      <c r="E97" s="181"/>
      <c r="F97" s="181"/>
      <c r="G97" s="181"/>
      <c r="H97" s="181"/>
      <c r="I97" s="181"/>
      <c r="J97" s="182">
        <f>J120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516</v>
      </c>
      <c r="E98" s="181"/>
      <c r="F98" s="181"/>
      <c r="G98" s="181"/>
      <c r="H98" s="181"/>
      <c r="I98" s="181"/>
      <c r="J98" s="182">
        <f>J130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517</v>
      </c>
      <c r="E99" s="181"/>
      <c r="F99" s="181"/>
      <c r="G99" s="181"/>
      <c r="H99" s="181"/>
      <c r="I99" s="181"/>
      <c r="J99" s="182">
        <f>J152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118</v>
      </c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16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6.25" customHeight="1">
      <c r="A109" s="37"/>
      <c r="B109" s="38"/>
      <c r="C109" s="39"/>
      <c r="D109" s="39"/>
      <c r="E109" s="173" t="str">
        <f>E7</f>
        <v>Regenerace sídliště Ostrava - Jih, Jubilejní kolonie II.etapa, Ostrava - Hrabůvka</v>
      </c>
      <c r="F109" s="31"/>
      <c r="G109" s="31"/>
      <c r="H109" s="31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104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75" t="str">
        <f>E9</f>
        <v>SO 03 - Veřejné osvětlení</v>
      </c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20</v>
      </c>
      <c r="D113" s="39"/>
      <c r="E113" s="39"/>
      <c r="F113" s="26" t="str">
        <f>F12</f>
        <v>Ostrava - Hrabůvka</v>
      </c>
      <c r="G113" s="39"/>
      <c r="H113" s="39"/>
      <c r="I113" s="31" t="s">
        <v>22</v>
      </c>
      <c r="J113" s="78" t="str">
        <f>IF(J12="","",J12)</f>
        <v>13. 1. 2023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24</v>
      </c>
      <c r="D115" s="39"/>
      <c r="E115" s="39"/>
      <c r="F115" s="26" t="str">
        <f>E15</f>
        <v>SMO, Městský obvod Ostrava - Jih</v>
      </c>
      <c r="G115" s="39"/>
      <c r="H115" s="39"/>
      <c r="I115" s="31" t="s">
        <v>32</v>
      </c>
      <c r="J115" s="35" t="str">
        <f>E21</f>
        <v>Proink s.r.o.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30</v>
      </c>
      <c r="D116" s="39"/>
      <c r="E116" s="39"/>
      <c r="F116" s="26" t="str">
        <f>IF(E18="","",E18)</f>
        <v>Vyplň údaj</v>
      </c>
      <c r="G116" s="39"/>
      <c r="H116" s="39"/>
      <c r="I116" s="31" t="s">
        <v>37</v>
      </c>
      <c r="J116" s="35" t="str">
        <f>E24</f>
        <v xml:space="preserve"> 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0" customFormat="1" ht="29.28" customHeight="1">
      <c r="A118" s="184"/>
      <c r="B118" s="185"/>
      <c r="C118" s="186" t="s">
        <v>119</v>
      </c>
      <c r="D118" s="187" t="s">
        <v>65</v>
      </c>
      <c r="E118" s="187" t="s">
        <v>61</v>
      </c>
      <c r="F118" s="187" t="s">
        <v>62</v>
      </c>
      <c r="G118" s="187" t="s">
        <v>120</v>
      </c>
      <c r="H118" s="187" t="s">
        <v>121</v>
      </c>
      <c r="I118" s="187" t="s">
        <v>122</v>
      </c>
      <c r="J118" s="188" t="s">
        <v>108</v>
      </c>
      <c r="K118" s="189" t="s">
        <v>123</v>
      </c>
      <c r="L118" s="190"/>
      <c r="M118" s="99" t="s">
        <v>1</v>
      </c>
      <c r="N118" s="100" t="s">
        <v>44</v>
      </c>
      <c r="O118" s="100" t="s">
        <v>124</v>
      </c>
      <c r="P118" s="100" t="s">
        <v>125</v>
      </c>
      <c r="Q118" s="100" t="s">
        <v>126</v>
      </c>
      <c r="R118" s="100" t="s">
        <v>127</v>
      </c>
      <c r="S118" s="100" t="s">
        <v>128</v>
      </c>
      <c r="T118" s="101" t="s">
        <v>129</v>
      </c>
      <c r="U118" s="184"/>
      <c r="V118" s="184"/>
      <c r="W118" s="184"/>
      <c r="X118" s="184"/>
      <c r="Y118" s="184"/>
      <c r="Z118" s="184"/>
      <c r="AA118" s="184"/>
      <c r="AB118" s="184"/>
      <c r="AC118" s="184"/>
      <c r="AD118" s="184"/>
      <c r="AE118" s="184"/>
    </row>
    <row r="119" s="2" customFormat="1" ht="22.8" customHeight="1">
      <c r="A119" s="37"/>
      <c r="B119" s="38"/>
      <c r="C119" s="106" t="s">
        <v>130</v>
      </c>
      <c r="D119" s="39"/>
      <c r="E119" s="39"/>
      <c r="F119" s="39"/>
      <c r="G119" s="39"/>
      <c r="H119" s="39"/>
      <c r="I119" s="39"/>
      <c r="J119" s="191">
        <f>BK119</f>
        <v>0</v>
      </c>
      <c r="K119" s="39"/>
      <c r="L119" s="43"/>
      <c r="M119" s="102"/>
      <c r="N119" s="192"/>
      <c r="O119" s="103"/>
      <c r="P119" s="193">
        <f>P120+P130+P152</f>
        <v>0</v>
      </c>
      <c r="Q119" s="103"/>
      <c r="R119" s="193">
        <f>R120+R130+R152</f>
        <v>0</v>
      </c>
      <c r="S119" s="103"/>
      <c r="T119" s="194">
        <f>T120+T130+T152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79</v>
      </c>
      <c r="AU119" s="16" t="s">
        <v>110</v>
      </c>
      <c r="BK119" s="195">
        <f>BK120+BK130+BK152</f>
        <v>0</v>
      </c>
    </row>
    <row r="120" s="11" customFormat="1" ht="25.92" customHeight="1">
      <c r="A120" s="11"/>
      <c r="B120" s="196"/>
      <c r="C120" s="197"/>
      <c r="D120" s="198" t="s">
        <v>79</v>
      </c>
      <c r="E120" s="199" t="s">
        <v>518</v>
      </c>
      <c r="F120" s="199" t="s">
        <v>519</v>
      </c>
      <c r="G120" s="197"/>
      <c r="H120" s="197"/>
      <c r="I120" s="200"/>
      <c r="J120" s="201">
        <f>BK120</f>
        <v>0</v>
      </c>
      <c r="K120" s="197"/>
      <c r="L120" s="202"/>
      <c r="M120" s="203"/>
      <c r="N120" s="204"/>
      <c r="O120" s="204"/>
      <c r="P120" s="205">
        <f>SUM(P121:P129)</f>
        <v>0</v>
      </c>
      <c r="Q120" s="204"/>
      <c r="R120" s="205">
        <f>SUM(R121:R129)</f>
        <v>0</v>
      </c>
      <c r="S120" s="204"/>
      <c r="T120" s="206">
        <f>SUM(T121:T129)</f>
        <v>0</v>
      </c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R120" s="207" t="s">
        <v>88</v>
      </c>
      <c r="AT120" s="208" t="s">
        <v>79</v>
      </c>
      <c r="AU120" s="208" t="s">
        <v>80</v>
      </c>
      <c r="AY120" s="207" t="s">
        <v>133</v>
      </c>
      <c r="BK120" s="209">
        <f>SUM(BK121:BK129)</f>
        <v>0</v>
      </c>
    </row>
    <row r="121" s="2" customFormat="1" ht="16.5" customHeight="1">
      <c r="A121" s="37"/>
      <c r="B121" s="38"/>
      <c r="C121" s="210" t="s">
        <v>88</v>
      </c>
      <c r="D121" s="210" t="s">
        <v>134</v>
      </c>
      <c r="E121" s="211" t="s">
        <v>520</v>
      </c>
      <c r="F121" s="212" t="s">
        <v>521</v>
      </c>
      <c r="G121" s="213" t="s">
        <v>137</v>
      </c>
      <c r="H121" s="214">
        <v>310</v>
      </c>
      <c r="I121" s="215"/>
      <c r="J121" s="216">
        <f>ROUND(I121*H121,2)</f>
        <v>0</v>
      </c>
      <c r="K121" s="217"/>
      <c r="L121" s="43"/>
      <c r="M121" s="218" t="s">
        <v>1</v>
      </c>
      <c r="N121" s="219" t="s">
        <v>45</v>
      </c>
      <c r="O121" s="90"/>
      <c r="P121" s="220">
        <f>O121*H121</f>
        <v>0</v>
      </c>
      <c r="Q121" s="220">
        <v>0</v>
      </c>
      <c r="R121" s="220">
        <f>Q121*H121</f>
        <v>0</v>
      </c>
      <c r="S121" s="220">
        <v>0</v>
      </c>
      <c r="T121" s="22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22" t="s">
        <v>138</v>
      </c>
      <c r="AT121" s="222" t="s">
        <v>134</v>
      </c>
      <c r="AU121" s="222" t="s">
        <v>88</v>
      </c>
      <c r="AY121" s="16" t="s">
        <v>133</v>
      </c>
      <c r="BE121" s="223">
        <f>IF(N121="základní",J121,0)</f>
        <v>0</v>
      </c>
      <c r="BF121" s="223">
        <f>IF(N121="snížená",J121,0)</f>
        <v>0</v>
      </c>
      <c r="BG121" s="223">
        <f>IF(N121="zákl. přenesená",J121,0)</f>
        <v>0</v>
      </c>
      <c r="BH121" s="223">
        <f>IF(N121="sníž. přenesená",J121,0)</f>
        <v>0</v>
      </c>
      <c r="BI121" s="223">
        <f>IF(N121="nulová",J121,0)</f>
        <v>0</v>
      </c>
      <c r="BJ121" s="16" t="s">
        <v>88</v>
      </c>
      <c r="BK121" s="223">
        <f>ROUND(I121*H121,2)</f>
        <v>0</v>
      </c>
      <c r="BL121" s="16" t="s">
        <v>138</v>
      </c>
      <c r="BM121" s="222" t="s">
        <v>90</v>
      </c>
    </row>
    <row r="122" s="2" customFormat="1" ht="21.75" customHeight="1">
      <c r="A122" s="37"/>
      <c r="B122" s="38"/>
      <c r="C122" s="210" t="s">
        <v>90</v>
      </c>
      <c r="D122" s="210" t="s">
        <v>134</v>
      </c>
      <c r="E122" s="211" t="s">
        <v>522</v>
      </c>
      <c r="F122" s="212" t="s">
        <v>523</v>
      </c>
      <c r="G122" s="213" t="s">
        <v>137</v>
      </c>
      <c r="H122" s="214">
        <v>40</v>
      </c>
      <c r="I122" s="215"/>
      <c r="J122" s="216">
        <f>ROUND(I122*H122,2)</f>
        <v>0</v>
      </c>
      <c r="K122" s="217"/>
      <c r="L122" s="43"/>
      <c r="M122" s="218" t="s">
        <v>1</v>
      </c>
      <c r="N122" s="219" t="s">
        <v>45</v>
      </c>
      <c r="O122" s="90"/>
      <c r="P122" s="220">
        <f>O122*H122</f>
        <v>0</v>
      </c>
      <c r="Q122" s="220">
        <v>0</v>
      </c>
      <c r="R122" s="220">
        <f>Q122*H122</f>
        <v>0</v>
      </c>
      <c r="S122" s="220">
        <v>0</v>
      </c>
      <c r="T122" s="221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22" t="s">
        <v>138</v>
      </c>
      <c r="AT122" s="222" t="s">
        <v>134</v>
      </c>
      <c r="AU122" s="222" t="s">
        <v>88</v>
      </c>
      <c r="AY122" s="16" t="s">
        <v>133</v>
      </c>
      <c r="BE122" s="223">
        <f>IF(N122="základní",J122,0)</f>
        <v>0</v>
      </c>
      <c r="BF122" s="223">
        <f>IF(N122="snížená",J122,0)</f>
        <v>0</v>
      </c>
      <c r="BG122" s="223">
        <f>IF(N122="zákl. přenesená",J122,0)</f>
        <v>0</v>
      </c>
      <c r="BH122" s="223">
        <f>IF(N122="sníž. přenesená",J122,0)</f>
        <v>0</v>
      </c>
      <c r="BI122" s="223">
        <f>IF(N122="nulová",J122,0)</f>
        <v>0</v>
      </c>
      <c r="BJ122" s="16" t="s">
        <v>88</v>
      </c>
      <c r="BK122" s="223">
        <f>ROUND(I122*H122,2)</f>
        <v>0</v>
      </c>
      <c r="BL122" s="16" t="s">
        <v>138</v>
      </c>
      <c r="BM122" s="222" t="s">
        <v>138</v>
      </c>
    </row>
    <row r="123" s="2" customFormat="1" ht="21.75" customHeight="1">
      <c r="A123" s="37"/>
      <c r="B123" s="38"/>
      <c r="C123" s="210" t="s">
        <v>148</v>
      </c>
      <c r="D123" s="210" t="s">
        <v>134</v>
      </c>
      <c r="E123" s="211" t="s">
        <v>524</v>
      </c>
      <c r="F123" s="212" t="s">
        <v>525</v>
      </c>
      <c r="G123" s="213" t="s">
        <v>327</v>
      </c>
      <c r="H123" s="214">
        <v>20</v>
      </c>
      <c r="I123" s="215"/>
      <c r="J123" s="216">
        <f>ROUND(I123*H123,2)</f>
        <v>0</v>
      </c>
      <c r="K123" s="217"/>
      <c r="L123" s="43"/>
      <c r="M123" s="218" t="s">
        <v>1</v>
      </c>
      <c r="N123" s="219" t="s">
        <v>45</v>
      </c>
      <c r="O123" s="90"/>
      <c r="P123" s="220">
        <f>O123*H123</f>
        <v>0</v>
      </c>
      <c r="Q123" s="220">
        <v>0</v>
      </c>
      <c r="R123" s="220">
        <f>Q123*H123</f>
        <v>0</v>
      </c>
      <c r="S123" s="220">
        <v>0</v>
      </c>
      <c r="T123" s="22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2" t="s">
        <v>138</v>
      </c>
      <c r="AT123" s="222" t="s">
        <v>134</v>
      </c>
      <c r="AU123" s="222" t="s">
        <v>88</v>
      </c>
      <c r="AY123" s="16" t="s">
        <v>133</v>
      </c>
      <c r="BE123" s="223">
        <f>IF(N123="základní",J123,0)</f>
        <v>0</v>
      </c>
      <c r="BF123" s="223">
        <f>IF(N123="snížená",J123,0)</f>
        <v>0</v>
      </c>
      <c r="BG123" s="223">
        <f>IF(N123="zákl. přenesená",J123,0)</f>
        <v>0</v>
      </c>
      <c r="BH123" s="223">
        <f>IF(N123="sníž. přenesená",J123,0)</f>
        <v>0</v>
      </c>
      <c r="BI123" s="223">
        <f>IF(N123="nulová",J123,0)</f>
        <v>0</v>
      </c>
      <c r="BJ123" s="16" t="s">
        <v>88</v>
      </c>
      <c r="BK123" s="223">
        <f>ROUND(I123*H123,2)</f>
        <v>0</v>
      </c>
      <c r="BL123" s="16" t="s">
        <v>138</v>
      </c>
      <c r="BM123" s="222" t="s">
        <v>145</v>
      </c>
    </row>
    <row r="124" s="2" customFormat="1" ht="21.75" customHeight="1">
      <c r="A124" s="37"/>
      <c r="B124" s="38"/>
      <c r="C124" s="210" t="s">
        <v>138</v>
      </c>
      <c r="D124" s="210" t="s">
        <v>134</v>
      </c>
      <c r="E124" s="211" t="s">
        <v>526</v>
      </c>
      <c r="F124" s="212" t="s">
        <v>527</v>
      </c>
      <c r="G124" s="213" t="s">
        <v>327</v>
      </c>
      <c r="H124" s="214">
        <v>18</v>
      </c>
      <c r="I124" s="215"/>
      <c r="J124" s="216">
        <f>ROUND(I124*H124,2)</f>
        <v>0</v>
      </c>
      <c r="K124" s="217"/>
      <c r="L124" s="43"/>
      <c r="M124" s="218" t="s">
        <v>1</v>
      </c>
      <c r="N124" s="219" t="s">
        <v>45</v>
      </c>
      <c r="O124" s="90"/>
      <c r="P124" s="220">
        <f>O124*H124</f>
        <v>0</v>
      </c>
      <c r="Q124" s="220">
        <v>0</v>
      </c>
      <c r="R124" s="220">
        <f>Q124*H124</f>
        <v>0</v>
      </c>
      <c r="S124" s="220">
        <v>0</v>
      </c>
      <c r="T124" s="22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2" t="s">
        <v>138</v>
      </c>
      <c r="AT124" s="222" t="s">
        <v>134</v>
      </c>
      <c r="AU124" s="222" t="s">
        <v>88</v>
      </c>
      <c r="AY124" s="16" t="s">
        <v>133</v>
      </c>
      <c r="BE124" s="223">
        <f>IF(N124="základní",J124,0)</f>
        <v>0</v>
      </c>
      <c r="BF124" s="223">
        <f>IF(N124="snížená",J124,0)</f>
        <v>0</v>
      </c>
      <c r="BG124" s="223">
        <f>IF(N124="zákl. přenesená",J124,0)</f>
        <v>0</v>
      </c>
      <c r="BH124" s="223">
        <f>IF(N124="sníž. přenesená",J124,0)</f>
        <v>0</v>
      </c>
      <c r="BI124" s="223">
        <f>IF(N124="nulová",J124,0)</f>
        <v>0</v>
      </c>
      <c r="BJ124" s="16" t="s">
        <v>88</v>
      </c>
      <c r="BK124" s="223">
        <f>ROUND(I124*H124,2)</f>
        <v>0</v>
      </c>
      <c r="BL124" s="16" t="s">
        <v>138</v>
      </c>
      <c r="BM124" s="222" t="s">
        <v>151</v>
      </c>
    </row>
    <row r="125" s="2" customFormat="1" ht="21.75" customHeight="1">
      <c r="A125" s="37"/>
      <c r="B125" s="38"/>
      <c r="C125" s="210" t="s">
        <v>158</v>
      </c>
      <c r="D125" s="210" t="s">
        <v>134</v>
      </c>
      <c r="E125" s="211" t="s">
        <v>528</v>
      </c>
      <c r="F125" s="212" t="s">
        <v>529</v>
      </c>
      <c r="G125" s="213" t="s">
        <v>137</v>
      </c>
      <c r="H125" s="214">
        <v>360</v>
      </c>
      <c r="I125" s="215"/>
      <c r="J125" s="216">
        <f>ROUND(I125*H125,2)</f>
        <v>0</v>
      </c>
      <c r="K125" s="217"/>
      <c r="L125" s="43"/>
      <c r="M125" s="218" t="s">
        <v>1</v>
      </c>
      <c r="N125" s="219" t="s">
        <v>45</v>
      </c>
      <c r="O125" s="90"/>
      <c r="P125" s="220">
        <f>O125*H125</f>
        <v>0</v>
      </c>
      <c r="Q125" s="220">
        <v>0</v>
      </c>
      <c r="R125" s="220">
        <f>Q125*H125</f>
        <v>0</v>
      </c>
      <c r="S125" s="220">
        <v>0</v>
      </c>
      <c r="T125" s="22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2" t="s">
        <v>138</v>
      </c>
      <c r="AT125" s="222" t="s">
        <v>134</v>
      </c>
      <c r="AU125" s="222" t="s">
        <v>88</v>
      </c>
      <c r="AY125" s="16" t="s">
        <v>133</v>
      </c>
      <c r="BE125" s="223">
        <f>IF(N125="základní",J125,0)</f>
        <v>0</v>
      </c>
      <c r="BF125" s="223">
        <f>IF(N125="snížená",J125,0)</f>
        <v>0</v>
      </c>
      <c r="BG125" s="223">
        <f>IF(N125="zákl. přenesená",J125,0)</f>
        <v>0</v>
      </c>
      <c r="BH125" s="223">
        <f>IF(N125="sníž. přenesená",J125,0)</f>
        <v>0</v>
      </c>
      <c r="BI125" s="223">
        <f>IF(N125="nulová",J125,0)</f>
        <v>0</v>
      </c>
      <c r="BJ125" s="16" t="s">
        <v>88</v>
      </c>
      <c r="BK125" s="223">
        <f>ROUND(I125*H125,2)</f>
        <v>0</v>
      </c>
      <c r="BL125" s="16" t="s">
        <v>138</v>
      </c>
      <c r="BM125" s="222" t="s">
        <v>156</v>
      </c>
    </row>
    <row r="126" s="2" customFormat="1" ht="21.75" customHeight="1">
      <c r="A126" s="37"/>
      <c r="B126" s="38"/>
      <c r="C126" s="210" t="s">
        <v>145</v>
      </c>
      <c r="D126" s="210" t="s">
        <v>134</v>
      </c>
      <c r="E126" s="211" t="s">
        <v>530</v>
      </c>
      <c r="F126" s="212" t="s">
        <v>531</v>
      </c>
      <c r="G126" s="213" t="s">
        <v>137</v>
      </c>
      <c r="H126" s="214">
        <v>40</v>
      </c>
      <c r="I126" s="215"/>
      <c r="J126" s="216">
        <f>ROUND(I126*H126,2)</f>
        <v>0</v>
      </c>
      <c r="K126" s="217"/>
      <c r="L126" s="43"/>
      <c r="M126" s="218" t="s">
        <v>1</v>
      </c>
      <c r="N126" s="219" t="s">
        <v>45</v>
      </c>
      <c r="O126" s="90"/>
      <c r="P126" s="220">
        <f>O126*H126</f>
        <v>0</v>
      </c>
      <c r="Q126" s="220">
        <v>0</v>
      </c>
      <c r="R126" s="220">
        <f>Q126*H126</f>
        <v>0</v>
      </c>
      <c r="S126" s="220">
        <v>0</v>
      </c>
      <c r="T126" s="22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2" t="s">
        <v>138</v>
      </c>
      <c r="AT126" s="222" t="s">
        <v>134</v>
      </c>
      <c r="AU126" s="222" t="s">
        <v>88</v>
      </c>
      <c r="AY126" s="16" t="s">
        <v>133</v>
      </c>
      <c r="BE126" s="223">
        <f>IF(N126="základní",J126,0)</f>
        <v>0</v>
      </c>
      <c r="BF126" s="223">
        <f>IF(N126="snížená",J126,0)</f>
        <v>0</v>
      </c>
      <c r="BG126" s="223">
        <f>IF(N126="zákl. přenesená",J126,0)</f>
        <v>0</v>
      </c>
      <c r="BH126" s="223">
        <f>IF(N126="sníž. přenesená",J126,0)</f>
        <v>0</v>
      </c>
      <c r="BI126" s="223">
        <f>IF(N126="nulová",J126,0)</f>
        <v>0</v>
      </c>
      <c r="BJ126" s="16" t="s">
        <v>88</v>
      </c>
      <c r="BK126" s="223">
        <f>ROUND(I126*H126,2)</f>
        <v>0</v>
      </c>
      <c r="BL126" s="16" t="s">
        <v>138</v>
      </c>
      <c r="BM126" s="222" t="s">
        <v>161</v>
      </c>
    </row>
    <row r="127" s="2" customFormat="1" ht="16.5" customHeight="1">
      <c r="A127" s="37"/>
      <c r="B127" s="38"/>
      <c r="C127" s="210" t="s">
        <v>169</v>
      </c>
      <c r="D127" s="210" t="s">
        <v>134</v>
      </c>
      <c r="E127" s="211" t="s">
        <v>532</v>
      </c>
      <c r="F127" s="212" t="s">
        <v>533</v>
      </c>
      <c r="G127" s="213" t="s">
        <v>327</v>
      </c>
      <c r="H127" s="214">
        <v>8</v>
      </c>
      <c r="I127" s="215"/>
      <c r="J127" s="216">
        <f>ROUND(I127*H127,2)</f>
        <v>0</v>
      </c>
      <c r="K127" s="217"/>
      <c r="L127" s="43"/>
      <c r="M127" s="218" t="s">
        <v>1</v>
      </c>
      <c r="N127" s="219" t="s">
        <v>45</v>
      </c>
      <c r="O127" s="90"/>
      <c r="P127" s="220">
        <f>O127*H127</f>
        <v>0</v>
      </c>
      <c r="Q127" s="220">
        <v>0</v>
      </c>
      <c r="R127" s="220">
        <f>Q127*H127</f>
        <v>0</v>
      </c>
      <c r="S127" s="220">
        <v>0</v>
      </c>
      <c r="T127" s="22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2" t="s">
        <v>138</v>
      </c>
      <c r="AT127" s="222" t="s">
        <v>134</v>
      </c>
      <c r="AU127" s="222" t="s">
        <v>88</v>
      </c>
      <c r="AY127" s="16" t="s">
        <v>133</v>
      </c>
      <c r="BE127" s="223">
        <f>IF(N127="základní",J127,0)</f>
        <v>0</v>
      </c>
      <c r="BF127" s="223">
        <f>IF(N127="snížená",J127,0)</f>
        <v>0</v>
      </c>
      <c r="BG127" s="223">
        <f>IF(N127="zákl. přenesená",J127,0)</f>
        <v>0</v>
      </c>
      <c r="BH127" s="223">
        <f>IF(N127="sníž. přenesená",J127,0)</f>
        <v>0</v>
      </c>
      <c r="BI127" s="223">
        <f>IF(N127="nulová",J127,0)</f>
        <v>0</v>
      </c>
      <c r="BJ127" s="16" t="s">
        <v>88</v>
      </c>
      <c r="BK127" s="223">
        <f>ROUND(I127*H127,2)</f>
        <v>0</v>
      </c>
      <c r="BL127" s="16" t="s">
        <v>138</v>
      </c>
      <c r="BM127" s="222" t="s">
        <v>166</v>
      </c>
    </row>
    <row r="128" s="2" customFormat="1" ht="16.5" customHeight="1">
      <c r="A128" s="37"/>
      <c r="B128" s="38"/>
      <c r="C128" s="210" t="s">
        <v>151</v>
      </c>
      <c r="D128" s="210" t="s">
        <v>134</v>
      </c>
      <c r="E128" s="211" t="s">
        <v>534</v>
      </c>
      <c r="F128" s="212" t="s">
        <v>535</v>
      </c>
      <c r="G128" s="213" t="s">
        <v>327</v>
      </c>
      <c r="H128" s="214">
        <v>11</v>
      </c>
      <c r="I128" s="215"/>
      <c r="J128" s="216">
        <f>ROUND(I128*H128,2)</f>
        <v>0</v>
      </c>
      <c r="K128" s="217"/>
      <c r="L128" s="43"/>
      <c r="M128" s="218" t="s">
        <v>1</v>
      </c>
      <c r="N128" s="219" t="s">
        <v>45</v>
      </c>
      <c r="O128" s="90"/>
      <c r="P128" s="220">
        <f>O128*H128</f>
        <v>0</v>
      </c>
      <c r="Q128" s="220">
        <v>0</v>
      </c>
      <c r="R128" s="220">
        <f>Q128*H128</f>
        <v>0</v>
      </c>
      <c r="S128" s="220">
        <v>0</v>
      </c>
      <c r="T128" s="22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2" t="s">
        <v>138</v>
      </c>
      <c r="AT128" s="222" t="s">
        <v>134</v>
      </c>
      <c r="AU128" s="222" t="s">
        <v>88</v>
      </c>
      <c r="AY128" s="16" t="s">
        <v>133</v>
      </c>
      <c r="BE128" s="223">
        <f>IF(N128="základní",J128,0)</f>
        <v>0</v>
      </c>
      <c r="BF128" s="223">
        <f>IF(N128="snížená",J128,0)</f>
        <v>0</v>
      </c>
      <c r="BG128" s="223">
        <f>IF(N128="zákl. přenesená",J128,0)</f>
        <v>0</v>
      </c>
      <c r="BH128" s="223">
        <f>IF(N128="sníž. přenesená",J128,0)</f>
        <v>0</v>
      </c>
      <c r="BI128" s="223">
        <f>IF(N128="nulová",J128,0)</f>
        <v>0</v>
      </c>
      <c r="BJ128" s="16" t="s">
        <v>88</v>
      </c>
      <c r="BK128" s="223">
        <f>ROUND(I128*H128,2)</f>
        <v>0</v>
      </c>
      <c r="BL128" s="16" t="s">
        <v>138</v>
      </c>
      <c r="BM128" s="222" t="s">
        <v>172</v>
      </c>
    </row>
    <row r="129" s="2" customFormat="1" ht="16.5" customHeight="1">
      <c r="A129" s="37"/>
      <c r="B129" s="38"/>
      <c r="C129" s="210" t="s">
        <v>178</v>
      </c>
      <c r="D129" s="210" t="s">
        <v>134</v>
      </c>
      <c r="E129" s="211" t="s">
        <v>536</v>
      </c>
      <c r="F129" s="212" t="s">
        <v>537</v>
      </c>
      <c r="G129" s="213" t="s">
        <v>327</v>
      </c>
      <c r="H129" s="214">
        <v>8</v>
      </c>
      <c r="I129" s="215"/>
      <c r="J129" s="216">
        <f>ROUND(I129*H129,2)</f>
        <v>0</v>
      </c>
      <c r="K129" s="217"/>
      <c r="L129" s="43"/>
      <c r="M129" s="218" t="s">
        <v>1</v>
      </c>
      <c r="N129" s="219" t="s">
        <v>45</v>
      </c>
      <c r="O129" s="90"/>
      <c r="P129" s="220">
        <f>O129*H129</f>
        <v>0</v>
      </c>
      <c r="Q129" s="220">
        <v>0</v>
      </c>
      <c r="R129" s="220">
        <f>Q129*H129</f>
        <v>0</v>
      </c>
      <c r="S129" s="220">
        <v>0</v>
      </c>
      <c r="T129" s="22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2" t="s">
        <v>138</v>
      </c>
      <c r="AT129" s="222" t="s">
        <v>134</v>
      </c>
      <c r="AU129" s="222" t="s">
        <v>88</v>
      </c>
      <c r="AY129" s="16" t="s">
        <v>133</v>
      </c>
      <c r="BE129" s="223">
        <f>IF(N129="základní",J129,0)</f>
        <v>0</v>
      </c>
      <c r="BF129" s="223">
        <f>IF(N129="snížená",J129,0)</f>
        <v>0</v>
      </c>
      <c r="BG129" s="223">
        <f>IF(N129="zákl. přenesená",J129,0)</f>
        <v>0</v>
      </c>
      <c r="BH129" s="223">
        <f>IF(N129="sníž. přenesená",J129,0)</f>
        <v>0</v>
      </c>
      <c r="BI129" s="223">
        <f>IF(N129="nulová",J129,0)</f>
        <v>0</v>
      </c>
      <c r="BJ129" s="16" t="s">
        <v>88</v>
      </c>
      <c r="BK129" s="223">
        <f>ROUND(I129*H129,2)</f>
        <v>0</v>
      </c>
      <c r="BL129" s="16" t="s">
        <v>138</v>
      </c>
      <c r="BM129" s="222" t="s">
        <v>177</v>
      </c>
    </row>
    <row r="130" s="11" customFormat="1" ht="25.92" customHeight="1">
      <c r="A130" s="11"/>
      <c r="B130" s="196"/>
      <c r="C130" s="197"/>
      <c r="D130" s="198" t="s">
        <v>79</v>
      </c>
      <c r="E130" s="199" t="s">
        <v>538</v>
      </c>
      <c r="F130" s="199" t="s">
        <v>539</v>
      </c>
      <c r="G130" s="197"/>
      <c r="H130" s="197"/>
      <c r="I130" s="200"/>
      <c r="J130" s="201">
        <f>BK130</f>
        <v>0</v>
      </c>
      <c r="K130" s="197"/>
      <c r="L130" s="202"/>
      <c r="M130" s="203"/>
      <c r="N130" s="204"/>
      <c r="O130" s="204"/>
      <c r="P130" s="205">
        <f>SUM(P131:P151)</f>
        <v>0</v>
      </c>
      <c r="Q130" s="204"/>
      <c r="R130" s="205">
        <f>SUM(R131:R151)</f>
        <v>0</v>
      </c>
      <c r="S130" s="204"/>
      <c r="T130" s="206">
        <f>SUM(T131:T151)</f>
        <v>0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207" t="s">
        <v>88</v>
      </c>
      <c r="AT130" s="208" t="s">
        <v>79</v>
      </c>
      <c r="AU130" s="208" t="s">
        <v>80</v>
      </c>
      <c r="AY130" s="207" t="s">
        <v>133</v>
      </c>
      <c r="BK130" s="209">
        <f>SUM(BK131:BK151)</f>
        <v>0</v>
      </c>
    </row>
    <row r="131" s="2" customFormat="1" ht="21.75" customHeight="1">
      <c r="A131" s="37"/>
      <c r="B131" s="38"/>
      <c r="C131" s="246" t="s">
        <v>156</v>
      </c>
      <c r="D131" s="246" t="s">
        <v>275</v>
      </c>
      <c r="E131" s="247" t="s">
        <v>540</v>
      </c>
      <c r="F131" s="248" t="s">
        <v>541</v>
      </c>
      <c r="G131" s="249" t="s">
        <v>137</v>
      </c>
      <c r="H131" s="250">
        <v>310</v>
      </c>
      <c r="I131" s="251"/>
      <c r="J131" s="252">
        <f>ROUND(I131*H131,2)</f>
        <v>0</v>
      </c>
      <c r="K131" s="253"/>
      <c r="L131" s="254"/>
      <c r="M131" s="255" t="s">
        <v>1</v>
      </c>
      <c r="N131" s="256" t="s">
        <v>45</v>
      </c>
      <c r="O131" s="90"/>
      <c r="P131" s="220">
        <f>O131*H131</f>
        <v>0</v>
      </c>
      <c r="Q131" s="220">
        <v>0</v>
      </c>
      <c r="R131" s="220">
        <f>Q131*H131</f>
        <v>0</v>
      </c>
      <c r="S131" s="220">
        <v>0</v>
      </c>
      <c r="T131" s="22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2" t="s">
        <v>151</v>
      </c>
      <c r="AT131" s="222" t="s">
        <v>275</v>
      </c>
      <c r="AU131" s="222" t="s">
        <v>88</v>
      </c>
      <c r="AY131" s="16" t="s">
        <v>133</v>
      </c>
      <c r="BE131" s="223">
        <f>IF(N131="základní",J131,0)</f>
        <v>0</v>
      </c>
      <c r="BF131" s="223">
        <f>IF(N131="snížená",J131,0)</f>
        <v>0</v>
      </c>
      <c r="BG131" s="223">
        <f>IF(N131="zákl. přenesená",J131,0)</f>
        <v>0</v>
      </c>
      <c r="BH131" s="223">
        <f>IF(N131="sníž. přenesená",J131,0)</f>
        <v>0</v>
      </c>
      <c r="BI131" s="223">
        <f>IF(N131="nulová",J131,0)</f>
        <v>0</v>
      </c>
      <c r="BJ131" s="16" t="s">
        <v>88</v>
      </c>
      <c r="BK131" s="223">
        <f>ROUND(I131*H131,2)</f>
        <v>0</v>
      </c>
      <c r="BL131" s="16" t="s">
        <v>138</v>
      </c>
      <c r="BM131" s="222" t="s">
        <v>182</v>
      </c>
    </row>
    <row r="132" s="2" customFormat="1" ht="21.75" customHeight="1">
      <c r="A132" s="37"/>
      <c r="B132" s="38"/>
      <c r="C132" s="246" t="s">
        <v>131</v>
      </c>
      <c r="D132" s="246" t="s">
        <v>275</v>
      </c>
      <c r="E132" s="247" t="s">
        <v>542</v>
      </c>
      <c r="F132" s="248" t="s">
        <v>543</v>
      </c>
      <c r="G132" s="249" t="s">
        <v>137</v>
      </c>
      <c r="H132" s="250">
        <v>40</v>
      </c>
      <c r="I132" s="251"/>
      <c r="J132" s="252">
        <f>ROUND(I132*H132,2)</f>
        <v>0</v>
      </c>
      <c r="K132" s="253"/>
      <c r="L132" s="254"/>
      <c r="M132" s="255" t="s">
        <v>1</v>
      </c>
      <c r="N132" s="256" t="s">
        <v>45</v>
      </c>
      <c r="O132" s="90"/>
      <c r="P132" s="220">
        <f>O132*H132</f>
        <v>0</v>
      </c>
      <c r="Q132" s="220">
        <v>0</v>
      </c>
      <c r="R132" s="220">
        <f>Q132*H132</f>
        <v>0</v>
      </c>
      <c r="S132" s="220">
        <v>0</v>
      </c>
      <c r="T132" s="22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2" t="s">
        <v>151</v>
      </c>
      <c r="AT132" s="222" t="s">
        <v>275</v>
      </c>
      <c r="AU132" s="222" t="s">
        <v>88</v>
      </c>
      <c r="AY132" s="16" t="s">
        <v>133</v>
      </c>
      <c r="BE132" s="223">
        <f>IF(N132="základní",J132,0)</f>
        <v>0</v>
      </c>
      <c r="BF132" s="223">
        <f>IF(N132="snížená",J132,0)</f>
        <v>0</v>
      </c>
      <c r="BG132" s="223">
        <f>IF(N132="zákl. přenesená",J132,0)</f>
        <v>0</v>
      </c>
      <c r="BH132" s="223">
        <f>IF(N132="sníž. přenesená",J132,0)</f>
        <v>0</v>
      </c>
      <c r="BI132" s="223">
        <f>IF(N132="nulová",J132,0)</f>
        <v>0</v>
      </c>
      <c r="BJ132" s="16" t="s">
        <v>88</v>
      </c>
      <c r="BK132" s="223">
        <f>ROUND(I132*H132,2)</f>
        <v>0</v>
      </c>
      <c r="BL132" s="16" t="s">
        <v>138</v>
      </c>
      <c r="BM132" s="222" t="s">
        <v>185</v>
      </c>
    </row>
    <row r="133" s="2" customFormat="1" ht="16.5" customHeight="1">
      <c r="A133" s="37"/>
      <c r="B133" s="38"/>
      <c r="C133" s="246" t="s">
        <v>161</v>
      </c>
      <c r="D133" s="246" t="s">
        <v>275</v>
      </c>
      <c r="E133" s="247" t="s">
        <v>544</v>
      </c>
      <c r="F133" s="248" t="s">
        <v>545</v>
      </c>
      <c r="G133" s="249" t="s">
        <v>327</v>
      </c>
      <c r="H133" s="250">
        <v>20</v>
      </c>
      <c r="I133" s="251"/>
      <c r="J133" s="252">
        <f>ROUND(I133*H133,2)</f>
        <v>0</v>
      </c>
      <c r="K133" s="253"/>
      <c r="L133" s="254"/>
      <c r="M133" s="255" t="s">
        <v>1</v>
      </c>
      <c r="N133" s="256" t="s">
        <v>45</v>
      </c>
      <c r="O133" s="90"/>
      <c r="P133" s="220">
        <f>O133*H133</f>
        <v>0</v>
      </c>
      <c r="Q133" s="220">
        <v>0</v>
      </c>
      <c r="R133" s="220">
        <f>Q133*H133</f>
        <v>0</v>
      </c>
      <c r="S133" s="220">
        <v>0</v>
      </c>
      <c r="T133" s="22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2" t="s">
        <v>151</v>
      </c>
      <c r="AT133" s="222" t="s">
        <v>275</v>
      </c>
      <c r="AU133" s="222" t="s">
        <v>88</v>
      </c>
      <c r="AY133" s="16" t="s">
        <v>133</v>
      </c>
      <c r="BE133" s="223">
        <f>IF(N133="základní",J133,0)</f>
        <v>0</v>
      </c>
      <c r="BF133" s="223">
        <f>IF(N133="snížená",J133,0)</f>
        <v>0</v>
      </c>
      <c r="BG133" s="223">
        <f>IF(N133="zákl. přenesená",J133,0)</f>
        <v>0</v>
      </c>
      <c r="BH133" s="223">
        <f>IF(N133="sníž. přenesená",J133,0)</f>
        <v>0</v>
      </c>
      <c r="BI133" s="223">
        <f>IF(N133="nulová",J133,0)</f>
        <v>0</v>
      </c>
      <c r="BJ133" s="16" t="s">
        <v>88</v>
      </c>
      <c r="BK133" s="223">
        <f>ROUND(I133*H133,2)</f>
        <v>0</v>
      </c>
      <c r="BL133" s="16" t="s">
        <v>138</v>
      </c>
      <c r="BM133" s="222" t="s">
        <v>188</v>
      </c>
    </row>
    <row r="134" s="2" customFormat="1" ht="16.5" customHeight="1">
      <c r="A134" s="37"/>
      <c r="B134" s="38"/>
      <c r="C134" s="246" t="s">
        <v>192</v>
      </c>
      <c r="D134" s="246" t="s">
        <v>275</v>
      </c>
      <c r="E134" s="247" t="s">
        <v>546</v>
      </c>
      <c r="F134" s="248" t="s">
        <v>547</v>
      </c>
      <c r="G134" s="249" t="s">
        <v>502</v>
      </c>
      <c r="H134" s="250">
        <v>18</v>
      </c>
      <c r="I134" s="251"/>
      <c r="J134" s="252">
        <f>ROUND(I134*H134,2)</f>
        <v>0</v>
      </c>
      <c r="K134" s="253"/>
      <c r="L134" s="254"/>
      <c r="M134" s="255" t="s">
        <v>1</v>
      </c>
      <c r="N134" s="256" t="s">
        <v>45</v>
      </c>
      <c r="O134" s="90"/>
      <c r="P134" s="220">
        <f>O134*H134</f>
        <v>0</v>
      </c>
      <c r="Q134" s="220">
        <v>0</v>
      </c>
      <c r="R134" s="220">
        <f>Q134*H134</f>
        <v>0</v>
      </c>
      <c r="S134" s="220">
        <v>0</v>
      </c>
      <c r="T134" s="22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2" t="s">
        <v>151</v>
      </c>
      <c r="AT134" s="222" t="s">
        <v>275</v>
      </c>
      <c r="AU134" s="222" t="s">
        <v>88</v>
      </c>
      <c r="AY134" s="16" t="s">
        <v>133</v>
      </c>
      <c r="BE134" s="223">
        <f>IF(N134="základní",J134,0)</f>
        <v>0</v>
      </c>
      <c r="BF134" s="223">
        <f>IF(N134="snížená",J134,0)</f>
        <v>0</v>
      </c>
      <c r="BG134" s="223">
        <f>IF(N134="zákl. přenesená",J134,0)</f>
        <v>0</v>
      </c>
      <c r="BH134" s="223">
        <f>IF(N134="sníž. přenesená",J134,0)</f>
        <v>0</v>
      </c>
      <c r="BI134" s="223">
        <f>IF(N134="nulová",J134,0)</f>
        <v>0</v>
      </c>
      <c r="BJ134" s="16" t="s">
        <v>88</v>
      </c>
      <c r="BK134" s="223">
        <f>ROUND(I134*H134,2)</f>
        <v>0</v>
      </c>
      <c r="BL134" s="16" t="s">
        <v>138</v>
      </c>
      <c r="BM134" s="222" t="s">
        <v>191</v>
      </c>
    </row>
    <row r="135" s="2" customFormat="1" ht="16.5" customHeight="1">
      <c r="A135" s="37"/>
      <c r="B135" s="38"/>
      <c r="C135" s="246" t="s">
        <v>166</v>
      </c>
      <c r="D135" s="246" t="s">
        <v>275</v>
      </c>
      <c r="E135" s="247" t="s">
        <v>548</v>
      </c>
      <c r="F135" s="248" t="s">
        <v>549</v>
      </c>
      <c r="G135" s="249" t="s">
        <v>502</v>
      </c>
      <c r="H135" s="250">
        <v>275</v>
      </c>
      <c r="I135" s="251"/>
      <c r="J135" s="252">
        <f>ROUND(I135*H135,2)</f>
        <v>0</v>
      </c>
      <c r="K135" s="253"/>
      <c r="L135" s="254"/>
      <c r="M135" s="255" t="s">
        <v>1</v>
      </c>
      <c r="N135" s="256" t="s">
        <v>45</v>
      </c>
      <c r="O135" s="90"/>
      <c r="P135" s="220">
        <f>O135*H135</f>
        <v>0</v>
      </c>
      <c r="Q135" s="220">
        <v>0</v>
      </c>
      <c r="R135" s="220">
        <f>Q135*H135</f>
        <v>0</v>
      </c>
      <c r="S135" s="220">
        <v>0</v>
      </c>
      <c r="T135" s="22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2" t="s">
        <v>151</v>
      </c>
      <c r="AT135" s="222" t="s">
        <v>275</v>
      </c>
      <c r="AU135" s="222" t="s">
        <v>88</v>
      </c>
      <c r="AY135" s="16" t="s">
        <v>133</v>
      </c>
      <c r="BE135" s="223">
        <f>IF(N135="základní",J135,0)</f>
        <v>0</v>
      </c>
      <c r="BF135" s="223">
        <f>IF(N135="snížená",J135,0)</f>
        <v>0</v>
      </c>
      <c r="BG135" s="223">
        <f>IF(N135="zákl. přenesená",J135,0)</f>
        <v>0</v>
      </c>
      <c r="BH135" s="223">
        <f>IF(N135="sníž. přenesená",J135,0)</f>
        <v>0</v>
      </c>
      <c r="BI135" s="223">
        <f>IF(N135="nulová",J135,0)</f>
        <v>0</v>
      </c>
      <c r="BJ135" s="16" t="s">
        <v>88</v>
      </c>
      <c r="BK135" s="223">
        <f>ROUND(I135*H135,2)</f>
        <v>0</v>
      </c>
      <c r="BL135" s="16" t="s">
        <v>138</v>
      </c>
      <c r="BM135" s="222" t="s">
        <v>195</v>
      </c>
    </row>
    <row r="136" s="2" customFormat="1" ht="24.15" customHeight="1">
      <c r="A136" s="37"/>
      <c r="B136" s="38"/>
      <c r="C136" s="246" t="s">
        <v>8</v>
      </c>
      <c r="D136" s="246" t="s">
        <v>275</v>
      </c>
      <c r="E136" s="247" t="s">
        <v>550</v>
      </c>
      <c r="F136" s="248" t="s">
        <v>551</v>
      </c>
      <c r="G136" s="249" t="s">
        <v>327</v>
      </c>
      <c r="H136" s="250">
        <v>4</v>
      </c>
      <c r="I136" s="251"/>
      <c r="J136" s="252">
        <f>ROUND(I136*H136,2)</f>
        <v>0</v>
      </c>
      <c r="K136" s="253"/>
      <c r="L136" s="254"/>
      <c r="M136" s="255" t="s">
        <v>1</v>
      </c>
      <c r="N136" s="256" t="s">
        <v>45</v>
      </c>
      <c r="O136" s="90"/>
      <c r="P136" s="220">
        <f>O136*H136</f>
        <v>0</v>
      </c>
      <c r="Q136" s="220">
        <v>0</v>
      </c>
      <c r="R136" s="220">
        <f>Q136*H136</f>
        <v>0</v>
      </c>
      <c r="S136" s="220">
        <v>0</v>
      </c>
      <c r="T136" s="22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2" t="s">
        <v>151</v>
      </c>
      <c r="AT136" s="222" t="s">
        <v>275</v>
      </c>
      <c r="AU136" s="222" t="s">
        <v>88</v>
      </c>
      <c r="AY136" s="16" t="s">
        <v>133</v>
      </c>
      <c r="BE136" s="223">
        <f>IF(N136="základní",J136,0)</f>
        <v>0</v>
      </c>
      <c r="BF136" s="223">
        <f>IF(N136="snížená",J136,0)</f>
        <v>0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16" t="s">
        <v>88</v>
      </c>
      <c r="BK136" s="223">
        <f>ROUND(I136*H136,2)</f>
        <v>0</v>
      </c>
      <c r="BL136" s="16" t="s">
        <v>138</v>
      </c>
      <c r="BM136" s="222" t="s">
        <v>200</v>
      </c>
    </row>
    <row r="137" s="2" customFormat="1" ht="16.5" customHeight="1">
      <c r="A137" s="37"/>
      <c r="B137" s="38"/>
      <c r="C137" s="246" t="s">
        <v>172</v>
      </c>
      <c r="D137" s="246" t="s">
        <v>275</v>
      </c>
      <c r="E137" s="247" t="s">
        <v>552</v>
      </c>
      <c r="F137" s="248" t="s">
        <v>553</v>
      </c>
      <c r="G137" s="249" t="s">
        <v>327</v>
      </c>
      <c r="H137" s="250">
        <v>4</v>
      </c>
      <c r="I137" s="251"/>
      <c r="J137" s="252">
        <f>ROUND(I137*H137,2)</f>
        <v>0</v>
      </c>
      <c r="K137" s="253"/>
      <c r="L137" s="254"/>
      <c r="M137" s="255" t="s">
        <v>1</v>
      </c>
      <c r="N137" s="256" t="s">
        <v>45</v>
      </c>
      <c r="O137" s="90"/>
      <c r="P137" s="220">
        <f>O137*H137</f>
        <v>0</v>
      </c>
      <c r="Q137" s="220">
        <v>0</v>
      </c>
      <c r="R137" s="220">
        <f>Q137*H137</f>
        <v>0</v>
      </c>
      <c r="S137" s="220">
        <v>0</v>
      </c>
      <c r="T137" s="22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2" t="s">
        <v>151</v>
      </c>
      <c r="AT137" s="222" t="s">
        <v>275</v>
      </c>
      <c r="AU137" s="222" t="s">
        <v>88</v>
      </c>
      <c r="AY137" s="16" t="s">
        <v>133</v>
      </c>
      <c r="BE137" s="223">
        <f>IF(N137="základní",J137,0)</f>
        <v>0</v>
      </c>
      <c r="BF137" s="223">
        <f>IF(N137="snížená",J137,0)</f>
        <v>0</v>
      </c>
      <c r="BG137" s="223">
        <f>IF(N137="zákl. přenesená",J137,0)</f>
        <v>0</v>
      </c>
      <c r="BH137" s="223">
        <f>IF(N137="sníž. přenesená",J137,0)</f>
        <v>0</v>
      </c>
      <c r="BI137" s="223">
        <f>IF(N137="nulová",J137,0)</f>
        <v>0</v>
      </c>
      <c r="BJ137" s="16" t="s">
        <v>88</v>
      </c>
      <c r="BK137" s="223">
        <f>ROUND(I137*H137,2)</f>
        <v>0</v>
      </c>
      <c r="BL137" s="16" t="s">
        <v>138</v>
      </c>
      <c r="BM137" s="222" t="s">
        <v>205</v>
      </c>
    </row>
    <row r="138" s="2" customFormat="1" ht="16.5" customHeight="1">
      <c r="A138" s="37"/>
      <c r="B138" s="38"/>
      <c r="C138" s="246" t="s">
        <v>212</v>
      </c>
      <c r="D138" s="246" t="s">
        <v>275</v>
      </c>
      <c r="E138" s="247" t="s">
        <v>554</v>
      </c>
      <c r="F138" s="248" t="s">
        <v>555</v>
      </c>
      <c r="G138" s="249" t="s">
        <v>327</v>
      </c>
      <c r="H138" s="250">
        <v>2</v>
      </c>
      <c r="I138" s="251"/>
      <c r="J138" s="252">
        <f>ROUND(I138*H138,2)</f>
        <v>0</v>
      </c>
      <c r="K138" s="253"/>
      <c r="L138" s="254"/>
      <c r="M138" s="255" t="s">
        <v>1</v>
      </c>
      <c r="N138" s="256" t="s">
        <v>45</v>
      </c>
      <c r="O138" s="90"/>
      <c r="P138" s="220">
        <f>O138*H138</f>
        <v>0</v>
      </c>
      <c r="Q138" s="220">
        <v>0</v>
      </c>
      <c r="R138" s="220">
        <f>Q138*H138</f>
        <v>0</v>
      </c>
      <c r="S138" s="220">
        <v>0</v>
      </c>
      <c r="T138" s="22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2" t="s">
        <v>151</v>
      </c>
      <c r="AT138" s="222" t="s">
        <v>275</v>
      </c>
      <c r="AU138" s="222" t="s">
        <v>88</v>
      </c>
      <c r="AY138" s="16" t="s">
        <v>133</v>
      </c>
      <c r="BE138" s="223">
        <f>IF(N138="základní",J138,0)</f>
        <v>0</v>
      </c>
      <c r="BF138" s="223">
        <f>IF(N138="snížená",J138,0)</f>
        <v>0</v>
      </c>
      <c r="BG138" s="223">
        <f>IF(N138="zákl. přenesená",J138,0)</f>
        <v>0</v>
      </c>
      <c r="BH138" s="223">
        <f>IF(N138="sníž. přenesená",J138,0)</f>
        <v>0</v>
      </c>
      <c r="BI138" s="223">
        <f>IF(N138="nulová",J138,0)</f>
        <v>0</v>
      </c>
      <c r="BJ138" s="16" t="s">
        <v>88</v>
      </c>
      <c r="BK138" s="223">
        <f>ROUND(I138*H138,2)</f>
        <v>0</v>
      </c>
      <c r="BL138" s="16" t="s">
        <v>138</v>
      </c>
      <c r="BM138" s="222" t="s">
        <v>209</v>
      </c>
    </row>
    <row r="139" s="2" customFormat="1" ht="24.15" customHeight="1">
      <c r="A139" s="37"/>
      <c r="B139" s="38"/>
      <c r="C139" s="246" t="s">
        <v>177</v>
      </c>
      <c r="D139" s="246" t="s">
        <v>275</v>
      </c>
      <c r="E139" s="247" t="s">
        <v>556</v>
      </c>
      <c r="F139" s="248" t="s">
        <v>557</v>
      </c>
      <c r="G139" s="249" t="s">
        <v>327</v>
      </c>
      <c r="H139" s="250">
        <v>8</v>
      </c>
      <c r="I139" s="251"/>
      <c r="J139" s="252">
        <f>ROUND(I139*H139,2)</f>
        <v>0</v>
      </c>
      <c r="K139" s="253"/>
      <c r="L139" s="254"/>
      <c r="M139" s="255" t="s">
        <v>1</v>
      </c>
      <c r="N139" s="256" t="s">
        <v>45</v>
      </c>
      <c r="O139" s="90"/>
      <c r="P139" s="220">
        <f>O139*H139</f>
        <v>0</v>
      </c>
      <c r="Q139" s="220">
        <v>0</v>
      </c>
      <c r="R139" s="220">
        <f>Q139*H139</f>
        <v>0</v>
      </c>
      <c r="S139" s="220">
        <v>0</v>
      </c>
      <c r="T139" s="22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2" t="s">
        <v>151</v>
      </c>
      <c r="AT139" s="222" t="s">
        <v>275</v>
      </c>
      <c r="AU139" s="222" t="s">
        <v>88</v>
      </c>
      <c r="AY139" s="16" t="s">
        <v>133</v>
      </c>
      <c r="BE139" s="223">
        <f>IF(N139="základní",J139,0)</f>
        <v>0</v>
      </c>
      <c r="BF139" s="223">
        <f>IF(N139="snížená",J139,0)</f>
        <v>0</v>
      </c>
      <c r="BG139" s="223">
        <f>IF(N139="zákl. přenesená",J139,0)</f>
        <v>0</v>
      </c>
      <c r="BH139" s="223">
        <f>IF(N139="sníž. přenesená",J139,0)</f>
        <v>0</v>
      </c>
      <c r="BI139" s="223">
        <f>IF(N139="nulová",J139,0)</f>
        <v>0</v>
      </c>
      <c r="BJ139" s="16" t="s">
        <v>88</v>
      </c>
      <c r="BK139" s="223">
        <f>ROUND(I139*H139,2)</f>
        <v>0</v>
      </c>
      <c r="BL139" s="16" t="s">
        <v>138</v>
      </c>
      <c r="BM139" s="222" t="s">
        <v>215</v>
      </c>
    </row>
    <row r="140" s="2" customFormat="1" ht="16.5" customHeight="1">
      <c r="A140" s="37"/>
      <c r="B140" s="38"/>
      <c r="C140" s="246" t="s">
        <v>222</v>
      </c>
      <c r="D140" s="246" t="s">
        <v>275</v>
      </c>
      <c r="E140" s="247" t="s">
        <v>558</v>
      </c>
      <c r="F140" s="248" t="s">
        <v>559</v>
      </c>
      <c r="G140" s="249" t="s">
        <v>327</v>
      </c>
      <c r="H140" s="250">
        <v>11</v>
      </c>
      <c r="I140" s="251"/>
      <c r="J140" s="252">
        <f>ROUND(I140*H140,2)</f>
        <v>0</v>
      </c>
      <c r="K140" s="253"/>
      <c r="L140" s="254"/>
      <c r="M140" s="255" t="s">
        <v>1</v>
      </c>
      <c r="N140" s="256" t="s">
        <v>45</v>
      </c>
      <c r="O140" s="90"/>
      <c r="P140" s="220">
        <f>O140*H140</f>
        <v>0</v>
      </c>
      <c r="Q140" s="220">
        <v>0</v>
      </c>
      <c r="R140" s="220">
        <f>Q140*H140</f>
        <v>0</v>
      </c>
      <c r="S140" s="220">
        <v>0</v>
      </c>
      <c r="T140" s="22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2" t="s">
        <v>151</v>
      </c>
      <c r="AT140" s="222" t="s">
        <v>275</v>
      </c>
      <c r="AU140" s="222" t="s">
        <v>88</v>
      </c>
      <c r="AY140" s="16" t="s">
        <v>133</v>
      </c>
      <c r="BE140" s="223">
        <f>IF(N140="základní",J140,0)</f>
        <v>0</v>
      </c>
      <c r="BF140" s="223">
        <f>IF(N140="snížená",J140,0)</f>
        <v>0</v>
      </c>
      <c r="BG140" s="223">
        <f>IF(N140="zákl. přenesená",J140,0)</f>
        <v>0</v>
      </c>
      <c r="BH140" s="223">
        <f>IF(N140="sníž. přenesená",J140,0)</f>
        <v>0</v>
      </c>
      <c r="BI140" s="223">
        <f>IF(N140="nulová",J140,0)</f>
        <v>0</v>
      </c>
      <c r="BJ140" s="16" t="s">
        <v>88</v>
      </c>
      <c r="BK140" s="223">
        <f>ROUND(I140*H140,2)</f>
        <v>0</v>
      </c>
      <c r="BL140" s="16" t="s">
        <v>138</v>
      </c>
      <c r="BM140" s="222" t="s">
        <v>220</v>
      </c>
    </row>
    <row r="141" s="2" customFormat="1" ht="16.5" customHeight="1">
      <c r="A141" s="37"/>
      <c r="B141" s="38"/>
      <c r="C141" s="246" t="s">
        <v>182</v>
      </c>
      <c r="D141" s="246" t="s">
        <v>275</v>
      </c>
      <c r="E141" s="247" t="s">
        <v>560</v>
      </c>
      <c r="F141" s="248" t="s">
        <v>561</v>
      </c>
      <c r="G141" s="249" t="s">
        <v>327</v>
      </c>
      <c r="H141" s="250">
        <v>8</v>
      </c>
      <c r="I141" s="251"/>
      <c r="J141" s="252">
        <f>ROUND(I141*H141,2)</f>
        <v>0</v>
      </c>
      <c r="K141" s="253"/>
      <c r="L141" s="254"/>
      <c r="M141" s="255" t="s">
        <v>1</v>
      </c>
      <c r="N141" s="256" t="s">
        <v>45</v>
      </c>
      <c r="O141" s="90"/>
      <c r="P141" s="220">
        <f>O141*H141</f>
        <v>0</v>
      </c>
      <c r="Q141" s="220">
        <v>0</v>
      </c>
      <c r="R141" s="220">
        <f>Q141*H141</f>
        <v>0</v>
      </c>
      <c r="S141" s="220">
        <v>0</v>
      </c>
      <c r="T141" s="22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2" t="s">
        <v>151</v>
      </c>
      <c r="AT141" s="222" t="s">
        <v>275</v>
      </c>
      <c r="AU141" s="222" t="s">
        <v>88</v>
      </c>
      <c r="AY141" s="16" t="s">
        <v>133</v>
      </c>
      <c r="BE141" s="223">
        <f>IF(N141="základní",J141,0)</f>
        <v>0</v>
      </c>
      <c r="BF141" s="223">
        <f>IF(N141="snížená",J141,0)</f>
        <v>0</v>
      </c>
      <c r="BG141" s="223">
        <f>IF(N141="zákl. přenesená",J141,0)</f>
        <v>0</v>
      </c>
      <c r="BH141" s="223">
        <f>IF(N141="sníž. přenesená",J141,0)</f>
        <v>0</v>
      </c>
      <c r="BI141" s="223">
        <f>IF(N141="nulová",J141,0)</f>
        <v>0</v>
      </c>
      <c r="BJ141" s="16" t="s">
        <v>88</v>
      </c>
      <c r="BK141" s="223">
        <f>ROUND(I141*H141,2)</f>
        <v>0</v>
      </c>
      <c r="BL141" s="16" t="s">
        <v>138</v>
      </c>
      <c r="BM141" s="222" t="s">
        <v>225</v>
      </c>
    </row>
    <row r="142" s="2" customFormat="1" ht="16.5" customHeight="1">
      <c r="A142" s="37"/>
      <c r="B142" s="38"/>
      <c r="C142" s="246" t="s">
        <v>7</v>
      </c>
      <c r="D142" s="246" t="s">
        <v>275</v>
      </c>
      <c r="E142" s="247" t="s">
        <v>562</v>
      </c>
      <c r="F142" s="248" t="s">
        <v>563</v>
      </c>
      <c r="G142" s="249" t="s">
        <v>564</v>
      </c>
      <c r="H142" s="250">
        <v>16</v>
      </c>
      <c r="I142" s="251"/>
      <c r="J142" s="252">
        <f>ROUND(I142*H142,2)</f>
        <v>0</v>
      </c>
      <c r="K142" s="253"/>
      <c r="L142" s="254"/>
      <c r="M142" s="255" t="s">
        <v>1</v>
      </c>
      <c r="N142" s="256" t="s">
        <v>45</v>
      </c>
      <c r="O142" s="90"/>
      <c r="P142" s="220">
        <f>O142*H142</f>
        <v>0</v>
      </c>
      <c r="Q142" s="220">
        <v>0</v>
      </c>
      <c r="R142" s="220">
        <f>Q142*H142</f>
        <v>0</v>
      </c>
      <c r="S142" s="220">
        <v>0</v>
      </c>
      <c r="T142" s="22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2" t="s">
        <v>151</v>
      </c>
      <c r="AT142" s="222" t="s">
        <v>275</v>
      </c>
      <c r="AU142" s="222" t="s">
        <v>88</v>
      </c>
      <c r="AY142" s="16" t="s">
        <v>133</v>
      </c>
      <c r="BE142" s="223">
        <f>IF(N142="základní",J142,0)</f>
        <v>0</v>
      </c>
      <c r="BF142" s="223">
        <f>IF(N142="snížená",J142,0)</f>
        <v>0</v>
      </c>
      <c r="BG142" s="223">
        <f>IF(N142="zákl. přenesená",J142,0)</f>
        <v>0</v>
      </c>
      <c r="BH142" s="223">
        <f>IF(N142="sníž. přenesená",J142,0)</f>
        <v>0</v>
      </c>
      <c r="BI142" s="223">
        <f>IF(N142="nulová",J142,0)</f>
        <v>0</v>
      </c>
      <c r="BJ142" s="16" t="s">
        <v>88</v>
      </c>
      <c r="BK142" s="223">
        <f>ROUND(I142*H142,2)</f>
        <v>0</v>
      </c>
      <c r="BL142" s="16" t="s">
        <v>138</v>
      </c>
      <c r="BM142" s="222" t="s">
        <v>229</v>
      </c>
    </row>
    <row r="143" s="2" customFormat="1" ht="16.5" customHeight="1">
      <c r="A143" s="37"/>
      <c r="B143" s="38"/>
      <c r="C143" s="246" t="s">
        <v>185</v>
      </c>
      <c r="D143" s="246" t="s">
        <v>275</v>
      </c>
      <c r="E143" s="247" t="s">
        <v>565</v>
      </c>
      <c r="F143" s="248" t="s">
        <v>566</v>
      </c>
      <c r="G143" s="249" t="s">
        <v>564</v>
      </c>
      <c r="H143" s="250">
        <v>12</v>
      </c>
      <c r="I143" s="251"/>
      <c r="J143" s="252">
        <f>ROUND(I143*H143,2)</f>
        <v>0</v>
      </c>
      <c r="K143" s="253"/>
      <c r="L143" s="254"/>
      <c r="M143" s="255" t="s">
        <v>1</v>
      </c>
      <c r="N143" s="256" t="s">
        <v>45</v>
      </c>
      <c r="O143" s="90"/>
      <c r="P143" s="220">
        <f>O143*H143</f>
        <v>0</v>
      </c>
      <c r="Q143" s="220">
        <v>0</v>
      </c>
      <c r="R143" s="220">
        <f>Q143*H143</f>
        <v>0</v>
      </c>
      <c r="S143" s="220">
        <v>0</v>
      </c>
      <c r="T143" s="22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2" t="s">
        <v>151</v>
      </c>
      <c r="AT143" s="222" t="s">
        <v>275</v>
      </c>
      <c r="AU143" s="222" t="s">
        <v>88</v>
      </c>
      <c r="AY143" s="16" t="s">
        <v>133</v>
      </c>
      <c r="BE143" s="223">
        <f>IF(N143="základní",J143,0)</f>
        <v>0</v>
      </c>
      <c r="BF143" s="223">
        <f>IF(N143="snížená",J143,0)</f>
        <v>0</v>
      </c>
      <c r="BG143" s="223">
        <f>IF(N143="zákl. přenesená",J143,0)</f>
        <v>0</v>
      </c>
      <c r="BH143" s="223">
        <f>IF(N143="sníž. přenesená",J143,0)</f>
        <v>0</v>
      </c>
      <c r="BI143" s="223">
        <f>IF(N143="nulová",J143,0)</f>
        <v>0</v>
      </c>
      <c r="BJ143" s="16" t="s">
        <v>88</v>
      </c>
      <c r="BK143" s="223">
        <f>ROUND(I143*H143,2)</f>
        <v>0</v>
      </c>
      <c r="BL143" s="16" t="s">
        <v>138</v>
      </c>
      <c r="BM143" s="222" t="s">
        <v>232</v>
      </c>
    </row>
    <row r="144" s="2" customFormat="1" ht="16.5" customHeight="1">
      <c r="A144" s="37"/>
      <c r="B144" s="38"/>
      <c r="C144" s="246" t="s">
        <v>236</v>
      </c>
      <c r="D144" s="246" t="s">
        <v>275</v>
      </c>
      <c r="E144" s="247" t="s">
        <v>567</v>
      </c>
      <c r="F144" s="248" t="s">
        <v>568</v>
      </c>
      <c r="G144" s="249" t="s">
        <v>564</v>
      </c>
      <c r="H144" s="250">
        <v>8</v>
      </c>
      <c r="I144" s="251"/>
      <c r="J144" s="252">
        <f>ROUND(I144*H144,2)</f>
        <v>0</v>
      </c>
      <c r="K144" s="253"/>
      <c r="L144" s="254"/>
      <c r="M144" s="255" t="s">
        <v>1</v>
      </c>
      <c r="N144" s="256" t="s">
        <v>45</v>
      </c>
      <c r="O144" s="90"/>
      <c r="P144" s="220">
        <f>O144*H144</f>
        <v>0</v>
      </c>
      <c r="Q144" s="220">
        <v>0</v>
      </c>
      <c r="R144" s="220">
        <f>Q144*H144</f>
        <v>0</v>
      </c>
      <c r="S144" s="220">
        <v>0</v>
      </c>
      <c r="T144" s="22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2" t="s">
        <v>151</v>
      </c>
      <c r="AT144" s="222" t="s">
        <v>275</v>
      </c>
      <c r="AU144" s="222" t="s">
        <v>88</v>
      </c>
      <c r="AY144" s="16" t="s">
        <v>133</v>
      </c>
      <c r="BE144" s="223">
        <f>IF(N144="základní",J144,0)</f>
        <v>0</v>
      </c>
      <c r="BF144" s="223">
        <f>IF(N144="snížená",J144,0)</f>
        <v>0</v>
      </c>
      <c r="BG144" s="223">
        <f>IF(N144="zákl. přenesená",J144,0)</f>
        <v>0</v>
      </c>
      <c r="BH144" s="223">
        <f>IF(N144="sníž. přenesená",J144,0)</f>
        <v>0</v>
      </c>
      <c r="BI144" s="223">
        <f>IF(N144="nulová",J144,0)</f>
        <v>0</v>
      </c>
      <c r="BJ144" s="16" t="s">
        <v>88</v>
      </c>
      <c r="BK144" s="223">
        <f>ROUND(I144*H144,2)</f>
        <v>0</v>
      </c>
      <c r="BL144" s="16" t="s">
        <v>138</v>
      </c>
      <c r="BM144" s="222" t="s">
        <v>147</v>
      </c>
    </row>
    <row r="145" s="2" customFormat="1" ht="16.5" customHeight="1">
      <c r="A145" s="37"/>
      <c r="B145" s="38"/>
      <c r="C145" s="246" t="s">
        <v>188</v>
      </c>
      <c r="D145" s="246" t="s">
        <v>275</v>
      </c>
      <c r="E145" s="247" t="s">
        <v>569</v>
      </c>
      <c r="F145" s="248" t="s">
        <v>570</v>
      </c>
      <c r="G145" s="249" t="s">
        <v>564</v>
      </c>
      <c r="H145" s="250">
        <v>16</v>
      </c>
      <c r="I145" s="251"/>
      <c r="J145" s="252">
        <f>ROUND(I145*H145,2)</f>
        <v>0</v>
      </c>
      <c r="K145" s="253"/>
      <c r="L145" s="254"/>
      <c r="M145" s="255" t="s">
        <v>1</v>
      </c>
      <c r="N145" s="256" t="s">
        <v>45</v>
      </c>
      <c r="O145" s="90"/>
      <c r="P145" s="220">
        <f>O145*H145</f>
        <v>0</v>
      </c>
      <c r="Q145" s="220">
        <v>0</v>
      </c>
      <c r="R145" s="220">
        <f>Q145*H145</f>
        <v>0</v>
      </c>
      <c r="S145" s="220">
        <v>0</v>
      </c>
      <c r="T145" s="22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2" t="s">
        <v>151</v>
      </c>
      <c r="AT145" s="222" t="s">
        <v>275</v>
      </c>
      <c r="AU145" s="222" t="s">
        <v>88</v>
      </c>
      <c r="AY145" s="16" t="s">
        <v>133</v>
      </c>
      <c r="BE145" s="223">
        <f>IF(N145="základní",J145,0)</f>
        <v>0</v>
      </c>
      <c r="BF145" s="223">
        <f>IF(N145="snížená",J145,0)</f>
        <v>0</v>
      </c>
      <c r="BG145" s="223">
        <f>IF(N145="zákl. přenesená",J145,0)</f>
        <v>0</v>
      </c>
      <c r="BH145" s="223">
        <f>IF(N145="sníž. přenesená",J145,0)</f>
        <v>0</v>
      </c>
      <c r="BI145" s="223">
        <f>IF(N145="nulová",J145,0)</f>
        <v>0</v>
      </c>
      <c r="BJ145" s="16" t="s">
        <v>88</v>
      </c>
      <c r="BK145" s="223">
        <f>ROUND(I145*H145,2)</f>
        <v>0</v>
      </c>
      <c r="BL145" s="16" t="s">
        <v>138</v>
      </c>
      <c r="BM145" s="222" t="s">
        <v>239</v>
      </c>
    </row>
    <row r="146" s="2" customFormat="1" ht="16.5" customHeight="1">
      <c r="A146" s="37"/>
      <c r="B146" s="38"/>
      <c r="C146" s="246" t="s">
        <v>246</v>
      </c>
      <c r="D146" s="246" t="s">
        <v>275</v>
      </c>
      <c r="E146" s="247" t="s">
        <v>571</v>
      </c>
      <c r="F146" s="248" t="s">
        <v>572</v>
      </c>
      <c r="G146" s="249" t="s">
        <v>564</v>
      </c>
      <c r="H146" s="250">
        <v>16</v>
      </c>
      <c r="I146" s="251"/>
      <c r="J146" s="252">
        <f>ROUND(I146*H146,2)</f>
        <v>0</v>
      </c>
      <c r="K146" s="253"/>
      <c r="L146" s="254"/>
      <c r="M146" s="255" t="s">
        <v>1</v>
      </c>
      <c r="N146" s="256" t="s">
        <v>45</v>
      </c>
      <c r="O146" s="90"/>
      <c r="P146" s="220">
        <f>O146*H146</f>
        <v>0</v>
      </c>
      <c r="Q146" s="220">
        <v>0</v>
      </c>
      <c r="R146" s="220">
        <f>Q146*H146</f>
        <v>0</v>
      </c>
      <c r="S146" s="220">
        <v>0</v>
      </c>
      <c r="T146" s="22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2" t="s">
        <v>151</v>
      </c>
      <c r="AT146" s="222" t="s">
        <v>275</v>
      </c>
      <c r="AU146" s="222" t="s">
        <v>88</v>
      </c>
      <c r="AY146" s="16" t="s">
        <v>133</v>
      </c>
      <c r="BE146" s="223">
        <f>IF(N146="základní",J146,0)</f>
        <v>0</v>
      </c>
      <c r="BF146" s="223">
        <f>IF(N146="snížená",J146,0)</f>
        <v>0</v>
      </c>
      <c r="BG146" s="223">
        <f>IF(N146="zákl. přenesená",J146,0)</f>
        <v>0</v>
      </c>
      <c r="BH146" s="223">
        <f>IF(N146="sníž. přenesená",J146,0)</f>
        <v>0</v>
      </c>
      <c r="BI146" s="223">
        <f>IF(N146="nulová",J146,0)</f>
        <v>0</v>
      </c>
      <c r="BJ146" s="16" t="s">
        <v>88</v>
      </c>
      <c r="BK146" s="223">
        <f>ROUND(I146*H146,2)</f>
        <v>0</v>
      </c>
      <c r="BL146" s="16" t="s">
        <v>138</v>
      </c>
      <c r="BM146" s="222" t="s">
        <v>344</v>
      </c>
    </row>
    <row r="147" s="2" customFormat="1" ht="16.5" customHeight="1">
      <c r="A147" s="37"/>
      <c r="B147" s="38"/>
      <c r="C147" s="246" t="s">
        <v>191</v>
      </c>
      <c r="D147" s="246" t="s">
        <v>275</v>
      </c>
      <c r="E147" s="247" t="s">
        <v>573</v>
      </c>
      <c r="F147" s="248" t="s">
        <v>574</v>
      </c>
      <c r="G147" s="249" t="s">
        <v>327</v>
      </c>
      <c r="H147" s="250">
        <v>6</v>
      </c>
      <c r="I147" s="251"/>
      <c r="J147" s="252">
        <f>ROUND(I147*H147,2)</f>
        <v>0</v>
      </c>
      <c r="K147" s="253"/>
      <c r="L147" s="254"/>
      <c r="M147" s="255" t="s">
        <v>1</v>
      </c>
      <c r="N147" s="256" t="s">
        <v>45</v>
      </c>
      <c r="O147" s="90"/>
      <c r="P147" s="220">
        <f>O147*H147</f>
        <v>0</v>
      </c>
      <c r="Q147" s="220">
        <v>0</v>
      </c>
      <c r="R147" s="220">
        <f>Q147*H147</f>
        <v>0</v>
      </c>
      <c r="S147" s="220">
        <v>0</v>
      </c>
      <c r="T147" s="22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2" t="s">
        <v>151</v>
      </c>
      <c r="AT147" s="222" t="s">
        <v>275</v>
      </c>
      <c r="AU147" s="222" t="s">
        <v>88</v>
      </c>
      <c r="AY147" s="16" t="s">
        <v>133</v>
      </c>
      <c r="BE147" s="223">
        <f>IF(N147="základní",J147,0)</f>
        <v>0</v>
      </c>
      <c r="BF147" s="223">
        <f>IF(N147="snížená",J147,0)</f>
        <v>0</v>
      </c>
      <c r="BG147" s="223">
        <f>IF(N147="zákl. přenesená",J147,0)</f>
        <v>0</v>
      </c>
      <c r="BH147" s="223">
        <f>IF(N147="sníž. přenesená",J147,0)</f>
        <v>0</v>
      </c>
      <c r="BI147" s="223">
        <f>IF(N147="nulová",J147,0)</f>
        <v>0</v>
      </c>
      <c r="BJ147" s="16" t="s">
        <v>88</v>
      </c>
      <c r="BK147" s="223">
        <f>ROUND(I147*H147,2)</f>
        <v>0</v>
      </c>
      <c r="BL147" s="16" t="s">
        <v>138</v>
      </c>
      <c r="BM147" s="222" t="s">
        <v>243</v>
      </c>
    </row>
    <row r="148" s="2" customFormat="1" ht="16.5" customHeight="1">
      <c r="A148" s="37"/>
      <c r="B148" s="38"/>
      <c r="C148" s="246" t="s">
        <v>250</v>
      </c>
      <c r="D148" s="246" t="s">
        <v>275</v>
      </c>
      <c r="E148" s="247" t="s">
        <v>575</v>
      </c>
      <c r="F148" s="248" t="s">
        <v>576</v>
      </c>
      <c r="G148" s="249" t="s">
        <v>327</v>
      </c>
      <c r="H148" s="250">
        <v>6</v>
      </c>
      <c r="I148" s="251"/>
      <c r="J148" s="252">
        <f>ROUND(I148*H148,2)</f>
        <v>0</v>
      </c>
      <c r="K148" s="253"/>
      <c r="L148" s="254"/>
      <c r="M148" s="255" t="s">
        <v>1</v>
      </c>
      <c r="N148" s="256" t="s">
        <v>45</v>
      </c>
      <c r="O148" s="90"/>
      <c r="P148" s="220">
        <f>O148*H148</f>
        <v>0</v>
      </c>
      <c r="Q148" s="220">
        <v>0</v>
      </c>
      <c r="R148" s="220">
        <f>Q148*H148</f>
        <v>0</v>
      </c>
      <c r="S148" s="220">
        <v>0</v>
      </c>
      <c r="T148" s="22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2" t="s">
        <v>151</v>
      </c>
      <c r="AT148" s="222" t="s">
        <v>275</v>
      </c>
      <c r="AU148" s="222" t="s">
        <v>88</v>
      </c>
      <c r="AY148" s="16" t="s">
        <v>133</v>
      </c>
      <c r="BE148" s="223">
        <f>IF(N148="základní",J148,0)</f>
        <v>0</v>
      </c>
      <c r="BF148" s="223">
        <f>IF(N148="snížená",J148,0)</f>
        <v>0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16" t="s">
        <v>88</v>
      </c>
      <c r="BK148" s="223">
        <f>ROUND(I148*H148,2)</f>
        <v>0</v>
      </c>
      <c r="BL148" s="16" t="s">
        <v>138</v>
      </c>
      <c r="BM148" s="222" t="s">
        <v>247</v>
      </c>
    </row>
    <row r="149" s="2" customFormat="1" ht="16.5" customHeight="1">
      <c r="A149" s="37"/>
      <c r="B149" s="38"/>
      <c r="C149" s="246" t="s">
        <v>195</v>
      </c>
      <c r="D149" s="246" t="s">
        <v>275</v>
      </c>
      <c r="E149" s="247" t="s">
        <v>577</v>
      </c>
      <c r="F149" s="248" t="s">
        <v>578</v>
      </c>
      <c r="G149" s="249" t="s">
        <v>327</v>
      </c>
      <c r="H149" s="250">
        <v>1</v>
      </c>
      <c r="I149" s="251"/>
      <c r="J149" s="252">
        <f>ROUND(I149*H149,2)</f>
        <v>0</v>
      </c>
      <c r="K149" s="253"/>
      <c r="L149" s="254"/>
      <c r="M149" s="255" t="s">
        <v>1</v>
      </c>
      <c r="N149" s="256" t="s">
        <v>45</v>
      </c>
      <c r="O149" s="90"/>
      <c r="P149" s="220">
        <f>O149*H149</f>
        <v>0</v>
      </c>
      <c r="Q149" s="220">
        <v>0</v>
      </c>
      <c r="R149" s="220">
        <f>Q149*H149</f>
        <v>0</v>
      </c>
      <c r="S149" s="220">
        <v>0</v>
      </c>
      <c r="T149" s="22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2" t="s">
        <v>151</v>
      </c>
      <c r="AT149" s="222" t="s">
        <v>275</v>
      </c>
      <c r="AU149" s="222" t="s">
        <v>88</v>
      </c>
      <c r="AY149" s="16" t="s">
        <v>133</v>
      </c>
      <c r="BE149" s="223">
        <f>IF(N149="základní",J149,0)</f>
        <v>0</v>
      </c>
      <c r="BF149" s="223">
        <f>IF(N149="snížená",J149,0)</f>
        <v>0</v>
      </c>
      <c r="BG149" s="223">
        <f>IF(N149="zákl. přenesená",J149,0)</f>
        <v>0</v>
      </c>
      <c r="BH149" s="223">
        <f>IF(N149="sníž. přenesená",J149,0)</f>
        <v>0</v>
      </c>
      <c r="BI149" s="223">
        <f>IF(N149="nulová",J149,0)</f>
        <v>0</v>
      </c>
      <c r="BJ149" s="16" t="s">
        <v>88</v>
      </c>
      <c r="BK149" s="223">
        <f>ROUND(I149*H149,2)</f>
        <v>0</v>
      </c>
      <c r="BL149" s="16" t="s">
        <v>138</v>
      </c>
      <c r="BM149" s="222" t="s">
        <v>249</v>
      </c>
    </row>
    <row r="150" s="2" customFormat="1" ht="16.5" customHeight="1">
      <c r="A150" s="37"/>
      <c r="B150" s="38"/>
      <c r="C150" s="246" t="s">
        <v>253</v>
      </c>
      <c r="D150" s="246" t="s">
        <v>275</v>
      </c>
      <c r="E150" s="247" t="s">
        <v>579</v>
      </c>
      <c r="F150" s="248" t="s">
        <v>580</v>
      </c>
      <c r="G150" s="249" t="s">
        <v>137</v>
      </c>
      <c r="H150" s="250">
        <v>190</v>
      </c>
      <c r="I150" s="251"/>
      <c r="J150" s="252">
        <f>ROUND(I150*H150,2)</f>
        <v>0</v>
      </c>
      <c r="K150" s="253"/>
      <c r="L150" s="254"/>
      <c r="M150" s="255" t="s">
        <v>1</v>
      </c>
      <c r="N150" s="256" t="s">
        <v>45</v>
      </c>
      <c r="O150" s="90"/>
      <c r="P150" s="220">
        <f>O150*H150</f>
        <v>0</v>
      </c>
      <c r="Q150" s="220">
        <v>0</v>
      </c>
      <c r="R150" s="220">
        <f>Q150*H150</f>
        <v>0</v>
      </c>
      <c r="S150" s="220">
        <v>0</v>
      </c>
      <c r="T150" s="22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2" t="s">
        <v>151</v>
      </c>
      <c r="AT150" s="222" t="s">
        <v>275</v>
      </c>
      <c r="AU150" s="222" t="s">
        <v>88</v>
      </c>
      <c r="AY150" s="16" t="s">
        <v>133</v>
      </c>
      <c r="BE150" s="223">
        <f>IF(N150="základní",J150,0)</f>
        <v>0</v>
      </c>
      <c r="BF150" s="223">
        <f>IF(N150="snížená",J150,0)</f>
        <v>0</v>
      </c>
      <c r="BG150" s="223">
        <f>IF(N150="zákl. přenesená",J150,0)</f>
        <v>0</v>
      </c>
      <c r="BH150" s="223">
        <f>IF(N150="sníž. přenesená",J150,0)</f>
        <v>0</v>
      </c>
      <c r="BI150" s="223">
        <f>IF(N150="nulová",J150,0)</f>
        <v>0</v>
      </c>
      <c r="BJ150" s="16" t="s">
        <v>88</v>
      </c>
      <c r="BK150" s="223">
        <f>ROUND(I150*H150,2)</f>
        <v>0</v>
      </c>
      <c r="BL150" s="16" t="s">
        <v>138</v>
      </c>
      <c r="BM150" s="222" t="s">
        <v>251</v>
      </c>
    </row>
    <row r="151" s="2" customFormat="1" ht="16.5" customHeight="1">
      <c r="A151" s="37"/>
      <c r="B151" s="38"/>
      <c r="C151" s="246" t="s">
        <v>200</v>
      </c>
      <c r="D151" s="246" t="s">
        <v>275</v>
      </c>
      <c r="E151" s="247" t="s">
        <v>581</v>
      </c>
      <c r="F151" s="248" t="s">
        <v>582</v>
      </c>
      <c r="G151" s="249" t="s">
        <v>327</v>
      </c>
      <c r="H151" s="250">
        <v>8</v>
      </c>
      <c r="I151" s="251"/>
      <c r="J151" s="252">
        <f>ROUND(I151*H151,2)</f>
        <v>0</v>
      </c>
      <c r="K151" s="253"/>
      <c r="L151" s="254"/>
      <c r="M151" s="255" t="s">
        <v>1</v>
      </c>
      <c r="N151" s="256" t="s">
        <v>45</v>
      </c>
      <c r="O151" s="90"/>
      <c r="P151" s="220">
        <f>O151*H151</f>
        <v>0</v>
      </c>
      <c r="Q151" s="220">
        <v>0</v>
      </c>
      <c r="R151" s="220">
        <f>Q151*H151</f>
        <v>0</v>
      </c>
      <c r="S151" s="220">
        <v>0</v>
      </c>
      <c r="T151" s="22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2" t="s">
        <v>151</v>
      </c>
      <c r="AT151" s="222" t="s">
        <v>275</v>
      </c>
      <c r="AU151" s="222" t="s">
        <v>88</v>
      </c>
      <c r="AY151" s="16" t="s">
        <v>133</v>
      </c>
      <c r="BE151" s="223">
        <f>IF(N151="základní",J151,0)</f>
        <v>0</v>
      </c>
      <c r="BF151" s="223">
        <f>IF(N151="snížená",J151,0)</f>
        <v>0</v>
      </c>
      <c r="BG151" s="223">
        <f>IF(N151="zákl. přenesená",J151,0)</f>
        <v>0</v>
      </c>
      <c r="BH151" s="223">
        <f>IF(N151="sníž. přenesená",J151,0)</f>
        <v>0</v>
      </c>
      <c r="BI151" s="223">
        <f>IF(N151="nulová",J151,0)</f>
        <v>0</v>
      </c>
      <c r="BJ151" s="16" t="s">
        <v>88</v>
      </c>
      <c r="BK151" s="223">
        <f>ROUND(I151*H151,2)</f>
        <v>0</v>
      </c>
      <c r="BL151" s="16" t="s">
        <v>138</v>
      </c>
      <c r="BM151" s="222" t="s">
        <v>252</v>
      </c>
    </row>
    <row r="152" s="11" customFormat="1" ht="25.92" customHeight="1">
      <c r="A152" s="11"/>
      <c r="B152" s="196"/>
      <c r="C152" s="197"/>
      <c r="D152" s="198" t="s">
        <v>79</v>
      </c>
      <c r="E152" s="199" t="s">
        <v>583</v>
      </c>
      <c r="F152" s="199" t="s">
        <v>584</v>
      </c>
      <c r="G152" s="197"/>
      <c r="H152" s="197"/>
      <c r="I152" s="200"/>
      <c r="J152" s="201">
        <f>BK152</f>
        <v>0</v>
      </c>
      <c r="K152" s="197"/>
      <c r="L152" s="202"/>
      <c r="M152" s="203"/>
      <c r="N152" s="204"/>
      <c r="O152" s="204"/>
      <c r="P152" s="205">
        <f>SUM(P153:P170)</f>
        <v>0</v>
      </c>
      <c r="Q152" s="204"/>
      <c r="R152" s="205">
        <f>SUM(R153:R170)</f>
        <v>0</v>
      </c>
      <c r="S152" s="204"/>
      <c r="T152" s="206">
        <f>SUM(T153:T170)</f>
        <v>0</v>
      </c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R152" s="207" t="s">
        <v>88</v>
      </c>
      <c r="AT152" s="208" t="s">
        <v>79</v>
      </c>
      <c r="AU152" s="208" t="s">
        <v>80</v>
      </c>
      <c r="AY152" s="207" t="s">
        <v>133</v>
      </c>
      <c r="BK152" s="209">
        <f>SUM(BK153:BK170)</f>
        <v>0</v>
      </c>
    </row>
    <row r="153" s="2" customFormat="1" ht="16.5" customHeight="1">
      <c r="A153" s="37"/>
      <c r="B153" s="38"/>
      <c r="C153" s="210" t="s">
        <v>264</v>
      </c>
      <c r="D153" s="210" t="s">
        <v>134</v>
      </c>
      <c r="E153" s="211" t="s">
        <v>585</v>
      </c>
      <c r="F153" s="212" t="s">
        <v>586</v>
      </c>
      <c r="G153" s="213" t="s">
        <v>137</v>
      </c>
      <c r="H153" s="214">
        <v>530</v>
      </c>
      <c r="I153" s="215"/>
      <c r="J153" s="216">
        <f>ROUND(I153*H153,2)</f>
        <v>0</v>
      </c>
      <c r="K153" s="217"/>
      <c r="L153" s="43"/>
      <c r="M153" s="218" t="s">
        <v>1</v>
      </c>
      <c r="N153" s="219" t="s">
        <v>45</v>
      </c>
      <c r="O153" s="90"/>
      <c r="P153" s="220">
        <f>O153*H153</f>
        <v>0</v>
      </c>
      <c r="Q153" s="220">
        <v>0</v>
      </c>
      <c r="R153" s="220">
        <f>Q153*H153</f>
        <v>0</v>
      </c>
      <c r="S153" s="220">
        <v>0</v>
      </c>
      <c r="T153" s="22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2" t="s">
        <v>138</v>
      </c>
      <c r="AT153" s="222" t="s">
        <v>134</v>
      </c>
      <c r="AU153" s="222" t="s">
        <v>88</v>
      </c>
      <c r="AY153" s="16" t="s">
        <v>133</v>
      </c>
      <c r="BE153" s="223">
        <f>IF(N153="základní",J153,0)</f>
        <v>0</v>
      </c>
      <c r="BF153" s="223">
        <f>IF(N153="snížená",J153,0)</f>
        <v>0</v>
      </c>
      <c r="BG153" s="223">
        <f>IF(N153="zákl. přenesená",J153,0)</f>
        <v>0</v>
      </c>
      <c r="BH153" s="223">
        <f>IF(N153="sníž. přenesená",J153,0)</f>
        <v>0</v>
      </c>
      <c r="BI153" s="223">
        <f>IF(N153="nulová",J153,0)</f>
        <v>0</v>
      </c>
      <c r="BJ153" s="16" t="s">
        <v>88</v>
      </c>
      <c r="BK153" s="223">
        <f>ROUND(I153*H153,2)</f>
        <v>0</v>
      </c>
      <c r="BL153" s="16" t="s">
        <v>138</v>
      </c>
      <c r="BM153" s="222" t="s">
        <v>256</v>
      </c>
    </row>
    <row r="154" s="2" customFormat="1" ht="21.75" customHeight="1">
      <c r="A154" s="37"/>
      <c r="B154" s="38"/>
      <c r="C154" s="210" t="s">
        <v>205</v>
      </c>
      <c r="D154" s="210" t="s">
        <v>134</v>
      </c>
      <c r="E154" s="211" t="s">
        <v>587</v>
      </c>
      <c r="F154" s="212" t="s">
        <v>588</v>
      </c>
      <c r="G154" s="213" t="s">
        <v>137</v>
      </c>
      <c r="H154" s="214">
        <v>530</v>
      </c>
      <c r="I154" s="215"/>
      <c r="J154" s="216">
        <f>ROUND(I154*H154,2)</f>
        <v>0</v>
      </c>
      <c r="K154" s="217"/>
      <c r="L154" s="43"/>
      <c r="M154" s="218" t="s">
        <v>1</v>
      </c>
      <c r="N154" s="219" t="s">
        <v>45</v>
      </c>
      <c r="O154" s="90"/>
      <c r="P154" s="220">
        <f>O154*H154</f>
        <v>0</v>
      </c>
      <c r="Q154" s="220">
        <v>0</v>
      </c>
      <c r="R154" s="220">
        <f>Q154*H154</f>
        <v>0</v>
      </c>
      <c r="S154" s="220">
        <v>0</v>
      </c>
      <c r="T154" s="22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2" t="s">
        <v>138</v>
      </c>
      <c r="AT154" s="222" t="s">
        <v>134</v>
      </c>
      <c r="AU154" s="222" t="s">
        <v>88</v>
      </c>
      <c r="AY154" s="16" t="s">
        <v>133</v>
      </c>
      <c r="BE154" s="223">
        <f>IF(N154="základní",J154,0)</f>
        <v>0</v>
      </c>
      <c r="BF154" s="223">
        <f>IF(N154="snížená",J154,0)</f>
        <v>0</v>
      </c>
      <c r="BG154" s="223">
        <f>IF(N154="zákl. přenesená",J154,0)</f>
        <v>0</v>
      </c>
      <c r="BH154" s="223">
        <f>IF(N154="sníž. přenesená",J154,0)</f>
        <v>0</v>
      </c>
      <c r="BI154" s="223">
        <f>IF(N154="nulová",J154,0)</f>
        <v>0</v>
      </c>
      <c r="BJ154" s="16" t="s">
        <v>88</v>
      </c>
      <c r="BK154" s="223">
        <f>ROUND(I154*H154,2)</f>
        <v>0</v>
      </c>
      <c r="BL154" s="16" t="s">
        <v>138</v>
      </c>
      <c r="BM154" s="222" t="s">
        <v>262</v>
      </c>
    </row>
    <row r="155" s="2" customFormat="1" ht="16.5" customHeight="1">
      <c r="A155" s="37"/>
      <c r="B155" s="38"/>
      <c r="C155" s="210" t="s">
        <v>274</v>
      </c>
      <c r="D155" s="210" t="s">
        <v>134</v>
      </c>
      <c r="E155" s="211" t="s">
        <v>589</v>
      </c>
      <c r="F155" s="212" t="s">
        <v>590</v>
      </c>
      <c r="G155" s="213" t="s">
        <v>137</v>
      </c>
      <c r="H155" s="214">
        <v>10</v>
      </c>
      <c r="I155" s="215"/>
      <c r="J155" s="216">
        <f>ROUND(I155*H155,2)</f>
        <v>0</v>
      </c>
      <c r="K155" s="217"/>
      <c r="L155" s="43"/>
      <c r="M155" s="218" t="s">
        <v>1</v>
      </c>
      <c r="N155" s="219" t="s">
        <v>45</v>
      </c>
      <c r="O155" s="90"/>
      <c r="P155" s="220">
        <f>O155*H155</f>
        <v>0</v>
      </c>
      <c r="Q155" s="220">
        <v>0</v>
      </c>
      <c r="R155" s="220">
        <f>Q155*H155</f>
        <v>0</v>
      </c>
      <c r="S155" s="220">
        <v>0</v>
      </c>
      <c r="T155" s="22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2" t="s">
        <v>138</v>
      </c>
      <c r="AT155" s="222" t="s">
        <v>134</v>
      </c>
      <c r="AU155" s="222" t="s">
        <v>88</v>
      </c>
      <c r="AY155" s="16" t="s">
        <v>133</v>
      </c>
      <c r="BE155" s="223">
        <f>IF(N155="základní",J155,0)</f>
        <v>0</v>
      </c>
      <c r="BF155" s="223">
        <f>IF(N155="snížená",J155,0)</f>
        <v>0</v>
      </c>
      <c r="BG155" s="223">
        <f>IF(N155="zákl. přenesená",J155,0)</f>
        <v>0</v>
      </c>
      <c r="BH155" s="223">
        <f>IF(N155="sníž. přenesená",J155,0)</f>
        <v>0</v>
      </c>
      <c r="BI155" s="223">
        <f>IF(N155="nulová",J155,0)</f>
        <v>0</v>
      </c>
      <c r="BJ155" s="16" t="s">
        <v>88</v>
      </c>
      <c r="BK155" s="223">
        <f>ROUND(I155*H155,2)</f>
        <v>0</v>
      </c>
      <c r="BL155" s="16" t="s">
        <v>138</v>
      </c>
      <c r="BM155" s="222" t="s">
        <v>267</v>
      </c>
    </row>
    <row r="156" s="2" customFormat="1" ht="21.75" customHeight="1">
      <c r="A156" s="37"/>
      <c r="B156" s="38"/>
      <c r="C156" s="210" t="s">
        <v>209</v>
      </c>
      <c r="D156" s="210" t="s">
        <v>134</v>
      </c>
      <c r="E156" s="211" t="s">
        <v>591</v>
      </c>
      <c r="F156" s="212" t="s">
        <v>592</v>
      </c>
      <c r="G156" s="213" t="s">
        <v>137</v>
      </c>
      <c r="H156" s="214">
        <v>10</v>
      </c>
      <c r="I156" s="215"/>
      <c r="J156" s="216">
        <f>ROUND(I156*H156,2)</f>
        <v>0</v>
      </c>
      <c r="K156" s="217"/>
      <c r="L156" s="43"/>
      <c r="M156" s="218" t="s">
        <v>1</v>
      </c>
      <c r="N156" s="219" t="s">
        <v>45</v>
      </c>
      <c r="O156" s="90"/>
      <c r="P156" s="220">
        <f>O156*H156</f>
        <v>0</v>
      </c>
      <c r="Q156" s="220">
        <v>0</v>
      </c>
      <c r="R156" s="220">
        <f>Q156*H156</f>
        <v>0</v>
      </c>
      <c r="S156" s="220">
        <v>0</v>
      </c>
      <c r="T156" s="22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2" t="s">
        <v>138</v>
      </c>
      <c r="AT156" s="222" t="s">
        <v>134</v>
      </c>
      <c r="AU156" s="222" t="s">
        <v>88</v>
      </c>
      <c r="AY156" s="16" t="s">
        <v>133</v>
      </c>
      <c r="BE156" s="223">
        <f>IF(N156="základní",J156,0)</f>
        <v>0</v>
      </c>
      <c r="BF156" s="223">
        <f>IF(N156="snížená",J156,0)</f>
        <v>0</v>
      </c>
      <c r="BG156" s="223">
        <f>IF(N156="zákl. přenesená",J156,0)</f>
        <v>0</v>
      </c>
      <c r="BH156" s="223">
        <f>IF(N156="sníž. přenesená",J156,0)</f>
        <v>0</v>
      </c>
      <c r="BI156" s="223">
        <f>IF(N156="nulová",J156,0)</f>
        <v>0</v>
      </c>
      <c r="BJ156" s="16" t="s">
        <v>88</v>
      </c>
      <c r="BK156" s="223">
        <f>ROUND(I156*H156,2)</f>
        <v>0</v>
      </c>
      <c r="BL156" s="16" t="s">
        <v>138</v>
      </c>
      <c r="BM156" s="222" t="s">
        <v>272</v>
      </c>
    </row>
    <row r="157" s="2" customFormat="1" ht="24.15" customHeight="1">
      <c r="A157" s="37"/>
      <c r="B157" s="38"/>
      <c r="C157" s="210" t="s">
        <v>282</v>
      </c>
      <c r="D157" s="210" t="s">
        <v>134</v>
      </c>
      <c r="E157" s="211" t="s">
        <v>593</v>
      </c>
      <c r="F157" s="212" t="s">
        <v>594</v>
      </c>
      <c r="G157" s="213" t="s">
        <v>137</v>
      </c>
      <c r="H157" s="214">
        <v>540</v>
      </c>
      <c r="I157" s="215"/>
      <c r="J157" s="216">
        <f>ROUND(I157*H157,2)</f>
        <v>0</v>
      </c>
      <c r="K157" s="217"/>
      <c r="L157" s="43"/>
      <c r="M157" s="218" t="s">
        <v>1</v>
      </c>
      <c r="N157" s="219" t="s">
        <v>45</v>
      </c>
      <c r="O157" s="90"/>
      <c r="P157" s="220">
        <f>O157*H157</f>
        <v>0</v>
      </c>
      <c r="Q157" s="220">
        <v>0</v>
      </c>
      <c r="R157" s="220">
        <f>Q157*H157</f>
        <v>0</v>
      </c>
      <c r="S157" s="220">
        <v>0</v>
      </c>
      <c r="T157" s="22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2" t="s">
        <v>138</v>
      </c>
      <c r="AT157" s="222" t="s">
        <v>134</v>
      </c>
      <c r="AU157" s="222" t="s">
        <v>88</v>
      </c>
      <c r="AY157" s="16" t="s">
        <v>133</v>
      </c>
      <c r="BE157" s="223">
        <f>IF(N157="základní",J157,0)</f>
        <v>0</v>
      </c>
      <c r="BF157" s="223">
        <f>IF(N157="snížená",J157,0)</f>
        <v>0</v>
      </c>
      <c r="BG157" s="223">
        <f>IF(N157="zákl. přenesená",J157,0)</f>
        <v>0</v>
      </c>
      <c r="BH157" s="223">
        <f>IF(N157="sníž. přenesená",J157,0)</f>
        <v>0</v>
      </c>
      <c r="BI157" s="223">
        <f>IF(N157="nulová",J157,0)</f>
        <v>0</v>
      </c>
      <c r="BJ157" s="16" t="s">
        <v>88</v>
      </c>
      <c r="BK157" s="223">
        <f>ROUND(I157*H157,2)</f>
        <v>0</v>
      </c>
      <c r="BL157" s="16" t="s">
        <v>138</v>
      </c>
      <c r="BM157" s="222" t="s">
        <v>278</v>
      </c>
    </row>
    <row r="158" s="2" customFormat="1" ht="21.75" customHeight="1">
      <c r="A158" s="37"/>
      <c r="B158" s="38"/>
      <c r="C158" s="210" t="s">
        <v>215</v>
      </c>
      <c r="D158" s="210" t="s">
        <v>134</v>
      </c>
      <c r="E158" s="211" t="s">
        <v>595</v>
      </c>
      <c r="F158" s="212" t="s">
        <v>596</v>
      </c>
      <c r="G158" s="213" t="s">
        <v>327</v>
      </c>
      <c r="H158" s="214">
        <v>8</v>
      </c>
      <c r="I158" s="215"/>
      <c r="J158" s="216">
        <f>ROUND(I158*H158,2)</f>
        <v>0</v>
      </c>
      <c r="K158" s="217"/>
      <c r="L158" s="43"/>
      <c r="M158" s="218" t="s">
        <v>1</v>
      </c>
      <c r="N158" s="219" t="s">
        <v>45</v>
      </c>
      <c r="O158" s="90"/>
      <c r="P158" s="220">
        <f>O158*H158</f>
        <v>0</v>
      </c>
      <c r="Q158" s="220">
        <v>0</v>
      </c>
      <c r="R158" s="220">
        <f>Q158*H158</f>
        <v>0</v>
      </c>
      <c r="S158" s="220">
        <v>0</v>
      </c>
      <c r="T158" s="22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2" t="s">
        <v>138</v>
      </c>
      <c r="AT158" s="222" t="s">
        <v>134</v>
      </c>
      <c r="AU158" s="222" t="s">
        <v>88</v>
      </c>
      <c r="AY158" s="16" t="s">
        <v>133</v>
      </c>
      <c r="BE158" s="223">
        <f>IF(N158="základní",J158,0)</f>
        <v>0</v>
      </c>
      <c r="BF158" s="223">
        <f>IF(N158="snížená",J158,0)</f>
        <v>0</v>
      </c>
      <c r="BG158" s="223">
        <f>IF(N158="zákl. přenesená",J158,0)</f>
        <v>0</v>
      </c>
      <c r="BH158" s="223">
        <f>IF(N158="sníž. přenesená",J158,0)</f>
        <v>0</v>
      </c>
      <c r="BI158" s="223">
        <f>IF(N158="nulová",J158,0)</f>
        <v>0</v>
      </c>
      <c r="BJ158" s="16" t="s">
        <v>88</v>
      </c>
      <c r="BK158" s="223">
        <f>ROUND(I158*H158,2)</f>
        <v>0</v>
      </c>
      <c r="BL158" s="16" t="s">
        <v>138</v>
      </c>
      <c r="BM158" s="222" t="s">
        <v>281</v>
      </c>
    </row>
    <row r="159" s="2" customFormat="1" ht="16.5" customHeight="1">
      <c r="A159" s="37"/>
      <c r="B159" s="38"/>
      <c r="C159" s="210" t="s">
        <v>291</v>
      </c>
      <c r="D159" s="210" t="s">
        <v>134</v>
      </c>
      <c r="E159" s="211" t="s">
        <v>597</v>
      </c>
      <c r="F159" s="212" t="s">
        <v>598</v>
      </c>
      <c r="G159" s="213" t="s">
        <v>327</v>
      </c>
      <c r="H159" s="214">
        <v>8</v>
      </c>
      <c r="I159" s="215"/>
      <c r="J159" s="216">
        <f>ROUND(I159*H159,2)</f>
        <v>0</v>
      </c>
      <c r="K159" s="217"/>
      <c r="L159" s="43"/>
      <c r="M159" s="218" t="s">
        <v>1</v>
      </c>
      <c r="N159" s="219" t="s">
        <v>45</v>
      </c>
      <c r="O159" s="90"/>
      <c r="P159" s="220">
        <f>O159*H159</f>
        <v>0</v>
      </c>
      <c r="Q159" s="220">
        <v>0</v>
      </c>
      <c r="R159" s="220">
        <f>Q159*H159</f>
        <v>0</v>
      </c>
      <c r="S159" s="220">
        <v>0</v>
      </c>
      <c r="T159" s="22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2" t="s">
        <v>138</v>
      </c>
      <c r="AT159" s="222" t="s">
        <v>134</v>
      </c>
      <c r="AU159" s="222" t="s">
        <v>88</v>
      </c>
      <c r="AY159" s="16" t="s">
        <v>133</v>
      </c>
      <c r="BE159" s="223">
        <f>IF(N159="základní",J159,0)</f>
        <v>0</v>
      </c>
      <c r="BF159" s="223">
        <f>IF(N159="snížená",J159,0)</f>
        <v>0</v>
      </c>
      <c r="BG159" s="223">
        <f>IF(N159="zákl. přenesená",J159,0)</f>
        <v>0</v>
      </c>
      <c r="BH159" s="223">
        <f>IF(N159="sníž. přenesená",J159,0)</f>
        <v>0</v>
      </c>
      <c r="BI159" s="223">
        <f>IF(N159="nulová",J159,0)</f>
        <v>0</v>
      </c>
      <c r="BJ159" s="16" t="s">
        <v>88</v>
      </c>
      <c r="BK159" s="223">
        <f>ROUND(I159*H159,2)</f>
        <v>0</v>
      </c>
      <c r="BL159" s="16" t="s">
        <v>138</v>
      </c>
      <c r="BM159" s="222" t="s">
        <v>285</v>
      </c>
    </row>
    <row r="160" s="2" customFormat="1" ht="24.15" customHeight="1">
      <c r="A160" s="37"/>
      <c r="B160" s="38"/>
      <c r="C160" s="210" t="s">
        <v>220</v>
      </c>
      <c r="D160" s="210" t="s">
        <v>134</v>
      </c>
      <c r="E160" s="211" t="s">
        <v>599</v>
      </c>
      <c r="F160" s="212" t="s">
        <v>600</v>
      </c>
      <c r="G160" s="213" t="s">
        <v>144</v>
      </c>
      <c r="H160" s="214">
        <v>10</v>
      </c>
      <c r="I160" s="215"/>
      <c r="J160" s="216">
        <f>ROUND(I160*H160,2)</f>
        <v>0</v>
      </c>
      <c r="K160" s="217"/>
      <c r="L160" s="43"/>
      <c r="M160" s="218" t="s">
        <v>1</v>
      </c>
      <c r="N160" s="219" t="s">
        <v>45</v>
      </c>
      <c r="O160" s="90"/>
      <c r="P160" s="220">
        <f>O160*H160</f>
        <v>0</v>
      </c>
      <c r="Q160" s="220">
        <v>0</v>
      </c>
      <c r="R160" s="220">
        <f>Q160*H160</f>
        <v>0</v>
      </c>
      <c r="S160" s="220">
        <v>0</v>
      </c>
      <c r="T160" s="22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2" t="s">
        <v>138</v>
      </c>
      <c r="AT160" s="222" t="s">
        <v>134</v>
      </c>
      <c r="AU160" s="222" t="s">
        <v>88</v>
      </c>
      <c r="AY160" s="16" t="s">
        <v>133</v>
      </c>
      <c r="BE160" s="223">
        <f>IF(N160="základní",J160,0)</f>
        <v>0</v>
      </c>
      <c r="BF160" s="223">
        <f>IF(N160="snížená",J160,0)</f>
        <v>0</v>
      </c>
      <c r="BG160" s="223">
        <f>IF(N160="zákl. přenesená",J160,0)</f>
        <v>0</v>
      </c>
      <c r="BH160" s="223">
        <f>IF(N160="sníž. přenesená",J160,0)</f>
        <v>0</v>
      </c>
      <c r="BI160" s="223">
        <f>IF(N160="nulová",J160,0)</f>
        <v>0</v>
      </c>
      <c r="BJ160" s="16" t="s">
        <v>88</v>
      </c>
      <c r="BK160" s="223">
        <f>ROUND(I160*H160,2)</f>
        <v>0</v>
      </c>
      <c r="BL160" s="16" t="s">
        <v>138</v>
      </c>
      <c r="BM160" s="222" t="s">
        <v>290</v>
      </c>
    </row>
    <row r="161" s="2" customFormat="1" ht="24.15" customHeight="1">
      <c r="A161" s="37"/>
      <c r="B161" s="38"/>
      <c r="C161" s="210" t="s">
        <v>298</v>
      </c>
      <c r="D161" s="210" t="s">
        <v>134</v>
      </c>
      <c r="E161" s="211" t="s">
        <v>601</v>
      </c>
      <c r="F161" s="212" t="s">
        <v>602</v>
      </c>
      <c r="G161" s="213" t="s">
        <v>199</v>
      </c>
      <c r="H161" s="214">
        <v>5</v>
      </c>
      <c r="I161" s="215"/>
      <c r="J161" s="216">
        <f>ROUND(I161*H161,2)</f>
        <v>0</v>
      </c>
      <c r="K161" s="217"/>
      <c r="L161" s="43"/>
      <c r="M161" s="218" t="s">
        <v>1</v>
      </c>
      <c r="N161" s="219" t="s">
        <v>45</v>
      </c>
      <c r="O161" s="90"/>
      <c r="P161" s="220">
        <f>O161*H161</f>
        <v>0</v>
      </c>
      <c r="Q161" s="220">
        <v>0</v>
      </c>
      <c r="R161" s="220">
        <f>Q161*H161</f>
        <v>0</v>
      </c>
      <c r="S161" s="220">
        <v>0</v>
      </c>
      <c r="T161" s="22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2" t="s">
        <v>138</v>
      </c>
      <c r="AT161" s="222" t="s">
        <v>134</v>
      </c>
      <c r="AU161" s="222" t="s">
        <v>88</v>
      </c>
      <c r="AY161" s="16" t="s">
        <v>133</v>
      </c>
      <c r="BE161" s="223">
        <f>IF(N161="základní",J161,0)</f>
        <v>0</v>
      </c>
      <c r="BF161" s="223">
        <f>IF(N161="snížená",J161,0)</f>
        <v>0</v>
      </c>
      <c r="BG161" s="223">
        <f>IF(N161="zákl. přenesená",J161,0)</f>
        <v>0</v>
      </c>
      <c r="BH161" s="223">
        <f>IF(N161="sníž. přenesená",J161,0)</f>
        <v>0</v>
      </c>
      <c r="BI161" s="223">
        <f>IF(N161="nulová",J161,0)</f>
        <v>0</v>
      </c>
      <c r="BJ161" s="16" t="s">
        <v>88</v>
      </c>
      <c r="BK161" s="223">
        <f>ROUND(I161*H161,2)</f>
        <v>0</v>
      </c>
      <c r="BL161" s="16" t="s">
        <v>138</v>
      </c>
      <c r="BM161" s="222" t="s">
        <v>294</v>
      </c>
    </row>
    <row r="162" s="2" customFormat="1" ht="21.75" customHeight="1">
      <c r="A162" s="37"/>
      <c r="B162" s="38"/>
      <c r="C162" s="210" t="s">
        <v>225</v>
      </c>
      <c r="D162" s="210" t="s">
        <v>134</v>
      </c>
      <c r="E162" s="211" t="s">
        <v>603</v>
      </c>
      <c r="F162" s="212" t="s">
        <v>604</v>
      </c>
      <c r="G162" s="213" t="s">
        <v>144</v>
      </c>
      <c r="H162" s="214">
        <v>45</v>
      </c>
      <c r="I162" s="215"/>
      <c r="J162" s="216">
        <f>ROUND(I162*H162,2)</f>
        <v>0</v>
      </c>
      <c r="K162" s="217"/>
      <c r="L162" s="43"/>
      <c r="M162" s="218" t="s">
        <v>1</v>
      </c>
      <c r="N162" s="219" t="s">
        <v>45</v>
      </c>
      <c r="O162" s="90"/>
      <c r="P162" s="220">
        <f>O162*H162</f>
        <v>0</v>
      </c>
      <c r="Q162" s="220">
        <v>0</v>
      </c>
      <c r="R162" s="220">
        <f>Q162*H162</f>
        <v>0</v>
      </c>
      <c r="S162" s="220">
        <v>0</v>
      </c>
      <c r="T162" s="22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2" t="s">
        <v>138</v>
      </c>
      <c r="AT162" s="222" t="s">
        <v>134</v>
      </c>
      <c r="AU162" s="222" t="s">
        <v>88</v>
      </c>
      <c r="AY162" s="16" t="s">
        <v>133</v>
      </c>
      <c r="BE162" s="223">
        <f>IF(N162="základní",J162,0)</f>
        <v>0</v>
      </c>
      <c r="BF162" s="223">
        <f>IF(N162="snížená",J162,0)</f>
        <v>0</v>
      </c>
      <c r="BG162" s="223">
        <f>IF(N162="zákl. přenesená",J162,0)</f>
        <v>0</v>
      </c>
      <c r="BH162" s="223">
        <f>IF(N162="sníž. přenesená",J162,0)</f>
        <v>0</v>
      </c>
      <c r="BI162" s="223">
        <f>IF(N162="nulová",J162,0)</f>
        <v>0</v>
      </c>
      <c r="BJ162" s="16" t="s">
        <v>88</v>
      </c>
      <c r="BK162" s="223">
        <f>ROUND(I162*H162,2)</f>
        <v>0</v>
      </c>
      <c r="BL162" s="16" t="s">
        <v>138</v>
      </c>
      <c r="BM162" s="222" t="s">
        <v>297</v>
      </c>
    </row>
    <row r="163" s="2" customFormat="1" ht="16.5" customHeight="1">
      <c r="A163" s="37"/>
      <c r="B163" s="38"/>
      <c r="C163" s="210" t="s">
        <v>306</v>
      </c>
      <c r="D163" s="210" t="s">
        <v>134</v>
      </c>
      <c r="E163" s="211" t="s">
        <v>605</v>
      </c>
      <c r="F163" s="212" t="s">
        <v>606</v>
      </c>
      <c r="G163" s="213" t="s">
        <v>137</v>
      </c>
      <c r="H163" s="214">
        <v>320</v>
      </c>
      <c r="I163" s="215"/>
      <c r="J163" s="216">
        <f>ROUND(I163*H163,2)</f>
        <v>0</v>
      </c>
      <c r="K163" s="217"/>
      <c r="L163" s="43"/>
      <c r="M163" s="218" t="s">
        <v>1</v>
      </c>
      <c r="N163" s="219" t="s">
        <v>45</v>
      </c>
      <c r="O163" s="90"/>
      <c r="P163" s="220">
        <f>O163*H163</f>
        <v>0</v>
      </c>
      <c r="Q163" s="220">
        <v>0</v>
      </c>
      <c r="R163" s="220">
        <f>Q163*H163</f>
        <v>0</v>
      </c>
      <c r="S163" s="220">
        <v>0</v>
      </c>
      <c r="T163" s="22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2" t="s">
        <v>138</v>
      </c>
      <c r="AT163" s="222" t="s">
        <v>134</v>
      </c>
      <c r="AU163" s="222" t="s">
        <v>88</v>
      </c>
      <c r="AY163" s="16" t="s">
        <v>133</v>
      </c>
      <c r="BE163" s="223">
        <f>IF(N163="základní",J163,0)</f>
        <v>0</v>
      </c>
      <c r="BF163" s="223">
        <f>IF(N163="snížená",J163,0)</f>
        <v>0</v>
      </c>
      <c r="BG163" s="223">
        <f>IF(N163="zákl. přenesená",J163,0)</f>
        <v>0</v>
      </c>
      <c r="BH163" s="223">
        <f>IF(N163="sníž. přenesená",J163,0)</f>
        <v>0</v>
      </c>
      <c r="BI163" s="223">
        <f>IF(N163="nulová",J163,0)</f>
        <v>0</v>
      </c>
      <c r="BJ163" s="16" t="s">
        <v>88</v>
      </c>
      <c r="BK163" s="223">
        <f>ROUND(I163*H163,2)</f>
        <v>0</v>
      </c>
      <c r="BL163" s="16" t="s">
        <v>138</v>
      </c>
      <c r="BM163" s="222" t="s">
        <v>301</v>
      </c>
    </row>
    <row r="164" s="2" customFormat="1" ht="16.5" customHeight="1">
      <c r="A164" s="37"/>
      <c r="B164" s="38"/>
      <c r="C164" s="210" t="s">
        <v>229</v>
      </c>
      <c r="D164" s="210" t="s">
        <v>134</v>
      </c>
      <c r="E164" s="211" t="s">
        <v>607</v>
      </c>
      <c r="F164" s="212" t="s">
        <v>608</v>
      </c>
      <c r="G164" s="213" t="s">
        <v>137</v>
      </c>
      <c r="H164" s="214">
        <v>20</v>
      </c>
      <c r="I164" s="215"/>
      <c r="J164" s="216">
        <f>ROUND(I164*H164,2)</f>
        <v>0</v>
      </c>
      <c r="K164" s="217"/>
      <c r="L164" s="43"/>
      <c r="M164" s="218" t="s">
        <v>1</v>
      </c>
      <c r="N164" s="219" t="s">
        <v>45</v>
      </c>
      <c r="O164" s="90"/>
      <c r="P164" s="220">
        <f>O164*H164</f>
        <v>0</v>
      </c>
      <c r="Q164" s="220">
        <v>0</v>
      </c>
      <c r="R164" s="220">
        <f>Q164*H164</f>
        <v>0</v>
      </c>
      <c r="S164" s="220">
        <v>0</v>
      </c>
      <c r="T164" s="22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2" t="s">
        <v>138</v>
      </c>
      <c r="AT164" s="222" t="s">
        <v>134</v>
      </c>
      <c r="AU164" s="222" t="s">
        <v>88</v>
      </c>
      <c r="AY164" s="16" t="s">
        <v>133</v>
      </c>
      <c r="BE164" s="223">
        <f>IF(N164="základní",J164,0)</f>
        <v>0</v>
      </c>
      <c r="BF164" s="223">
        <f>IF(N164="snížená",J164,0)</f>
        <v>0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16" t="s">
        <v>88</v>
      </c>
      <c r="BK164" s="223">
        <f>ROUND(I164*H164,2)</f>
        <v>0</v>
      </c>
      <c r="BL164" s="16" t="s">
        <v>138</v>
      </c>
      <c r="BM164" s="222" t="s">
        <v>303</v>
      </c>
    </row>
    <row r="165" s="2" customFormat="1" ht="16.5" customHeight="1">
      <c r="A165" s="37"/>
      <c r="B165" s="38"/>
      <c r="C165" s="210" t="s">
        <v>316</v>
      </c>
      <c r="D165" s="210" t="s">
        <v>134</v>
      </c>
      <c r="E165" s="211" t="s">
        <v>609</v>
      </c>
      <c r="F165" s="212" t="s">
        <v>610</v>
      </c>
      <c r="G165" s="213" t="s">
        <v>137</v>
      </c>
      <c r="H165" s="214">
        <v>360</v>
      </c>
      <c r="I165" s="215"/>
      <c r="J165" s="216">
        <f>ROUND(I165*H165,2)</f>
        <v>0</v>
      </c>
      <c r="K165" s="217"/>
      <c r="L165" s="43"/>
      <c r="M165" s="218" t="s">
        <v>1</v>
      </c>
      <c r="N165" s="219" t="s">
        <v>45</v>
      </c>
      <c r="O165" s="90"/>
      <c r="P165" s="220">
        <f>O165*H165</f>
        <v>0</v>
      </c>
      <c r="Q165" s="220">
        <v>0</v>
      </c>
      <c r="R165" s="220">
        <f>Q165*H165</f>
        <v>0</v>
      </c>
      <c r="S165" s="220">
        <v>0</v>
      </c>
      <c r="T165" s="22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2" t="s">
        <v>138</v>
      </c>
      <c r="AT165" s="222" t="s">
        <v>134</v>
      </c>
      <c r="AU165" s="222" t="s">
        <v>88</v>
      </c>
      <c r="AY165" s="16" t="s">
        <v>133</v>
      </c>
      <c r="BE165" s="223">
        <f>IF(N165="základní",J165,0)</f>
        <v>0</v>
      </c>
      <c r="BF165" s="223">
        <f>IF(N165="snížená",J165,0)</f>
        <v>0</v>
      </c>
      <c r="BG165" s="223">
        <f>IF(N165="zákl. přenesená",J165,0)</f>
        <v>0</v>
      </c>
      <c r="BH165" s="223">
        <f>IF(N165="sníž. přenesená",J165,0)</f>
        <v>0</v>
      </c>
      <c r="BI165" s="223">
        <f>IF(N165="nulová",J165,0)</f>
        <v>0</v>
      </c>
      <c r="BJ165" s="16" t="s">
        <v>88</v>
      </c>
      <c r="BK165" s="223">
        <f>ROUND(I165*H165,2)</f>
        <v>0</v>
      </c>
      <c r="BL165" s="16" t="s">
        <v>138</v>
      </c>
      <c r="BM165" s="222" t="s">
        <v>309</v>
      </c>
    </row>
    <row r="166" s="2" customFormat="1" ht="16.5" customHeight="1">
      <c r="A166" s="37"/>
      <c r="B166" s="38"/>
      <c r="C166" s="210" t="s">
        <v>232</v>
      </c>
      <c r="D166" s="210" t="s">
        <v>134</v>
      </c>
      <c r="E166" s="211" t="s">
        <v>611</v>
      </c>
      <c r="F166" s="212" t="s">
        <v>612</v>
      </c>
      <c r="G166" s="213" t="s">
        <v>199</v>
      </c>
      <c r="H166" s="214">
        <v>80</v>
      </c>
      <c r="I166" s="215"/>
      <c r="J166" s="216">
        <f>ROUND(I166*H166,2)</f>
        <v>0</v>
      </c>
      <c r="K166" s="217"/>
      <c r="L166" s="43"/>
      <c r="M166" s="218" t="s">
        <v>1</v>
      </c>
      <c r="N166" s="219" t="s">
        <v>45</v>
      </c>
      <c r="O166" s="90"/>
      <c r="P166" s="220">
        <f>O166*H166</f>
        <v>0</v>
      </c>
      <c r="Q166" s="220">
        <v>0</v>
      </c>
      <c r="R166" s="220">
        <f>Q166*H166</f>
        <v>0</v>
      </c>
      <c r="S166" s="220">
        <v>0</v>
      </c>
      <c r="T166" s="22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2" t="s">
        <v>138</v>
      </c>
      <c r="AT166" s="222" t="s">
        <v>134</v>
      </c>
      <c r="AU166" s="222" t="s">
        <v>88</v>
      </c>
      <c r="AY166" s="16" t="s">
        <v>133</v>
      </c>
      <c r="BE166" s="223">
        <f>IF(N166="základní",J166,0)</f>
        <v>0</v>
      </c>
      <c r="BF166" s="223">
        <f>IF(N166="snížená",J166,0)</f>
        <v>0</v>
      </c>
      <c r="BG166" s="223">
        <f>IF(N166="zákl. přenesená",J166,0)</f>
        <v>0</v>
      </c>
      <c r="BH166" s="223">
        <f>IF(N166="sníž. přenesená",J166,0)</f>
        <v>0</v>
      </c>
      <c r="BI166" s="223">
        <f>IF(N166="nulová",J166,0)</f>
        <v>0</v>
      </c>
      <c r="BJ166" s="16" t="s">
        <v>88</v>
      </c>
      <c r="BK166" s="223">
        <f>ROUND(I166*H166,2)</f>
        <v>0</v>
      </c>
      <c r="BL166" s="16" t="s">
        <v>138</v>
      </c>
      <c r="BM166" s="222" t="s">
        <v>315</v>
      </c>
    </row>
    <row r="167" s="2" customFormat="1" ht="24.15" customHeight="1">
      <c r="A167" s="37"/>
      <c r="B167" s="38"/>
      <c r="C167" s="210" t="s">
        <v>324</v>
      </c>
      <c r="D167" s="210" t="s">
        <v>134</v>
      </c>
      <c r="E167" s="211" t="s">
        <v>613</v>
      </c>
      <c r="F167" s="212" t="s">
        <v>614</v>
      </c>
      <c r="G167" s="213" t="s">
        <v>615</v>
      </c>
      <c r="H167" s="214">
        <v>0.032000000000000001</v>
      </c>
      <c r="I167" s="215"/>
      <c r="J167" s="216">
        <f>ROUND(I167*H167,2)</f>
        <v>0</v>
      </c>
      <c r="K167" s="217"/>
      <c r="L167" s="43"/>
      <c r="M167" s="218" t="s">
        <v>1</v>
      </c>
      <c r="N167" s="219" t="s">
        <v>45</v>
      </c>
      <c r="O167" s="90"/>
      <c r="P167" s="220">
        <f>O167*H167</f>
        <v>0</v>
      </c>
      <c r="Q167" s="220">
        <v>0</v>
      </c>
      <c r="R167" s="220">
        <f>Q167*H167</f>
        <v>0</v>
      </c>
      <c r="S167" s="220">
        <v>0</v>
      </c>
      <c r="T167" s="22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2" t="s">
        <v>138</v>
      </c>
      <c r="AT167" s="222" t="s">
        <v>134</v>
      </c>
      <c r="AU167" s="222" t="s">
        <v>88</v>
      </c>
      <c r="AY167" s="16" t="s">
        <v>133</v>
      </c>
      <c r="BE167" s="223">
        <f>IF(N167="základní",J167,0)</f>
        <v>0</v>
      </c>
      <c r="BF167" s="223">
        <f>IF(N167="snížená",J167,0)</f>
        <v>0</v>
      </c>
      <c r="BG167" s="223">
        <f>IF(N167="zákl. přenesená",J167,0)</f>
        <v>0</v>
      </c>
      <c r="BH167" s="223">
        <f>IF(N167="sníž. přenesená",J167,0)</f>
        <v>0</v>
      </c>
      <c r="BI167" s="223">
        <f>IF(N167="nulová",J167,0)</f>
        <v>0</v>
      </c>
      <c r="BJ167" s="16" t="s">
        <v>88</v>
      </c>
      <c r="BK167" s="223">
        <f>ROUND(I167*H167,2)</f>
        <v>0</v>
      </c>
      <c r="BL167" s="16" t="s">
        <v>138</v>
      </c>
      <c r="BM167" s="222" t="s">
        <v>319</v>
      </c>
    </row>
    <row r="168" s="2" customFormat="1" ht="37.8" customHeight="1">
      <c r="A168" s="37"/>
      <c r="B168" s="38"/>
      <c r="C168" s="210" t="s">
        <v>147</v>
      </c>
      <c r="D168" s="210" t="s">
        <v>134</v>
      </c>
      <c r="E168" s="211" t="s">
        <v>616</v>
      </c>
      <c r="F168" s="212" t="s">
        <v>617</v>
      </c>
      <c r="G168" s="213" t="s">
        <v>144</v>
      </c>
      <c r="H168" s="214">
        <v>10</v>
      </c>
      <c r="I168" s="215"/>
      <c r="J168" s="216">
        <f>ROUND(I168*H168,2)</f>
        <v>0</v>
      </c>
      <c r="K168" s="217"/>
      <c r="L168" s="43"/>
      <c r="M168" s="218" t="s">
        <v>1</v>
      </c>
      <c r="N168" s="219" t="s">
        <v>45</v>
      </c>
      <c r="O168" s="90"/>
      <c r="P168" s="220">
        <f>O168*H168</f>
        <v>0</v>
      </c>
      <c r="Q168" s="220">
        <v>0</v>
      </c>
      <c r="R168" s="220">
        <f>Q168*H168</f>
        <v>0</v>
      </c>
      <c r="S168" s="220">
        <v>0</v>
      </c>
      <c r="T168" s="22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2" t="s">
        <v>138</v>
      </c>
      <c r="AT168" s="222" t="s">
        <v>134</v>
      </c>
      <c r="AU168" s="222" t="s">
        <v>88</v>
      </c>
      <c r="AY168" s="16" t="s">
        <v>133</v>
      </c>
      <c r="BE168" s="223">
        <f>IF(N168="základní",J168,0)</f>
        <v>0</v>
      </c>
      <c r="BF168" s="223">
        <f>IF(N168="snížená",J168,0)</f>
        <v>0</v>
      </c>
      <c r="BG168" s="223">
        <f>IF(N168="zákl. přenesená",J168,0)</f>
        <v>0</v>
      </c>
      <c r="BH168" s="223">
        <f>IF(N168="sníž. přenesená",J168,0)</f>
        <v>0</v>
      </c>
      <c r="BI168" s="223">
        <f>IF(N168="nulová",J168,0)</f>
        <v>0</v>
      </c>
      <c r="BJ168" s="16" t="s">
        <v>88</v>
      </c>
      <c r="BK168" s="223">
        <f>ROUND(I168*H168,2)</f>
        <v>0</v>
      </c>
      <c r="BL168" s="16" t="s">
        <v>138</v>
      </c>
      <c r="BM168" s="222" t="s">
        <v>323</v>
      </c>
    </row>
    <row r="169" s="2" customFormat="1" ht="33" customHeight="1">
      <c r="A169" s="37"/>
      <c r="B169" s="38"/>
      <c r="C169" s="210" t="s">
        <v>332</v>
      </c>
      <c r="D169" s="210" t="s">
        <v>134</v>
      </c>
      <c r="E169" s="211" t="s">
        <v>618</v>
      </c>
      <c r="F169" s="212" t="s">
        <v>619</v>
      </c>
      <c r="G169" s="213" t="s">
        <v>144</v>
      </c>
      <c r="H169" s="214">
        <v>10</v>
      </c>
      <c r="I169" s="215"/>
      <c r="J169" s="216">
        <f>ROUND(I169*H169,2)</f>
        <v>0</v>
      </c>
      <c r="K169" s="217"/>
      <c r="L169" s="43"/>
      <c r="M169" s="218" t="s">
        <v>1</v>
      </c>
      <c r="N169" s="219" t="s">
        <v>45</v>
      </c>
      <c r="O169" s="90"/>
      <c r="P169" s="220">
        <f>O169*H169</f>
        <v>0</v>
      </c>
      <c r="Q169" s="220">
        <v>0</v>
      </c>
      <c r="R169" s="220">
        <f>Q169*H169</f>
        <v>0</v>
      </c>
      <c r="S169" s="220">
        <v>0</v>
      </c>
      <c r="T169" s="22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2" t="s">
        <v>138</v>
      </c>
      <c r="AT169" s="222" t="s">
        <v>134</v>
      </c>
      <c r="AU169" s="222" t="s">
        <v>88</v>
      </c>
      <c r="AY169" s="16" t="s">
        <v>133</v>
      </c>
      <c r="BE169" s="223">
        <f>IF(N169="základní",J169,0)</f>
        <v>0</v>
      </c>
      <c r="BF169" s="223">
        <f>IF(N169="snížená",J169,0)</f>
        <v>0</v>
      </c>
      <c r="BG169" s="223">
        <f>IF(N169="zákl. přenesená",J169,0)</f>
        <v>0</v>
      </c>
      <c r="BH169" s="223">
        <f>IF(N169="sníž. přenesená",J169,0)</f>
        <v>0</v>
      </c>
      <c r="BI169" s="223">
        <f>IF(N169="nulová",J169,0)</f>
        <v>0</v>
      </c>
      <c r="BJ169" s="16" t="s">
        <v>88</v>
      </c>
      <c r="BK169" s="223">
        <f>ROUND(I169*H169,2)</f>
        <v>0</v>
      </c>
      <c r="BL169" s="16" t="s">
        <v>138</v>
      </c>
      <c r="BM169" s="222" t="s">
        <v>328</v>
      </c>
    </row>
    <row r="170" s="2" customFormat="1" ht="16.5" customHeight="1">
      <c r="A170" s="37"/>
      <c r="B170" s="38"/>
      <c r="C170" s="210" t="s">
        <v>239</v>
      </c>
      <c r="D170" s="210" t="s">
        <v>134</v>
      </c>
      <c r="E170" s="211" t="s">
        <v>620</v>
      </c>
      <c r="F170" s="212" t="s">
        <v>621</v>
      </c>
      <c r="G170" s="213" t="s">
        <v>199</v>
      </c>
      <c r="H170" s="214">
        <v>5</v>
      </c>
      <c r="I170" s="215"/>
      <c r="J170" s="216">
        <f>ROUND(I170*H170,2)</f>
        <v>0</v>
      </c>
      <c r="K170" s="217"/>
      <c r="L170" s="43"/>
      <c r="M170" s="268" t="s">
        <v>1</v>
      </c>
      <c r="N170" s="269" t="s">
        <v>45</v>
      </c>
      <c r="O170" s="270"/>
      <c r="P170" s="271">
        <f>O170*H170</f>
        <v>0</v>
      </c>
      <c r="Q170" s="271">
        <v>0</v>
      </c>
      <c r="R170" s="271">
        <f>Q170*H170</f>
        <v>0</v>
      </c>
      <c r="S170" s="271">
        <v>0</v>
      </c>
      <c r="T170" s="272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2" t="s">
        <v>138</v>
      </c>
      <c r="AT170" s="222" t="s">
        <v>134</v>
      </c>
      <c r="AU170" s="222" t="s">
        <v>88</v>
      </c>
      <c r="AY170" s="16" t="s">
        <v>133</v>
      </c>
      <c r="BE170" s="223">
        <f>IF(N170="základní",J170,0)</f>
        <v>0</v>
      </c>
      <c r="BF170" s="223">
        <f>IF(N170="snížená",J170,0)</f>
        <v>0</v>
      </c>
      <c r="BG170" s="223">
        <f>IF(N170="zákl. přenesená",J170,0)</f>
        <v>0</v>
      </c>
      <c r="BH170" s="223">
        <f>IF(N170="sníž. přenesená",J170,0)</f>
        <v>0</v>
      </c>
      <c r="BI170" s="223">
        <f>IF(N170="nulová",J170,0)</f>
        <v>0</v>
      </c>
      <c r="BJ170" s="16" t="s">
        <v>88</v>
      </c>
      <c r="BK170" s="223">
        <f>ROUND(I170*H170,2)</f>
        <v>0</v>
      </c>
      <c r="BL170" s="16" t="s">
        <v>138</v>
      </c>
      <c r="BM170" s="222" t="s">
        <v>331</v>
      </c>
    </row>
    <row r="171" s="2" customFormat="1" ht="6.96" customHeight="1">
      <c r="A171" s="37"/>
      <c r="B171" s="65"/>
      <c r="C171" s="66"/>
      <c r="D171" s="66"/>
      <c r="E171" s="66"/>
      <c r="F171" s="66"/>
      <c r="G171" s="66"/>
      <c r="H171" s="66"/>
      <c r="I171" s="66"/>
      <c r="J171" s="66"/>
      <c r="K171" s="66"/>
      <c r="L171" s="43"/>
      <c r="M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</row>
  </sheetData>
  <sheetProtection sheet="1" autoFilter="0" formatColumns="0" formatRows="0" objects="1" scenarios="1" spinCount="100000" saltValue="PBJhrvYWLTIGYiZMsg9waKgwXDPhBgF6N3wOUMxnovW4U4WQEUJ4SiObEGPdTfh2p/yHwW4uv0UHs68yShNiuQ==" hashValue="nsomft5b9pvrZP0XB5kyctPDZIsZ1zRbsHgMXPQAxzsB5x4TDR5+vDK+6zHYwFolR5hTF7/ejkiNDBCidiW8rg==" algorithmName="SHA-512" password="CC35"/>
  <autoFilter ref="C118:K170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99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90</v>
      </c>
    </row>
    <row r="4" s="1" customFormat="1" ht="24.96" customHeight="1">
      <c r="B4" s="19"/>
      <c r="D4" s="137" t="s">
        <v>103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6.25" customHeight="1">
      <c r="B7" s="19"/>
      <c r="E7" s="140" t="str">
        <f>'Rekapitulace stavby'!K6</f>
        <v>Regenerace sídliště Ostrava - Jih, Jubilejní kolonie II.etapa, Ostrava - Hrabůvka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104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622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13. 1. 2023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34</v>
      </c>
      <c r="F21" s="37"/>
      <c r="G21" s="37"/>
      <c r="H21" s="37"/>
      <c r="I21" s="139" t="s">
        <v>28</v>
      </c>
      <c r="J21" s="142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37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28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39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40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42</v>
      </c>
      <c r="G32" s="37"/>
      <c r="H32" s="37"/>
      <c r="I32" s="151" t="s">
        <v>41</v>
      </c>
      <c r="J32" s="151" t="s">
        <v>43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44</v>
      </c>
      <c r="E33" s="139" t="s">
        <v>45</v>
      </c>
      <c r="F33" s="153">
        <f>ROUND((SUM(BE121:BE240)),  2)</f>
        <v>0</v>
      </c>
      <c r="G33" s="37"/>
      <c r="H33" s="37"/>
      <c r="I33" s="154">
        <v>0.20999999999999999</v>
      </c>
      <c r="J33" s="153">
        <f>ROUND(((SUM(BE121:BE240))*I33),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46</v>
      </c>
      <c r="F34" s="153">
        <f>ROUND((SUM(BF121:BF240)),  2)</f>
        <v>0</v>
      </c>
      <c r="G34" s="37"/>
      <c r="H34" s="37"/>
      <c r="I34" s="154">
        <v>0.14999999999999999</v>
      </c>
      <c r="J34" s="153">
        <f>ROUND(((SUM(BF121:BF240))*I34),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47</v>
      </c>
      <c r="F35" s="153">
        <f>ROUND((SUM(BG121:BG240)),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48</v>
      </c>
      <c r="F36" s="153">
        <f>ROUND((SUM(BH121:BH240)),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49</v>
      </c>
      <c r="F37" s="153">
        <f>ROUND((SUM(BI121:BI240)),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50</v>
      </c>
      <c r="E39" s="157"/>
      <c r="F39" s="157"/>
      <c r="G39" s="158" t="s">
        <v>51</v>
      </c>
      <c r="H39" s="159" t="s">
        <v>52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53</v>
      </c>
      <c r="E50" s="163"/>
      <c r="F50" s="163"/>
      <c r="G50" s="162" t="s">
        <v>54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55</v>
      </c>
      <c r="E61" s="165"/>
      <c r="F61" s="166" t="s">
        <v>56</v>
      </c>
      <c r="G61" s="164" t="s">
        <v>55</v>
      </c>
      <c r="H61" s="165"/>
      <c r="I61" s="165"/>
      <c r="J61" s="167" t="s">
        <v>56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57</v>
      </c>
      <c r="E65" s="168"/>
      <c r="F65" s="168"/>
      <c r="G65" s="162" t="s">
        <v>58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55</v>
      </c>
      <c r="E76" s="165"/>
      <c r="F76" s="166" t="s">
        <v>56</v>
      </c>
      <c r="G76" s="164" t="s">
        <v>55</v>
      </c>
      <c r="H76" s="165"/>
      <c r="I76" s="165"/>
      <c r="J76" s="167" t="s">
        <v>56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Regenerace sídliště Ostrava - Jih, Jubilejní kolonie II.etapa, Ostrava - Hrabůvka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104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04 - Sadové úpravy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Ostrava - Hrabůvka</v>
      </c>
      <c r="G89" s="39"/>
      <c r="H89" s="39"/>
      <c r="I89" s="31" t="s">
        <v>22</v>
      </c>
      <c r="J89" s="78" t="str">
        <f>IF(J12="","",J12)</f>
        <v>13. 1. 2023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SMO, Městský obvod Ostrava - Jih</v>
      </c>
      <c r="G91" s="39"/>
      <c r="H91" s="39"/>
      <c r="I91" s="31" t="s">
        <v>32</v>
      </c>
      <c r="J91" s="35" t="str">
        <f>E21</f>
        <v>Proink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107</v>
      </c>
      <c r="D94" s="175"/>
      <c r="E94" s="175"/>
      <c r="F94" s="175"/>
      <c r="G94" s="175"/>
      <c r="H94" s="175"/>
      <c r="I94" s="175"/>
      <c r="J94" s="176" t="s">
        <v>108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109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110</v>
      </c>
    </row>
    <row r="97" s="9" customFormat="1" ht="24.96" customHeight="1">
      <c r="A97" s="9"/>
      <c r="B97" s="178"/>
      <c r="C97" s="179"/>
      <c r="D97" s="180" t="s">
        <v>111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112</v>
      </c>
      <c r="E98" s="181"/>
      <c r="F98" s="181"/>
      <c r="G98" s="181"/>
      <c r="H98" s="181"/>
      <c r="I98" s="181"/>
      <c r="J98" s="182">
        <f>J145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623</v>
      </c>
      <c r="E99" s="181"/>
      <c r="F99" s="181"/>
      <c r="G99" s="181"/>
      <c r="H99" s="181"/>
      <c r="I99" s="181"/>
      <c r="J99" s="182">
        <f>J168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8"/>
      <c r="C100" s="179"/>
      <c r="D100" s="180" t="s">
        <v>624</v>
      </c>
      <c r="E100" s="181"/>
      <c r="F100" s="181"/>
      <c r="G100" s="181"/>
      <c r="H100" s="181"/>
      <c r="I100" s="181"/>
      <c r="J100" s="182">
        <f>J210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8"/>
      <c r="C101" s="179"/>
      <c r="D101" s="180" t="s">
        <v>117</v>
      </c>
      <c r="E101" s="181"/>
      <c r="F101" s="181"/>
      <c r="G101" s="181"/>
      <c r="H101" s="181"/>
      <c r="I101" s="181"/>
      <c r="J101" s="182">
        <f>J239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118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6.25" customHeight="1">
      <c r="A111" s="37"/>
      <c r="B111" s="38"/>
      <c r="C111" s="39"/>
      <c r="D111" s="39"/>
      <c r="E111" s="173" t="str">
        <f>E7</f>
        <v>Regenerace sídliště Ostrava - Jih, Jubilejní kolonie II.etapa, Ostrava - Hrabůvka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104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SO 04 - Sadové úpravy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>Ostrava - Hrabůvka</v>
      </c>
      <c r="G115" s="39"/>
      <c r="H115" s="39"/>
      <c r="I115" s="31" t="s">
        <v>22</v>
      </c>
      <c r="J115" s="78" t="str">
        <f>IF(J12="","",J12)</f>
        <v>13. 1. 2023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>SMO, Městský obvod Ostrava - Jih</v>
      </c>
      <c r="G117" s="39"/>
      <c r="H117" s="39"/>
      <c r="I117" s="31" t="s">
        <v>32</v>
      </c>
      <c r="J117" s="35" t="str">
        <f>E21</f>
        <v>Proink s.r.o.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30</v>
      </c>
      <c r="D118" s="39"/>
      <c r="E118" s="39"/>
      <c r="F118" s="26" t="str">
        <f>IF(E18="","",E18)</f>
        <v>Vyplň údaj</v>
      </c>
      <c r="G118" s="39"/>
      <c r="H118" s="39"/>
      <c r="I118" s="31" t="s">
        <v>37</v>
      </c>
      <c r="J118" s="35" t="str">
        <f>E24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0" customFormat="1" ht="29.28" customHeight="1">
      <c r="A120" s="184"/>
      <c r="B120" s="185"/>
      <c r="C120" s="186" t="s">
        <v>119</v>
      </c>
      <c r="D120" s="187" t="s">
        <v>65</v>
      </c>
      <c r="E120" s="187" t="s">
        <v>61</v>
      </c>
      <c r="F120" s="187" t="s">
        <v>62</v>
      </c>
      <c r="G120" s="187" t="s">
        <v>120</v>
      </c>
      <c r="H120" s="187" t="s">
        <v>121</v>
      </c>
      <c r="I120" s="187" t="s">
        <v>122</v>
      </c>
      <c r="J120" s="188" t="s">
        <v>108</v>
      </c>
      <c r="K120" s="189" t="s">
        <v>123</v>
      </c>
      <c r="L120" s="190"/>
      <c r="M120" s="99" t="s">
        <v>1</v>
      </c>
      <c r="N120" s="100" t="s">
        <v>44</v>
      </c>
      <c r="O120" s="100" t="s">
        <v>124</v>
      </c>
      <c r="P120" s="100" t="s">
        <v>125</v>
      </c>
      <c r="Q120" s="100" t="s">
        <v>126</v>
      </c>
      <c r="R120" s="100" t="s">
        <v>127</v>
      </c>
      <c r="S120" s="100" t="s">
        <v>128</v>
      </c>
      <c r="T120" s="101" t="s">
        <v>129</v>
      </c>
      <c r="U120" s="184"/>
      <c r="V120" s="184"/>
      <c r="W120" s="184"/>
      <c r="X120" s="184"/>
      <c r="Y120" s="184"/>
      <c r="Z120" s="184"/>
      <c r="AA120" s="184"/>
      <c r="AB120" s="184"/>
      <c r="AC120" s="184"/>
      <c r="AD120" s="184"/>
      <c r="AE120" s="184"/>
    </row>
    <row r="121" s="2" customFormat="1" ht="22.8" customHeight="1">
      <c r="A121" s="37"/>
      <c r="B121" s="38"/>
      <c r="C121" s="106" t="s">
        <v>130</v>
      </c>
      <c r="D121" s="39"/>
      <c r="E121" s="39"/>
      <c r="F121" s="39"/>
      <c r="G121" s="39"/>
      <c r="H121" s="39"/>
      <c r="I121" s="39"/>
      <c r="J121" s="191">
        <f>BK121</f>
        <v>0</v>
      </c>
      <c r="K121" s="39"/>
      <c r="L121" s="43"/>
      <c r="M121" s="102"/>
      <c r="N121" s="192"/>
      <c r="O121" s="103"/>
      <c r="P121" s="193">
        <f>P122+P145+P168+P210+P239</f>
        <v>0</v>
      </c>
      <c r="Q121" s="103"/>
      <c r="R121" s="193">
        <f>R122+R145+R168+R210+R239</f>
        <v>147.00280000000001</v>
      </c>
      <c r="S121" s="103"/>
      <c r="T121" s="194">
        <f>T122+T145+T168+T210+T239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79</v>
      </c>
      <c r="AU121" s="16" t="s">
        <v>110</v>
      </c>
      <c r="BK121" s="195">
        <f>BK122+BK145+BK168+BK210+BK239</f>
        <v>0</v>
      </c>
    </row>
    <row r="122" s="11" customFormat="1" ht="25.92" customHeight="1">
      <c r="A122" s="11"/>
      <c r="B122" s="196"/>
      <c r="C122" s="197"/>
      <c r="D122" s="198" t="s">
        <v>79</v>
      </c>
      <c r="E122" s="199" t="s">
        <v>131</v>
      </c>
      <c r="F122" s="199" t="s">
        <v>132</v>
      </c>
      <c r="G122" s="197"/>
      <c r="H122" s="197"/>
      <c r="I122" s="200"/>
      <c r="J122" s="201">
        <f>BK122</f>
        <v>0</v>
      </c>
      <c r="K122" s="197"/>
      <c r="L122" s="202"/>
      <c r="M122" s="203"/>
      <c r="N122" s="204"/>
      <c r="O122" s="204"/>
      <c r="P122" s="205">
        <f>SUM(P123:P144)</f>
        <v>0</v>
      </c>
      <c r="Q122" s="204"/>
      <c r="R122" s="205">
        <f>SUM(R123:R144)</f>
        <v>146.625</v>
      </c>
      <c r="S122" s="204"/>
      <c r="T122" s="206">
        <f>SUM(T123:T144)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07" t="s">
        <v>88</v>
      </c>
      <c r="AT122" s="208" t="s">
        <v>79</v>
      </c>
      <c r="AU122" s="208" t="s">
        <v>80</v>
      </c>
      <c r="AY122" s="207" t="s">
        <v>133</v>
      </c>
      <c r="BK122" s="209">
        <f>SUM(BK123:BK144)</f>
        <v>0</v>
      </c>
    </row>
    <row r="123" s="2" customFormat="1" ht="24.15" customHeight="1">
      <c r="A123" s="37"/>
      <c r="B123" s="38"/>
      <c r="C123" s="210" t="s">
        <v>88</v>
      </c>
      <c r="D123" s="210" t="s">
        <v>134</v>
      </c>
      <c r="E123" s="211" t="s">
        <v>437</v>
      </c>
      <c r="F123" s="212" t="s">
        <v>438</v>
      </c>
      <c r="G123" s="213" t="s">
        <v>144</v>
      </c>
      <c r="H123" s="214">
        <v>321</v>
      </c>
      <c r="I123" s="215"/>
      <c r="J123" s="216">
        <f>ROUND(I123*H123,2)</f>
        <v>0</v>
      </c>
      <c r="K123" s="217"/>
      <c r="L123" s="43"/>
      <c r="M123" s="218" t="s">
        <v>1</v>
      </c>
      <c r="N123" s="219" t="s">
        <v>45</v>
      </c>
      <c r="O123" s="90"/>
      <c r="P123" s="220">
        <f>O123*H123</f>
        <v>0</v>
      </c>
      <c r="Q123" s="220">
        <v>0.255</v>
      </c>
      <c r="R123" s="220">
        <f>Q123*H123</f>
        <v>81.855000000000004</v>
      </c>
      <c r="S123" s="220">
        <v>0</v>
      </c>
      <c r="T123" s="22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2" t="s">
        <v>138</v>
      </c>
      <c r="AT123" s="222" t="s">
        <v>134</v>
      </c>
      <c r="AU123" s="222" t="s">
        <v>88</v>
      </c>
      <c r="AY123" s="16" t="s">
        <v>133</v>
      </c>
      <c r="BE123" s="223">
        <f>IF(N123="základní",J123,0)</f>
        <v>0</v>
      </c>
      <c r="BF123" s="223">
        <f>IF(N123="snížená",J123,0)</f>
        <v>0</v>
      </c>
      <c r="BG123" s="223">
        <f>IF(N123="zákl. přenesená",J123,0)</f>
        <v>0</v>
      </c>
      <c r="BH123" s="223">
        <f>IF(N123="sníž. přenesená",J123,0)</f>
        <v>0</v>
      </c>
      <c r="BI123" s="223">
        <f>IF(N123="nulová",J123,0)</f>
        <v>0</v>
      </c>
      <c r="BJ123" s="16" t="s">
        <v>88</v>
      </c>
      <c r="BK123" s="223">
        <f>ROUND(I123*H123,2)</f>
        <v>0</v>
      </c>
      <c r="BL123" s="16" t="s">
        <v>138</v>
      </c>
      <c r="BM123" s="222" t="s">
        <v>138</v>
      </c>
    </row>
    <row r="124" s="2" customFormat="1" ht="24.15" customHeight="1">
      <c r="A124" s="37"/>
      <c r="B124" s="38"/>
      <c r="C124" s="210" t="s">
        <v>90</v>
      </c>
      <c r="D124" s="210" t="s">
        <v>134</v>
      </c>
      <c r="E124" s="211" t="s">
        <v>441</v>
      </c>
      <c r="F124" s="212" t="s">
        <v>442</v>
      </c>
      <c r="G124" s="213" t="s">
        <v>144</v>
      </c>
      <c r="H124" s="214">
        <v>6</v>
      </c>
      <c r="I124" s="215"/>
      <c r="J124" s="216">
        <f>ROUND(I124*H124,2)</f>
        <v>0</v>
      </c>
      <c r="K124" s="217"/>
      <c r="L124" s="43"/>
      <c r="M124" s="218" t="s">
        <v>1</v>
      </c>
      <c r="N124" s="219" t="s">
        <v>45</v>
      </c>
      <c r="O124" s="90"/>
      <c r="P124" s="220">
        <f>O124*H124</f>
        <v>0</v>
      </c>
      <c r="Q124" s="220">
        <v>0.26000000000000001</v>
      </c>
      <c r="R124" s="220">
        <f>Q124*H124</f>
        <v>1.5600000000000001</v>
      </c>
      <c r="S124" s="220">
        <v>0</v>
      </c>
      <c r="T124" s="22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2" t="s">
        <v>138</v>
      </c>
      <c r="AT124" s="222" t="s">
        <v>134</v>
      </c>
      <c r="AU124" s="222" t="s">
        <v>88</v>
      </c>
      <c r="AY124" s="16" t="s">
        <v>133</v>
      </c>
      <c r="BE124" s="223">
        <f>IF(N124="základní",J124,0)</f>
        <v>0</v>
      </c>
      <c r="BF124" s="223">
        <f>IF(N124="snížená",J124,0)</f>
        <v>0</v>
      </c>
      <c r="BG124" s="223">
        <f>IF(N124="zákl. přenesená",J124,0)</f>
        <v>0</v>
      </c>
      <c r="BH124" s="223">
        <f>IF(N124="sníž. přenesená",J124,0)</f>
        <v>0</v>
      </c>
      <c r="BI124" s="223">
        <f>IF(N124="nulová",J124,0)</f>
        <v>0</v>
      </c>
      <c r="BJ124" s="16" t="s">
        <v>88</v>
      </c>
      <c r="BK124" s="223">
        <f>ROUND(I124*H124,2)</f>
        <v>0</v>
      </c>
      <c r="BL124" s="16" t="s">
        <v>138</v>
      </c>
      <c r="BM124" s="222" t="s">
        <v>145</v>
      </c>
    </row>
    <row r="125" s="2" customFormat="1" ht="21.75" customHeight="1">
      <c r="A125" s="37"/>
      <c r="B125" s="38"/>
      <c r="C125" s="210" t="s">
        <v>148</v>
      </c>
      <c r="D125" s="210" t="s">
        <v>134</v>
      </c>
      <c r="E125" s="211" t="s">
        <v>142</v>
      </c>
      <c r="F125" s="212" t="s">
        <v>143</v>
      </c>
      <c r="G125" s="213" t="s">
        <v>144</v>
      </c>
      <c r="H125" s="214">
        <v>12</v>
      </c>
      <c r="I125" s="215"/>
      <c r="J125" s="216">
        <f>ROUND(I125*H125,2)</f>
        <v>0</v>
      </c>
      <c r="K125" s="217"/>
      <c r="L125" s="43"/>
      <c r="M125" s="218" t="s">
        <v>1</v>
      </c>
      <c r="N125" s="219" t="s">
        <v>45</v>
      </c>
      <c r="O125" s="90"/>
      <c r="P125" s="220">
        <f>O125*H125</f>
        <v>0</v>
      </c>
      <c r="Q125" s="220">
        <v>0.098000000000000004</v>
      </c>
      <c r="R125" s="220">
        <f>Q125*H125</f>
        <v>1.1760000000000002</v>
      </c>
      <c r="S125" s="220">
        <v>0</v>
      </c>
      <c r="T125" s="22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2" t="s">
        <v>138</v>
      </c>
      <c r="AT125" s="222" t="s">
        <v>134</v>
      </c>
      <c r="AU125" s="222" t="s">
        <v>88</v>
      </c>
      <c r="AY125" s="16" t="s">
        <v>133</v>
      </c>
      <c r="BE125" s="223">
        <f>IF(N125="základní",J125,0)</f>
        <v>0</v>
      </c>
      <c r="BF125" s="223">
        <f>IF(N125="snížená",J125,0)</f>
        <v>0</v>
      </c>
      <c r="BG125" s="223">
        <f>IF(N125="zákl. přenesená",J125,0)</f>
        <v>0</v>
      </c>
      <c r="BH125" s="223">
        <f>IF(N125="sníž. přenesená",J125,0)</f>
        <v>0</v>
      </c>
      <c r="BI125" s="223">
        <f>IF(N125="nulová",J125,0)</f>
        <v>0</v>
      </c>
      <c r="BJ125" s="16" t="s">
        <v>88</v>
      </c>
      <c r="BK125" s="223">
        <f>ROUND(I125*H125,2)</f>
        <v>0</v>
      </c>
      <c r="BL125" s="16" t="s">
        <v>138</v>
      </c>
      <c r="BM125" s="222" t="s">
        <v>151</v>
      </c>
    </row>
    <row r="126" s="12" customFormat="1">
      <c r="A126" s="12"/>
      <c r="B126" s="224"/>
      <c r="C126" s="225"/>
      <c r="D126" s="226" t="s">
        <v>139</v>
      </c>
      <c r="E126" s="227" t="s">
        <v>1</v>
      </c>
      <c r="F126" s="228" t="s">
        <v>157</v>
      </c>
      <c r="G126" s="225"/>
      <c r="H126" s="227" t="s">
        <v>1</v>
      </c>
      <c r="I126" s="229"/>
      <c r="J126" s="225"/>
      <c r="K126" s="225"/>
      <c r="L126" s="230"/>
      <c r="M126" s="231"/>
      <c r="N126" s="232"/>
      <c r="O126" s="232"/>
      <c r="P126" s="232"/>
      <c r="Q126" s="232"/>
      <c r="R126" s="232"/>
      <c r="S126" s="232"/>
      <c r="T126" s="233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T126" s="234" t="s">
        <v>139</v>
      </c>
      <c r="AU126" s="234" t="s">
        <v>88</v>
      </c>
      <c r="AV126" s="12" t="s">
        <v>88</v>
      </c>
      <c r="AW126" s="12" t="s">
        <v>36</v>
      </c>
      <c r="AX126" s="12" t="s">
        <v>80</v>
      </c>
      <c r="AY126" s="234" t="s">
        <v>133</v>
      </c>
    </row>
    <row r="127" s="13" customFormat="1">
      <c r="A127" s="13"/>
      <c r="B127" s="235"/>
      <c r="C127" s="236"/>
      <c r="D127" s="226" t="s">
        <v>139</v>
      </c>
      <c r="E127" s="237" t="s">
        <v>1</v>
      </c>
      <c r="F127" s="238" t="s">
        <v>161</v>
      </c>
      <c r="G127" s="236"/>
      <c r="H127" s="239">
        <v>12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139</v>
      </c>
      <c r="AU127" s="245" t="s">
        <v>88</v>
      </c>
      <c r="AV127" s="13" t="s">
        <v>90</v>
      </c>
      <c r="AW127" s="13" t="s">
        <v>36</v>
      </c>
      <c r="AX127" s="13" t="s">
        <v>88</v>
      </c>
      <c r="AY127" s="245" t="s">
        <v>133</v>
      </c>
    </row>
    <row r="128" s="2" customFormat="1" ht="24.15" customHeight="1">
      <c r="A128" s="37"/>
      <c r="B128" s="38"/>
      <c r="C128" s="210" t="s">
        <v>138</v>
      </c>
      <c r="D128" s="210" t="s">
        <v>134</v>
      </c>
      <c r="E128" s="211" t="s">
        <v>625</v>
      </c>
      <c r="F128" s="212" t="s">
        <v>626</v>
      </c>
      <c r="G128" s="213" t="s">
        <v>144</v>
      </c>
      <c r="H128" s="214">
        <v>12</v>
      </c>
      <c r="I128" s="215"/>
      <c r="J128" s="216">
        <f>ROUND(I128*H128,2)</f>
        <v>0</v>
      </c>
      <c r="K128" s="217"/>
      <c r="L128" s="43"/>
      <c r="M128" s="218" t="s">
        <v>1</v>
      </c>
      <c r="N128" s="219" t="s">
        <v>45</v>
      </c>
      <c r="O128" s="90"/>
      <c r="P128" s="220">
        <f>O128*H128</f>
        <v>0</v>
      </c>
      <c r="Q128" s="220">
        <v>0.185</v>
      </c>
      <c r="R128" s="220">
        <f>Q128*H128</f>
        <v>2.2199999999999998</v>
      </c>
      <c r="S128" s="220">
        <v>0</v>
      </c>
      <c r="T128" s="22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2" t="s">
        <v>138</v>
      </c>
      <c r="AT128" s="222" t="s">
        <v>134</v>
      </c>
      <c r="AU128" s="222" t="s">
        <v>88</v>
      </c>
      <c r="AY128" s="16" t="s">
        <v>133</v>
      </c>
      <c r="BE128" s="223">
        <f>IF(N128="základní",J128,0)</f>
        <v>0</v>
      </c>
      <c r="BF128" s="223">
        <f>IF(N128="snížená",J128,0)</f>
        <v>0</v>
      </c>
      <c r="BG128" s="223">
        <f>IF(N128="zákl. přenesená",J128,0)</f>
        <v>0</v>
      </c>
      <c r="BH128" s="223">
        <f>IF(N128="sníž. přenesená",J128,0)</f>
        <v>0</v>
      </c>
      <c r="BI128" s="223">
        <f>IF(N128="nulová",J128,0)</f>
        <v>0</v>
      </c>
      <c r="BJ128" s="16" t="s">
        <v>88</v>
      </c>
      <c r="BK128" s="223">
        <f>ROUND(I128*H128,2)</f>
        <v>0</v>
      </c>
      <c r="BL128" s="16" t="s">
        <v>138</v>
      </c>
      <c r="BM128" s="222" t="s">
        <v>156</v>
      </c>
    </row>
    <row r="129" s="2" customFormat="1" ht="21.75" customHeight="1">
      <c r="A129" s="37"/>
      <c r="B129" s="38"/>
      <c r="C129" s="210" t="s">
        <v>158</v>
      </c>
      <c r="D129" s="210" t="s">
        <v>134</v>
      </c>
      <c r="E129" s="211" t="s">
        <v>149</v>
      </c>
      <c r="F129" s="212" t="s">
        <v>150</v>
      </c>
      <c r="G129" s="213" t="s">
        <v>144</v>
      </c>
      <c r="H129" s="214">
        <v>19</v>
      </c>
      <c r="I129" s="215"/>
      <c r="J129" s="216">
        <f>ROUND(I129*H129,2)</f>
        <v>0</v>
      </c>
      <c r="K129" s="217"/>
      <c r="L129" s="43"/>
      <c r="M129" s="218" t="s">
        <v>1</v>
      </c>
      <c r="N129" s="219" t="s">
        <v>45</v>
      </c>
      <c r="O129" s="90"/>
      <c r="P129" s="220">
        <f>O129*H129</f>
        <v>0</v>
      </c>
      <c r="Q129" s="220">
        <v>0.18099999999999999</v>
      </c>
      <c r="R129" s="220">
        <f>Q129*H129</f>
        <v>3.4390000000000001</v>
      </c>
      <c r="S129" s="220">
        <v>0</v>
      </c>
      <c r="T129" s="22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2" t="s">
        <v>138</v>
      </c>
      <c r="AT129" s="222" t="s">
        <v>134</v>
      </c>
      <c r="AU129" s="222" t="s">
        <v>88</v>
      </c>
      <c r="AY129" s="16" t="s">
        <v>133</v>
      </c>
      <c r="BE129" s="223">
        <f>IF(N129="základní",J129,0)</f>
        <v>0</v>
      </c>
      <c r="BF129" s="223">
        <f>IF(N129="snížená",J129,0)</f>
        <v>0</v>
      </c>
      <c r="BG129" s="223">
        <f>IF(N129="zákl. přenesená",J129,0)</f>
        <v>0</v>
      </c>
      <c r="BH129" s="223">
        <f>IF(N129="sníž. přenesená",J129,0)</f>
        <v>0</v>
      </c>
      <c r="BI129" s="223">
        <f>IF(N129="nulová",J129,0)</f>
        <v>0</v>
      </c>
      <c r="BJ129" s="16" t="s">
        <v>88</v>
      </c>
      <c r="BK129" s="223">
        <f>ROUND(I129*H129,2)</f>
        <v>0</v>
      </c>
      <c r="BL129" s="16" t="s">
        <v>138</v>
      </c>
      <c r="BM129" s="222" t="s">
        <v>161</v>
      </c>
    </row>
    <row r="130" s="12" customFormat="1">
      <c r="A130" s="12"/>
      <c r="B130" s="224"/>
      <c r="C130" s="225"/>
      <c r="D130" s="226" t="s">
        <v>139</v>
      </c>
      <c r="E130" s="227" t="s">
        <v>1</v>
      </c>
      <c r="F130" s="228" t="s">
        <v>627</v>
      </c>
      <c r="G130" s="225"/>
      <c r="H130" s="227" t="s">
        <v>1</v>
      </c>
      <c r="I130" s="229"/>
      <c r="J130" s="225"/>
      <c r="K130" s="225"/>
      <c r="L130" s="230"/>
      <c r="M130" s="231"/>
      <c r="N130" s="232"/>
      <c r="O130" s="232"/>
      <c r="P130" s="232"/>
      <c r="Q130" s="232"/>
      <c r="R130" s="232"/>
      <c r="S130" s="232"/>
      <c r="T130" s="233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T130" s="234" t="s">
        <v>139</v>
      </c>
      <c r="AU130" s="234" t="s">
        <v>88</v>
      </c>
      <c r="AV130" s="12" t="s">
        <v>88</v>
      </c>
      <c r="AW130" s="12" t="s">
        <v>36</v>
      </c>
      <c r="AX130" s="12" t="s">
        <v>80</v>
      </c>
      <c r="AY130" s="234" t="s">
        <v>133</v>
      </c>
    </row>
    <row r="131" s="13" customFormat="1">
      <c r="A131" s="13"/>
      <c r="B131" s="235"/>
      <c r="C131" s="236"/>
      <c r="D131" s="226" t="s">
        <v>139</v>
      </c>
      <c r="E131" s="237" t="s">
        <v>1</v>
      </c>
      <c r="F131" s="238" t="s">
        <v>222</v>
      </c>
      <c r="G131" s="236"/>
      <c r="H131" s="239">
        <v>19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139</v>
      </c>
      <c r="AU131" s="245" t="s">
        <v>88</v>
      </c>
      <c r="AV131" s="13" t="s">
        <v>90</v>
      </c>
      <c r="AW131" s="13" t="s">
        <v>36</v>
      </c>
      <c r="AX131" s="13" t="s">
        <v>88</v>
      </c>
      <c r="AY131" s="245" t="s">
        <v>133</v>
      </c>
    </row>
    <row r="132" s="2" customFormat="1" ht="24.15" customHeight="1">
      <c r="A132" s="37"/>
      <c r="B132" s="38"/>
      <c r="C132" s="210" t="s">
        <v>145</v>
      </c>
      <c r="D132" s="210" t="s">
        <v>134</v>
      </c>
      <c r="E132" s="211" t="s">
        <v>164</v>
      </c>
      <c r="F132" s="212" t="s">
        <v>165</v>
      </c>
      <c r="G132" s="213" t="s">
        <v>144</v>
      </c>
      <c r="H132" s="214">
        <v>346</v>
      </c>
      <c r="I132" s="215"/>
      <c r="J132" s="216">
        <f>ROUND(I132*H132,2)</f>
        <v>0</v>
      </c>
      <c r="K132" s="217"/>
      <c r="L132" s="43"/>
      <c r="M132" s="218" t="s">
        <v>1</v>
      </c>
      <c r="N132" s="219" t="s">
        <v>45</v>
      </c>
      <c r="O132" s="90"/>
      <c r="P132" s="220">
        <f>O132*H132</f>
        <v>0</v>
      </c>
      <c r="Q132" s="220">
        <v>0.13</v>
      </c>
      <c r="R132" s="220">
        <f>Q132*H132</f>
        <v>44.980000000000004</v>
      </c>
      <c r="S132" s="220">
        <v>0</v>
      </c>
      <c r="T132" s="22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2" t="s">
        <v>138</v>
      </c>
      <c r="AT132" s="222" t="s">
        <v>134</v>
      </c>
      <c r="AU132" s="222" t="s">
        <v>88</v>
      </c>
      <c r="AY132" s="16" t="s">
        <v>133</v>
      </c>
      <c r="BE132" s="223">
        <f>IF(N132="základní",J132,0)</f>
        <v>0</v>
      </c>
      <c r="BF132" s="223">
        <f>IF(N132="snížená",J132,0)</f>
        <v>0</v>
      </c>
      <c r="BG132" s="223">
        <f>IF(N132="zákl. přenesená",J132,0)</f>
        <v>0</v>
      </c>
      <c r="BH132" s="223">
        <f>IF(N132="sníž. přenesená",J132,0)</f>
        <v>0</v>
      </c>
      <c r="BI132" s="223">
        <f>IF(N132="nulová",J132,0)</f>
        <v>0</v>
      </c>
      <c r="BJ132" s="16" t="s">
        <v>88</v>
      </c>
      <c r="BK132" s="223">
        <f>ROUND(I132*H132,2)</f>
        <v>0</v>
      </c>
      <c r="BL132" s="16" t="s">
        <v>138</v>
      </c>
      <c r="BM132" s="222" t="s">
        <v>166</v>
      </c>
    </row>
    <row r="133" s="12" customFormat="1">
      <c r="A133" s="12"/>
      <c r="B133" s="224"/>
      <c r="C133" s="225"/>
      <c r="D133" s="226" t="s">
        <v>139</v>
      </c>
      <c r="E133" s="227" t="s">
        <v>1</v>
      </c>
      <c r="F133" s="228" t="s">
        <v>628</v>
      </c>
      <c r="G133" s="225"/>
      <c r="H133" s="227" t="s">
        <v>1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234" t="s">
        <v>139</v>
      </c>
      <c r="AU133" s="234" t="s">
        <v>88</v>
      </c>
      <c r="AV133" s="12" t="s">
        <v>88</v>
      </c>
      <c r="AW133" s="12" t="s">
        <v>36</v>
      </c>
      <c r="AX133" s="12" t="s">
        <v>80</v>
      </c>
      <c r="AY133" s="234" t="s">
        <v>133</v>
      </c>
    </row>
    <row r="134" s="13" customFormat="1">
      <c r="A134" s="13"/>
      <c r="B134" s="235"/>
      <c r="C134" s="236"/>
      <c r="D134" s="226" t="s">
        <v>139</v>
      </c>
      <c r="E134" s="237" t="s">
        <v>1</v>
      </c>
      <c r="F134" s="238" t="s">
        <v>629</v>
      </c>
      <c r="G134" s="236"/>
      <c r="H134" s="239">
        <v>346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139</v>
      </c>
      <c r="AU134" s="245" t="s">
        <v>88</v>
      </c>
      <c r="AV134" s="13" t="s">
        <v>90</v>
      </c>
      <c r="AW134" s="13" t="s">
        <v>36</v>
      </c>
      <c r="AX134" s="13" t="s">
        <v>88</v>
      </c>
      <c r="AY134" s="245" t="s">
        <v>133</v>
      </c>
    </row>
    <row r="135" s="2" customFormat="1" ht="24.15" customHeight="1">
      <c r="A135" s="37"/>
      <c r="B135" s="38"/>
      <c r="C135" s="210" t="s">
        <v>169</v>
      </c>
      <c r="D135" s="210" t="s">
        <v>134</v>
      </c>
      <c r="E135" s="211" t="s">
        <v>154</v>
      </c>
      <c r="F135" s="212" t="s">
        <v>155</v>
      </c>
      <c r="G135" s="213" t="s">
        <v>144</v>
      </c>
      <c r="H135" s="214">
        <v>2</v>
      </c>
      <c r="I135" s="215"/>
      <c r="J135" s="216">
        <f>ROUND(I135*H135,2)</f>
        <v>0</v>
      </c>
      <c r="K135" s="217"/>
      <c r="L135" s="43"/>
      <c r="M135" s="218" t="s">
        <v>1</v>
      </c>
      <c r="N135" s="219" t="s">
        <v>45</v>
      </c>
      <c r="O135" s="90"/>
      <c r="P135" s="220">
        <f>O135*H135</f>
        <v>0</v>
      </c>
      <c r="Q135" s="220">
        <v>0.22500000000000001</v>
      </c>
      <c r="R135" s="220">
        <f>Q135*H135</f>
        <v>0.45000000000000001</v>
      </c>
      <c r="S135" s="220">
        <v>0</v>
      </c>
      <c r="T135" s="22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2" t="s">
        <v>138</v>
      </c>
      <c r="AT135" s="222" t="s">
        <v>134</v>
      </c>
      <c r="AU135" s="222" t="s">
        <v>88</v>
      </c>
      <c r="AY135" s="16" t="s">
        <v>133</v>
      </c>
      <c r="BE135" s="223">
        <f>IF(N135="základní",J135,0)</f>
        <v>0</v>
      </c>
      <c r="BF135" s="223">
        <f>IF(N135="snížená",J135,0)</f>
        <v>0</v>
      </c>
      <c r="BG135" s="223">
        <f>IF(N135="zákl. přenesená",J135,0)</f>
        <v>0</v>
      </c>
      <c r="BH135" s="223">
        <f>IF(N135="sníž. přenesená",J135,0)</f>
        <v>0</v>
      </c>
      <c r="BI135" s="223">
        <f>IF(N135="nulová",J135,0)</f>
        <v>0</v>
      </c>
      <c r="BJ135" s="16" t="s">
        <v>88</v>
      </c>
      <c r="BK135" s="223">
        <f>ROUND(I135*H135,2)</f>
        <v>0</v>
      </c>
      <c r="BL135" s="16" t="s">
        <v>138</v>
      </c>
      <c r="BM135" s="222" t="s">
        <v>172</v>
      </c>
    </row>
    <row r="136" s="2" customFormat="1" ht="24.15" customHeight="1">
      <c r="A136" s="37"/>
      <c r="B136" s="38"/>
      <c r="C136" s="210" t="s">
        <v>151</v>
      </c>
      <c r="D136" s="210" t="s">
        <v>134</v>
      </c>
      <c r="E136" s="211" t="s">
        <v>630</v>
      </c>
      <c r="F136" s="212" t="s">
        <v>631</v>
      </c>
      <c r="G136" s="213" t="s">
        <v>144</v>
      </c>
      <c r="H136" s="214">
        <v>10</v>
      </c>
      <c r="I136" s="215"/>
      <c r="J136" s="216">
        <f>ROUND(I136*H136,2)</f>
        <v>0</v>
      </c>
      <c r="K136" s="217"/>
      <c r="L136" s="43"/>
      <c r="M136" s="218" t="s">
        <v>1</v>
      </c>
      <c r="N136" s="219" t="s">
        <v>45</v>
      </c>
      <c r="O136" s="90"/>
      <c r="P136" s="220">
        <f>O136*H136</f>
        <v>0</v>
      </c>
      <c r="Q136" s="220">
        <v>0.5</v>
      </c>
      <c r="R136" s="220">
        <f>Q136*H136</f>
        <v>5</v>
      </c>
      <c r="S136" s="220">
        <v>0</v>
      </c>
      <c r="T136" s="22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2" t="s">
        <v>138</v>
      </c>
      <c r="AT136" s="222" t="s">
        <v>134</v>
      </c>
      <c r="AU136" s="222" t="s">
        <v>88</v>
      </c>
      <c r="AY136" s="16" t="s">
        <v>133</v>
      </c>
      <c r="BE136" s="223">
        <f>IF(N136="základní",J136,0)</f>
        <v>0</v>
      </c>
      <c r="BF136" s="223">
        <f>IF(N136="snížená",J136,0)</f>
        <v>0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16" t="s">
        <v>88</v>
      </c>
      <c r="BK136" s="223">
        <f>ROUND(I136*H136,2)</f>
        <v>0</v>
      </c>
      <c r="BL136" s="16" t="s">
        <v>138</v>
      </c>
      <c r="BM136" s="222" t="s">
        <v>177</v>
      </c>
    </row>
    <row r="137" s="12" customFormat="1">
      <c r="A137" s="12"/>
      <c r="B137" s="224"/>
      <c r="C137" s="225"/>
      <c r="D137" s="226" t="s">
        <v>139</v>
      </c>
      <c r="E137" s="227" t="s">
        <v>1</v>
      </c>
      <c r="F137" s="228" t="s">
        <v>632</v>
      </c>
      <c r="G137" s="225"/>
      <c r="H137" s="227" t="s">
        <v>1</v>
      </c>
      <c r="I137" s="229"/>
      <c r="J137" s="225"/>
      <c r="K137" s="225"/>
      <c r="L137" s="230"/>
      <c r="M137" s="231"/>
      <c r="N137" s="232"/>
      <c r="O137" s="232"/>
      <c r="P137" s="232"/>
      <c r="Q137" s="232"/>
      <c r="R137" s="232"/>
      <c r="S137" s="232"/>
      <c r="T137" s="233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T137" s="234" t="s">
        <v>139</v>
      </c>
      <c r="AU137" s="234" t="s">
        <v>88</v>
      </c>
      <c r="AV137" s="12" t="s">
        <v>88</v>
      </c>
      <c r="AW137" s="12" t="s">
        <v>36</v>
      </c>
      <c r="AX137" s="12" t="s">
        <v>80</v>
      </c>
      <c r="AY137" s="234" t="s">
        <v>133</v>
      </c>
    </row>
    <row r="138" s="13" customFormat="1">
      <c r="A138" s="13"/>
      <c r="B138" s="235"/>
      <c r="C138" s="236"/>
      <c r="D138" s="226" t="s">
        <v>139</v>
      </c>
      <c r="E138" s="237" t="s">
        <v>1</v>
      </c>
      <c r="F138" s="238" t="s">
        <v>156</v>
      </c>
      <c r="G138" s="236"/>
      <c r="H138" s="239">
        <v>10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139</v>
      </c>
      <c r="AU138" s="245" t="s">
        <v>88</v>
      </c>
      <c r="AV138" s="13" t="s">
        <v>90</v>
      </c>
      <c r="AW138" s="13" t="s">
        <v>36</v>
      </c>
      <c r="AX138" s="13" t="s">
        <v>88</v>
      </c>
      <c r="AY138" s="245" t="s">
        <v>133</v>
      </c>
    </row>
    <row r="139" s="2" customFormat="1" ht="16.5" customHeight="1">
      <c r="A139" s="37"/>
      <c r="B139" s="38"/>
      <c r="C139" s="210" t="s">
        <v>178</v>
      </c>
      <c r="D139" s="210" t="s">
        <v>134</v>
      </c>
      <c r="E139" s="211" t="s">
        <v>170</v>
      </c>
      <c r="F139" s="212" t="s">
        <v>171</v>
      </c>
      <c r="G139" s="213" t="s">
        <v>137</v>
      </c>
      <c r="H139" s="214">
        <v>41</v>
      </c>
      <c r="I139" s="215"/>
      <c r="J139" s="216">
        <f>ROUND(I139*H139,2)</f>
        <v>0</v>
      </c>
      <c r="K139" s="217"/>
      <c r="L139" s="43"/>
      <c r="M139" s="218" t="s">
        <v>1</v>
      </c>
      <c r="N139" s="219" t="s">
        <v>45</v>
      </c>
      <c r="O139" s="90"/>
      <c r="P139" s="220">
        <f>O139*H139</f>
        <v>0</v>
      </c>
      <c r="Q139" s="220">
        <v>0.14499999999999999</v>
      </c>
      <c r="R139" s="220">
        <f>Q139*H139</f>
        <v>5.9449999999999994</v>
      </c>
      <c r="S139" s="220">
        <v>0</v>
      </c>
      <c r="T139" s="22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2" t="s">
        <v>138</v>
      </c>
      <c r="AT139" s="222" t="s">
        <v>134</v>
      </c>
      <c r="AU139" s="222" t="s">
        <v>88</v>
      </c>
      <c r="AY139" s="16" t="s">
        <v>133</v>
      </c>
      <c r="BE139" s="223">
        <f>IF(N139="základní",J139,0)</f>
        <v>0</v>
      </c>
      <c r="BF139" s="223">
        <f>IF(N139="snížená",J139,0)</f>
        <v>0</v>
      </c>
      <c r="BG139" s="223">
        <f>IF(N139="zákl. přenesená",J139,0)</f>
        <v>0</v>
      </c>
      <c r="BH139" s="223">
        <f>IF(N139="sníž. přenesená",J139,0)</f>
        <v>0</v>
      </c>
      <c r="BI139" s="223">
        <f>IF(N139="nulová",J139,0)</f>
        <v>0</v>
      </c>
      <c r="BJ139" s="16" t="s">
        <v>88</v>
      </c>
      <c r="BK139" s="223">
        <f>ROUND(I139*H139,2)</f>
        <v>0</v>
      </c>
      <c r="BL139" s="16" t="s">
        <v>138</v>
      </c>
      <c r="BM139" s="222" t="s">
        <v>182</v>
      </c>
    </row>
    <row r="140" s="2" customFormat="1" ht="21.75" customHeight="1">
      <c r="A140" s="37"/>
      <c r="B140" s="38"/>
      <c r="C140" s="210" t="s">
        <v>156</v>
      </c>
      <c r="D140" s="210" t="s">
        <v>134</v>
      </c>
      <c r="E140" s="211" t="s">
        <v>179</v>
      </c>
      <c r="F140" s="212" t="s">
        <v>180</v>
      </c>
      <c r="G140" s="213" t="s">
        <v>181</v>
      </c>
      <c r="H140" s="214">
        <v>146.625</v>
      </c>
      <c r="I140" s="215"/>
      <c r="J140" s="216">
        <f>ROUND(I140*H140,2)</f>
        <v>0</v>
      </c>
      <c r="K140" s="217"/>
      <c r="L140" s="43"/>
      <c r="M140" s="218" t="s">
        <v>1</v>
      </c>
      <c r="N140" s="219" t="s">
        <v>45</v>
      </c>
      <c r="O140" s="90"/>
      <c r="P140" s="220">
        <f>O140*H140</f>
        <v>0</v>
      </c>
      <c r="Q140" s="220">
        <v>0</v>
      </c>
      <c r="R140" s="220">
        <f>Q140*H140</f>
        <v>0</v>
      </c>
      <c r="S140" s="220">
        <v>0</v>
      </c>
      <c r="T140" s="22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2" t="s">
        <v>138</v>
      </c>
      <c r="AT140" s="222" t="s">
        <v>134</v>
      </c>
      <c r="AU140" s="222" t="s">
        <v>88</v>
      </c>
      <c r="AY140" s="16" t="s">
        <v>133</v>
      </c>
      <c r="BE140" s="223">
        <f>IF(N140="základní",J140,0)</f>
        <v>0</v>
      </c>
      <c r="BF140" s="223">
        <f>IF(N140="snížená",J140,0)</f>
        <v>0</v>
      </c>
      <c r="BG140" s="223">
        <f>IF(N140="zákl. přenesená",J140,0)</f>
        <v>0</v>
      </c>
      <c r="BH140" s="223">
        <f>IF(N140="sníž. přenesená",J140,0)</f>
        <v>0</v>
      </c>
      <c r="BI140" s="223">
        <f>IF(N140="nulová",J140,0)</f>
        <v>0</v>
      </c>
      <c r="BJ140" s="16" t="s">
        <v>88</v>
      </c>
      <c r="BK140" s="223">
        <f>ROUND(I140*H140,2)</f>
        <v>0</v>
      </c>
      <c r="BL140" s="16" t="s">
        <v>138</v>
      </c>
      <c r="BM140" s="222" t="s">
        <v>185</v>
      </c>
    </row>
    <row r="141" s="2" customFormat="1" ht="24.15" customHeight="1">
      <c r="A141" s="37"/>
      <c r="B141" s="38"/>
      <c r="C141" s="210" t="s">
        <v>131</v>
      </c>
      <c r="D141" s="210" t="s">
        <v>134</v>
      </c>
      <c r="E141" s="211" t="s">
        <v>183</v>
      </c>
      <c r="F141" s="212" t="s">
        <v>184</v>
      </c>
      <c r="G141" s="213" t="s">
        <v>181</v>
      </c>
      <c r="H141" s="214">
        <v>1319.625</v>
      </c>
      <c r="I141" s="215"/>
      <c r="J141" s="216">
        <f>ROUND(I141*H141,2)</f>
        <v>0</v>
      </c>
      <c r="K141" s="217"/>
      <c r="L141" s="43"/>
      <c r="M141" s="218" t="s">
        <v>1</v>
      </c>
      <c r="N141" s="219" t="s">
        <v>45</v>
      </c>
      <c r="O141" s="90"/>
      <c r="P141" s="220">
        <f>O141*H141</f>
        <v>0</v>
      </c>
      <c r="Q141" s="220">
        <v>0</v>
      </c>
      <c r="R141" s="220">
        <f>Q141*H141</f>
        <v>0</v>
      </c>
      <c r="S141" s="220">
        <v>0</v>
      </c>
      <c r="T141" s="22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2" t="s">
        <v>138</v>
      </c>
      <c r="AT141" s="222" t="s">
        <v>134</v>
      </c>
      <c r="AU141" s="222" t="s">
        <v>88</v>
      </c>
      <c r="AY141" s="16" t="s">
        <v>133</v>
      </c>
      <c r="BE141" s="223">
        <f>IF(N141="základní",J141,0)</f>
        <v>0</v>
      </c>
      <c r="BF141" s="223">
        <f>IF(N141="snížená",J141,0)</f>
        <v>0</v>
      </c>
      <c r="BG141" s="223">
        <f>IF(N141="zákl. přenesená",J141,0)</f>
        <v>0</v>
      </c>
      <c r="BH141" s="223">
        <f>IF(N141="sníž. přenesená",J141,0)</f>
        <v>0</v>
      </c>
      <c r="BI141" s="223">
        <f>IF(N141="nulová",J141,0)</f>
        <v>0</v>
      </c>
      <c r="BJ141" s="16" t="s">
        <v>88</v>
      </c>
      <c r="BK141" s="223">
        <f>ROUND(I141*H141,2)</f>
        <v>0</v>
      </c>
      <c r="BL141" s="16" t="s">
        <v>138</v>
      </c>
      <c r="BM141" s="222" t="s">
        <v>188</v>
      </c>
    </row>
    <row r="142" s="2" customFormat="1" ht="24.15" customHeight="1">
      <c r="A142" s="37"/>
      <c r="B142" s="38"/>
      <c r="C142" s="210" t="s">
        <v>161</v>
      </c>
      <c r="D142" s="210" t="s">
        <v>134</v>
      </c>
      <c r="E142" s="211" t="s">
        <v>193</v>
      </c>
      <c r="F142" s="212" t="s">
        <v>194</v>
      </c>
      <c r="G142" s="213" t="s">
        <v>181</v>
      </c>
      <c r="H142" s="214">
        <v>92.030000000000001</v>
      </c>
      <c r="I142" s="215"/>
      <c r="J142" s="216">
        <f>ROUND(I142*H142,2)</f>
        <v>0</v>
      </c>
      <c r="K142" s="217"/>
      <c r="L142" s="43"/>
      <c r="M142" s="218" t="s">
        <v>1</v>
      </c>
      <c r="N142" s="219" t="s">
        <v>45</v>
      </c>
      <c r="O142" s="90"/>
      <c r="P142" s="220">
        <f>O142*H142</f>
        <v>0</v>
      </c>
      <c r="Q142" s="220">
        <v>0</v>
      </c>
      <c r="R142" s="220">
        <f>Q142*H142</f>
        <v>0</v>
      </c>
      <c r="S142" s="220">
        <v>0</v>
      </c>
      <c r="T142" s="22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2" t="s">
        <v>138</v>
      </c>
      <c r="AT142" s="222" t="s">
        <v>134</v>
      </c>
      <c r="AU142" s="222" t="s">
        <v>88</v>
      </c>
      <c r="AY142" s="16" t="s">
        <v>133</v>
      </c>
      <c r="BE142" s="223">
        <f>IF(N142="základní",J142,0)</f>
        <v>0</v>
      </c>
      <c r="BF142" s="223">
        <f>IF(N142="snížená",J142,0)</f>
        <v>0</v>
      </c>
      <c r="BG142" s="223">
        <f>IF(N142="zákl. přenesená",J142,0)</f>
        <v>0</v>
      </c>
      <c r="BH142" s="223">
        <f>IF(N142="sníž. přenesená",J142,0)</f>
        <v>0</v>
      </c>
      <c r="BI142" s="223">
        <f>IF(N142="nulová",J142,0)</f>
        <v>0</v>
      </c>
      <c r="BJ142" s="16" t="s">
        <v>88</v>
      </c>
      <c r="BK142" s="223">
        <f>ROUND(I142*H142,2)</f>
        <v>0</v>
      </c>
      <c r="BL142" s="16" t="s">
        <v>138</v>
      </c>
      <c r="BM142" s="222" t="s">
        <v>191</v>
      </c>
    </row>
    <row r="143" s="2" customFormat="1" ht="24.15" customHeight="1">
      <c r="A143" s="37"/>
      <c r="B143" s="38"/>
      <c r="C143" s="210" t="s">
        <v>192</v>
      </c>
      <c r="D143" s="210" t="s">
        <v>134</v>
      </c>
      <c r="E143" s="211" t="s">
        <v>189</v>
      </c>
      <c r="F143" s="212" t="s">
        <v>190</v>
      </c>
      <c r="G143" s="213" t="s">
        <v>181</v>
      </c>
      <c r="H143" s="214">
        <v>4.6150000000000002</v>
      </c>
      <c r="I143" s="215"/>
      <c r="J143" s="216">
        <f>ROUND(I143*H143,2)</f>
        <v>0</v>
      </c>
      <c r="K143" s="217"/>
      <c r="L143" s="43"/>
      <c r="M143" s="218" t="s">
        <v>1</v>
      </c>
      <c r="N143" s="219" t="s">
        <v>45</v>
      </c>
      <c r="O143" s="90"/>
      <c r="P143" s="220">
        <f>O143*H143</f>
        <v>0</v>
      </c>
      <c r="Q143" s="220">
        <v>0</v>
      </c>
      <c r="R143" s="220">
        <f>Q143*H143</f>
        <v>0</v>
      </c>
      <c r="S143" s="220">
        <v>0</v>
      </c>
      <c r="T143" s="22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2" t="s">
        <v>138</v>
      </c>
      <c r="AT143" s="222" t="s">
        <v>134</v>
      </c>
      <c r="AU143" s="222" t="s">
        <v>88</v>
      </c>
      <c r="AY143" s="16" t="s">
        <v>133</v>
      </c>
      <c r="BE143" s="223">
        <f>IF(N143="základní",J143,0)</f>
        <v>0</v>
      </c>
      <c r="BF143" s="223">
        <f>IF(N143="snížená",J143,0)</f>
        <v>0</v>
      </c>
      <c r="BG143" s="223">
        <f>IF(N143="zákl. přenesená",J143,0)</f>
        <v>0</v>
      </c>
      <c r="BH143" s="223">
        <f>IF(N143="sníž. přenesená",J143,0)</f>
        <v>0</v>
      </c>
      <c r="BI143" s="223">
        <f>IF(N143="nulová",J143,0)</f>
        <v>0</v>
      </c>
      <c r="BJ143" s="16" t="s">
        <v>88</v>
      </c>
      <c r="BK143" s="223">
        <f>ROUND(I143*H143,2)</f>
        <v>0</v>
      </c>
      <c r="BL143" s="16" t="s">
        <v>138</v>
      </c>
      <c r="BM143" s="222" t="s">
        <v>195</v>
      </c>
    </row>
    <row r="144" s="2" customFormat="1" ht="24.15" customHeight="1">
      <c r="A144" s="37"/>
      <c r="B144" s="38"/>
      <c r="C144" s="210" t="s">
        <v>166</v>
      </c>
      <c r="D144" s="210" t="s">
        <v>134</v>
      </c>
      <c r="E144" s="211" t="s">
        <v>186</v>
      </c>
      <c r="F144" s="212" t="s">
        <v>187</v>
      </c>
      <c r="G144" s="213" t="s">
        <v>181</v>
      </c>
      <c r="H144" s="214">
        <v>49.979999999999997</v>
      </c>
      <c r="I144" s="215"/>
      <c r="J144" s="216">
        <f>ROUND(I144*H144,2)</f>
        <v>0</v>
      </c>
      <c r="K144" s="217"/>
      <c r="L144" s="43"/>
      <c r="M144" s="218" t="s">
        <v>1</v>
      </c>
      <c r="N144" s="219" t="s">
        <v>45</v>
      </c>
      <c r="O144" s="90"/>
      <c r="P144" s="220">
        <f>O144*H144</f>
        <v>0</v>
      </c>
      <c r="Q144" s="220">
        <v>0</v>
      </c>
      <c r="R144" s="220">
        <f>Q144*H144</f>
        <v>0</v>
      </c>
      <c r="S144" s="220">
        <v>0</v>
      </c>
      <c r="T144" s="22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2" t="s">
        <v>138</v>
      </c>
      <c r="AT144" s="222" t="s">
        <v>134</v>
      </c>
      <c r="AU144" s="222" t="s">
        <v>88</v>
      </c>
      <c r="AY144" s="16" t="s">
        <v>133</v>
      </c>
      <c r="BE144" s="223">
        <f>IF(N144="základní",J144,0)</f>
        <v>0</v>
      </c>
      <c r="BF144" s="223">
        <f>IF(N144="snížená",J144,0)</f>
        <v>0</v>
      </c>
      <c r="BG144" s="223">
        <f>IF(N144="zákl. přenesená",J144,0)</f>
        <v>0</v>
      </c>
      <c r="BH144" s="223">
        <f>IF(N144="sníž. přenesená",J144,0)</f>
        <v>0</v>
      </c>
      <c r="BI144" s="223">
        <f>IF(N144="nulová",J144,0)</f>
        <v>0</v>
      </c>
      <c r="BJ144" s="16" t="s">
        <v>88</v>
      </c>
      <c r="BK144" s="223">
        <f>ROUND(I144*H144,2)</f>
        <v>0</v>
      </c>
      <c r="BL144" s="16" t="s">
        <v>138</v>
      </c>
      <c r="BM144" s="222" t="s">
        <v>200</v>
      </c>
    </row>
    <row r="145" s="11" customFormat="1" ht="25.92" customHeight="1">
      <c r="A145" s="11"/>
      <c r="B145" s="196"/>
      <c r="C145" s="197"/>
      <c r="D145" s="198" t="s">
        <v>79</v>
      </c>
      <c r="E145" s="199" t="s">
        <v>192</v>
      </c>
      <c r="F145" s="199" t="s">
        <v>196</v>
      </c>
      <c r="G145" s="197"/>
      <c r="H145" s="197"/>
      <c r="I145" s="200"/>
      <c r="J145" s="201">
        <f>BK145</f>
        <v>0</v>
      </c>
      <c r="K145" s="197"/>
      <c r="L145" s="202"/>
      <c r="M145" s="203"/>
      <c r="N145" s="204"/>
      <c r="O145" s="204"/>
      <c r="P145" s="205">
        <f>SUM(P146:P167)</f>
        <v>0</v>
      </c>
      <c r="Q145" s="204"/>
      <c r="R145" s="205">
        <f>SUM(R146:R167)</f>
        <v>0.376</v>
      </c>
      <c r="S145" s="204"/>
      <c r="T145" s="206">
        <f>SUM(T146:T167)</f>
        <v>0</v>
      </c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R145" s="207" t="s">
        <v>88</v>
      </c>
      <c r="AT145" s="208" t="s">
        <v>79</v>
      </c>
      <c r="AU145" s="208" t="s">
        <v>80</v>
      </c>
      <c r="AY145" s="207" t="s">
        <v>133</v>
      </c>
      <c r="BK145" s="209">
        <f>SUM(BK146:BK167)</f>
        <v>0</v>
      </c>
    </row>
    <row r="146" s="2" customFormat="1" ht="21.75" customHeight="1">
      <c r="A146" s="37"/>
      <c r="B146" s="38"/>
      <c r="C146" s="210" t="s">
        <v>8</v>
      </c>
      <c r="D146" s="210" t="s">
        <v>134</v>
      </c>
      <c r="E146" s="211" t="s">
        <v>633</v>
      </c>
      <c r="F146" s="212" t="s">
        <v>634</v>
      </c>
      <c r="G146" s="213" t="s">
        <v>199</v>
      </c>
      <c r="H146" s="214">
        <v>400.05000000000001</v>
      </c>
      <c r="I146" s="215"/>
      <c r="J146" s="216">
        <f>ROUND(I146*H146,2)</f>
        <v>0</v>
      </c>
      <c r="K146" s="217"/>
      <c r="L146" s="43"/>
      <c r="M146" s="218" t="s">
        <v>1</v>
      </c>
      <c r="N146" s="219" t="s">
        <v>45</v>
      </c>
      <c r="O146" s="90"/>
      <c r="P146" s="220">
        <f>O146*H146</f>
        <v>0</v>
      </c>
      <c r="Q146" s="220">
        <v>0</v>
      </c>
      <c r="R146" s="220">
        <f>Q146*H146</f>
        <v>0</v>
      </c>
      <c r="S146" s="220">
        <v>0</v>
      </c>
      <c r="T146" s="22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2" t="s">
        <v>138</v>
      </c>
      <c r="AT146" s="222" t="s">
        <v>134</v>
      </c>
      <c r="AU146" s="222" t="s">
        <v>88</v>
      </c>
      <c r="AY146" s="16" t="s">
        <v>133</v>
      </c>
      <c r="BE146" s="223">
        <f>IF(N146="základní",J146,0)</f>
        <v>0</v>
      </c>
      <c r="BF146" s="223">
        <f>IF(N146="snížená",J146,0)</f>
        <v>0</v>
      </c>
      <c r="BG146" s="223">
        <f>IF(N146="zákl. přenesená",J146,0)</f>
        <v>0</v>
      </c>
      <c r="BH146" s="223">
        <f>IF(N146="sníž. přenesená",J146,0)</f>
        <v>0</v>
      </c>
      <c r="BI146" s="223">
        <f>IF(N146="nulová",J146,0)</f>
        <v>0</v>
      </c>
      <c r="BJ146" s="16" t="s">
        <v>88</v>
      </c>
      <c r="BK146" s="223">
        <f>ROUND(I146*H146,2)</f>
        <v>0</v>
      </c>
      <c r="BL146" s="16" t="s">
        <v>138</v>
      </c>
      <c r="BM146" s="222" t="s">
        <v>205</v>
      </c>
    </row>
    <row r="147" s="13" customFormat="1">
      <c r="A147" s="13"/>
      <c r="B147" s="235"/>
      <c r="C147" s="236"/>
      <c r="D147" s="226" t="s">
        <v>139</v>
      </c>
      <c r="E147" s="237" t="s">
        <v>1</v>
      </c>
      <c r="F147" s="238" t="s">
        <v>635</v>
      </c>
      <c r="G147" s="236"/>
      <c r="H147" s="239">
        <v>400.05000000000001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139</v>
      </c>
      <c r="AU147" s="245" t="s">
        <v>88</v>
      </c>
      <c r="AV147" s="13" t="s">
        <v>90</v>
      </c>
      <c r="AW147" s="13" t="s">
        <v>36</v>
      </c>
      <c r="AX147" s="13" t="s">
        <v>88</v>
      </c>
      <c r="AY147" s="245" t="s">
        <v>133</v>
      </c>
    </row>
    <row r="148" s="2" customFormat="1" ht="21.75" customHeight="1">
      <c r="A148" s="37"/>
      <c r="B148" s="38"/>
      <c r="C148" s="210" t="s">
        <v>172</v>
      </c>
      <c r="D148" s="210" t="s">
        <v>134</v>
      </c>
      <c r="E148" s="211" t="s">
        <v>636</v>
      </c>
      <c r="F148" s="212" t="s">
        <v>637</v>
      </c>
      <c r="G148" s="213" t="s">
        <v>199</v>
      </c>
      <c r="H148" s="214">
        <v>81.299999999999997</v>
      </c>
      <c r="I148" s="215"/>
      <c r="J148" s="216">
        <f>ROUND(I148*H148,2)</f>
        <v>0</v>
      </c>
      <c r="K148" s="217"/>
      <c r="L148" s="43"/>
      <c r="M148" s="218" t="s">
        <v>1</v>
      </c>
      <c r="N148" s="219" t="s">
        <v>45</v>
      </c>
      <c r="O148" s="90"/>
      <c r="P148" s="220">
        <f>O148*H148</f>
        <v>0</v>
      </c>
      <c r="Q148" s="220">
        <v>0</v>
      </c>
      <c r="R148" s="220">
        <f>Q148*H148</f>
        <v>0</v>
      </c>
      <c r="S148" s="220">
        <v>0</v>
      </c>
      <c r="T148" s="22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2" t="s">
        <v>138</v>
      </c>
      <c r="AT148" s="222" t="s">
        <v>134</v>
      </c>
      <c r="AU148" s="222" t="s">
        <v>88</v>
      </c>
      <c r="AY148" s="16" t="s">
        <v>133</v>
      </c>
      <c r="BE148" s="223">
        <f>IF(N148="základní",J148,0)</f>
        <v>0</v>
      </c>
      <c r="BF148" s="223">
        <f>IF(N148="snížená",J148,0)</f>
        <v>0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16" t="s">
        <v>88</v>
      </c>
      <c r="BK148" s="223">
        <f>ROUND(I148*H148,2)</f>
        <v>0</v>
      </c>
      <c r="BL148" s="16" t="s">
        <v>138</v>
      </c>
      <c r="BM148" s="222" t="s">
        <v>209</v>
      </c>
    </row>
    <row r="149" s="12" customFormat="1">
      <c r="A149" s="12"/>
      <c r="B149" s="224"/>
      <c r="C149" s="225"/>
      <c r="D149" s="226" t="s">
        <v>139</v>
      </c>
      <c r="E149" s="227" t="s">
        <v>1</v>
      </c>
      <c r="F149" s="228" t="s">
        <v>638</v>
      </c>
      <c r="G149" s="225"/>
      <c r="H149" s="227" t="s">
        <v>1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T149" s="234" t="s">
        <v>139</v>
      </c>
      <c r="AU149" s="234" t="s">
        <v>88</v>
      </c>
      <c r="AV149" s="12" t="s">
        <v>88</v>
      </c>
      <c r="AW149" s="12" t="s">
        <v>36</v>
      </c>
      <c r="AX149" s="12" t="s">
        <v>80</v>
      </c>
      <c r="AY149" s="234" t="s">
        <v>133</v>
      </c>
    </row>
    <row r="150" s="13" customFormat="1">
      <c r="A150" s="13"/>
      <c r="B150" s="235"/>
      <c r="C150" s="236"/>
      <c r="D150" s="226" t="s">
        <v>139</v>
      </c>
      <c r="E150" s="237" t="s">
        <v>1</v>
      </c>
      <c r="F150" s="238" t="s">
        <v>639</v>
      </c>
      <c r="G150" s="236"/>
      <c r="H150" s="239">
        <v>539.85000000000002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139</v>
      </c>
      <c r="AU150" s="245" t="s">
        <v>88</v>
      </c>
      <c r="AV150" s="13" t="s">
        <v>90</v>
      </c>
      <c r="AW150" s="13" t="s">
        <v>36</v>
      </c>
      <c r="AX150" s="13" t="s">
        <v>80</v>
      </c>
      <c r="AY150" s="245" t="s">
        <v>133</v>
      </c>
    </row>
    <row r="151" s="12" customFormat="1">
      <c r="A151" s="12"/>
      <c r="B151" s="224"/>
      <c r="C151" s="225"/>
      <c r="D151" s="226" t="s">
        <v>139</v>
      </c>
      <c r="E151" s="227" t="s">
        <v>1</v>
      </c>
      <c r="F151" s="228" t="s">
        <v>640</v>
      </c>
      <c r="G151" s="225"/>
      <c r="H151" s="227" t="s">
        <v>1</v>
      </c>
      <c r="I151" s="229"/>
      <c r="J151" s="225"/>
      <c r="K151" s="225"/>
      <c r="L151" s="230"/>
      <c r="M151" s="231"/>
      <c r="N151" s="232"/>
      <c r="O151" s="232"/>
      <c r="P151" s="232"/>
      <c r="Q151" s="232"/>
      <c r="R151" s="232"/>
      <c r="S151" s="232"/>
      <c r="T151" s="233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234" t="s">
        <v>139</v>
      </c>
      <c r="AU151" s="234" t="s">
        <v>88</v>
      </c>
      <c r="AV151" s="12" t="s">
        <v>88</v>
      </c>
      <c r="AW151" s="12" t="s">
        <v>36</v>
      </c>
      <c r="AX151" s="12" t="s">
        <v>80</v>
      </c>
      <c r="AY151" s="234" t="s">
        <v>133</v>
      </c>
    </row>
    <row r="152" s="13" customFormat="1">
      <c r="A152" s="13"/>
      <c r="B152" s="235"/>
      <c r="C152" s="236"/>
      <c r="D152" s="226" t="s">
        <v>139</v>
      </c>
      <c r="E152" s="237" t="s">
        <v>1</v>
      </c>
      <c r="F152" s="238" t="s">
        <v>641</v>
      </c>
      <c r="G152" s="236"/>
      <c r="H152" s="239">
        <v>-458.55000000000001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139</v>
      </c>
      <c r="AU152" s="245" t="s">
        <v>88</v>
      </c>
      <c r="AV152" s="13" t="s">
        <v>90</v>
      </c>
      <c r="AW152" s="13" t="s">
        <v>36</v>
      </c>
      <c r="AX152" s="13" t="s">
        <v>80</v>
      </c>
      <c r="AY152" s="245" t="s">
        <v>133</v>
      </c>
    </row>
    <row r="153" s="14" customFormat="1">
      <c r="A153" s="14"/>
      <c r="B153" s="257"/>
      <c r="C153" s="258"/>
      <c r="D153" s="226" t="s">
        <v>139</v>
      </c>
      <c r="E153" s="259" t="s">
        <v>1</v>
      </c>
      <c r="F153" s="260" t="s">
        <v>312</v>
      </c>
      <c r="G153" s="258"/>
      <c r="H153" s="261">
        <v>81.300000000000011</v>
      </c>
      <c r="I153" s="262"/>
      <c r="J153" s="258"/>
      <c r="K153" s="258"/>
      <c r="L153" s="263"/>
      <c r="M153" s="264"/>
      <c r="N153" s="265"/>
      <c r="O153" s="265"/>
      <c r="P153" s="265"/>
      <c r="Q153" s="265"/>
      <c r="R153" s="265"/>
      <c r="S153" s="265"/>
      <c r="T153" s="26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7" t="s">
        <v>139</v>
      </c>
      <c r="AU153" s="267" t="s">
        <v>88</v>
      </c>
      <c r="AV153" s="14" t="s">
        <v>138</v>
      </c>
      <c r="AW153" s="14" t="s">
        <v>36</v>
      </c>
      <c r="AX153" s="14" t="s">
        <v>88</v>
      </c>
      <c r="AY153" s="267" t="s">
        <v>133</v>
      </c>
    </row>
    <row r="154" s="2" customFormat="1" ht="24.15" customHeight="1">
      <c r="A154" s="37"/>
      <c r="B154" s="38"/>
      <c r="C154" s="210" t="s">
        <v>212</v>
      </c>
      <c r="D154" s="210" t="s">
        <v>134</v>
      </c>
      <c r="E154" s="211" t="s">
        <v>223</v>
      </c>
      <c r="F154" s="212" t="s">
        <v>224</v>
      </c>
      <c r="G154" s="213" t="s">
        <v>199</v>
      </c>
      <c r="H154" s="214">
        <v>81.299999999999997</v>
      </c>
      <c r="I154" s="215"/>
      <c r="J154" s="216">
        <f>ROUND(I154*H154,2)</f>
        <v>0</v>
      </c>
      <c r="K154" s="217"/>
      <c r="L154" s="43"/>
      <c r="M154" s="218" t="s">
        <v>1</v>
      </c>
      <c r="N154" s="219" t="s">
        <v>45</v>
      </c>
      <c r="O154" s="90"/>
      <c r="P154" s="220">
        <f>O154*H154</f>
        <v>0</v>
      </c>
      <c r="Q154" s="220">
        <v>0</v>
      </c>
      <c r="R154" s="220">
        <f>Q154*H154</f>
        <v>0</v>
      </c>
      <c r="S154" s="220">
        <v>0</v>
      </c>
      <c r="T154" s="22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2" t="s">
        <v>138</v>
      </c>
      <c r="AT154" s="222" t="s">
        <v>134</v>
      </c>
      <c r="AU154" s="222" t="s">
        <v>88</v>
      </c>
      <c r="AY154" s="16" t="s">
        <v>133</v>
      </c>
      <c r="BE154" s="223">
        <f>IF(N154="základní",J154,0)</f>
        <v>0</v>
      </c>
      <c r="BF154" s="223">
        <f>IF(N154="snížená",J154,0)</f>
        <v>0</v>
      </c>
      <c r="BG154" s="223">
        <f>IF(N154="zákl. přenesená",J154,0)</f>
        <v>0</v>
      </c>
      <c r="BH154" s="223">
        <f>IF(N154="sníž. přenesená",J154,0)</f>
        <v>0</v>
      </c>
      <c r="BI154" s="223">
        <f>IF(N154="nulová",J154,0)</f>
        <v>0</v>
      </c>
      <c r="BJ154" s="16" t="s">
        <v>88</v>
      </c>
      <c r="BK154" s="223">
        <f>ROUND(I154*H154,2)</f>
        <v>0</v>
      </c>
      <c r="BL154" s="16" t="s">
        <v>138</v>
      </c>
      <c r="BM154" s="222" t="s">
        <v>215</v>
      </c>
    </row>
    <row r="155" s="2" customFormat="1" ht="16.5" customHeight="1">
      <c r="A155" s="37"/>
      <c r="B155" s="38"/>
      <c r="C155" s="210" t="s">
        <v>177</v>
      </c>
      <c r="D155" s="210" t="s">
        <v>134</v>
      </c>
      <c r="E155" s="211" t="s">
        <v>227</v>
      </c>
      <c r="F155" s="212" t="s">
        <v>228</v>
      </c>
      <c r="G155" s="213" t="s">
        <v>199</v>
      </c>
      <c r="H155" s="214">
        <v>81.299999999999997</v>
      </c>
      <c r="I155" s="215"/>
      <c r="J155" s="216">
        <f>ROUND(I155*H155,2)</f>
        <v>0</v>
      </c>
      <c r="K155" s="217"/>
      <c r="L155" s="43"/>
      <c r="M155" s="218" t="s">
        <v>1</v>
      </c>
      <c r="N155" s="219" t="s">
        <v>45</v>
      </c>
      <c r="O155" s="90"/>
      <c r="P155" s="220">
        <f>O155*H155</f>
        <v>0</v>
      </c>
      <c r="Q155" s="220">
        <v>0</v>
      </c>
      <c r="R155" s="220">
        <f>Q155*H155</f>
        <v>0</v>
      </c>
      <c r="S155" s="220">
        <v>0</v>
      </c>
      <c r="T155" s="22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2" t="s">
        <v>138</v>
      </c>
      <c r="AT155" s="222" t="s">
        <v>134</v>
      </c>
      <c r="AU155" s="222" t="s">
        <v>88</v>
      </c>
      <c r="AY155" s="16" t="s">
        <v>133</v>
      </c>
      <c r="BE155" s="223">
        <f>IF(N155="základní",J155,0)</f>
        <v>0</v>
      </c>
      <c r="BF155" s="223">
        <f>IF(N155="snížená",J155,0)</f>
        <v>0</v>
      </c>
      <c r="BG155" s="223">
        <f>IF(N155="zákl. přenesená",J155,0)</f>
        <v>0</v>
      </c>
      <c r="BH155" s="223">
        <f>IF(N155="sníž. přenesená",J155,0)</f>
        <v>0</v>
      </c>
      <c r="BI155" s="223">
        <f>IF(N155="nulová",J155,0)</f>
        <v>0</v>
      </c>
      <c r="BJ155" s="16" t="s">
        <v>88</v>
      </c>
      <c r="BK155" s="223">
        <f>ROUND(I155*H155,2)</f>
        <v>0</v>
      </c>
      <c r="BL155" s="16" t="s">
        <v>138</v>
      </c>
      <c r="BM155" s="222" t="s">
        <v>220</v>
      </c>
    </row>
    <row r="156" s="2" customFormat="1" ht="24.15" customHeight="1">
      <c r="A156" s="37"/>
      <c r="B156" s="38"/>
      <c r="C156" s="210" t="s">
        <v>222</v>
      </c>
      <c r="D156" s="210" t="s">
        <v>134</v>
      </c>
      <c r="E156" s="211" t="s">
        <v>230</v>
      </c>
      <c r="F156" s="212" t="s">
        <v>231</v>
      </c>
      <c r="G156" s="213" t="s">
        <v>181</v>
      </c>
      <c r="H156" s="214">
        <v>130</v>
      </c>
      <c r="I156" s="215"/>
      <c r="J156" s="216">
        <f>ROUND(I156*H156,2)</f>
        <v>0</v>
      </c>
      <c r="K156" s="217"/>
      <c r="L156" s="43"/>
      <c r="M156" s="218" t="s">
        <v>1</v>
      </c>
      <c r="N156" s="219" t="s">
        <v>45</v>
      </c>
      <c r="O156" s="90"/>
      <c r="P156" s="220">
        <f>O156*H156</f>
        <v>0</v>
      </c>
      <c r="Q156" s="220">
        <v>0</v>
      </c>
      <c r="R156" s="220">
        <f>Q156*H156</f>
        <v>0</v>
      </c>
      <c r="S156" s="220">
        <v>0</v>
      </c>
      <c r="T156" s="22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2" t="s">
        <v>138</v>
      </c>
      <c r="AT156" s="222" t="s">
        <v>134</v>
      </c>
      <c r="AU156" s="222" t="s">
        <v>88</v>
      </c>
      <c r="AY156" s="16" t="s">
        <v>133</v>
      </c>
      <c r="BE156" s="223">
        <f>IF(N156="základní",J156,0)</f>
        <v>0</v>
      </c>
      <c r="BF156" s="223">
        <f>IF(N156="snížená",J156,0)</f>
        <v>0</v>
      </c>
      <c r="BG156" s="223">
        <f>IF(N156="zákl. přenesená",J156,0)</f>
        <v>0</v>
      </c>
      <c r="BH156" s="223">
        <f>IF(N156="sníž. přenesená",J156,0)</f>
        <v>0</v>
      </c>
      <c r="BI156" s="223">
        <f>IF(N156="nulová",J156,0)</f>
        <v>0</v>
      </c>
      <c r="BJ156" s="16" t="s">
        <v>88</v>
      </c>
      <c r="BK156" s="223">
        <f>ROUND(I156*H156,2)</f>
        <v>0</v>
      </c>
      <c r="BL156" s="16" t="s">
        <v>138</v>
      </c>
      <c r="BM156" s="222" t="s">
        <v>225</v>
      </c>
    </row>
    <row r="157" s="2" customFormat="1" ht="33" customHeight="1">
      <c r="A157" s="37"/>
      <c r="B157" s="38"/>
      <c r="C157" s="210" t="s">
        <v>182</v>
      </c>
      <c r="D157" s="210" t="s">
        <v>134</v>
      </c>
      <c r="E157" s="211" t="s">
        <v>642</v>
      </c>
      <c r="F157" s="212" t="s">
        <v>643</v>
      </c>
      <c r="G157" s="213" t="s">
        <v>144</v>
      </c>
      <c r="H157" s="214">
        <v>13</v>
      </c>
      <c r="I157" s="215"/>
      <c r="J157" s="216">
        <f>ROUND(I157*H157,2)</f>
        <v>0</v>
      </c>
      <c r="K157" s="217"/>
      <c r="L157" s="43"/>
      <c r="M157" s="218" t="s">
        <v>1</v>
      </c>
      <c r="N157" s="219" t="s">
        <v>45</v>
      </c>
      <c r="O157" s="90"/>
      <c r="P157" s="220">
        <f>O157*H157</f>
        <v>0</v>
      </c>
      <c r="Q157" s="220">
        <v>0</v>
      </c>
      <c r="R157" s="220">
        <f>Q157*H157</f>
        <v>0</v>
      </c>
      <c r="S157" s="220">
        <v>0</v>
      </c>
      <c r="T157" s="22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2" t="s">
        <v>138</v>
      </c>
      <c r="AT157" s="222" t="s">
        <v>134</v>
      </c>
      <c r="AU157" s="222" t="s">
        <v>88</v>
      </c>
      <c r="AY157" s="16" t="s">
        <v>133</v>
      </c>
      <c r="BE157" s="223">
        <f>IF(N157="základní",J157,0)</f>
        <v>0</v>
      </c>
      <c r="BF157" s="223">
        <f>IF(N157="snížená",J157,0)</f>
        <v>0</v>
      </c>
      <c r="BG157" s="223">
        <f>IF(N157="zákl. přenesená",J157,0)</f>
        <v>0</v>
      </c>
      <c r="BH157" s="223">
        <f>IF(N157="sníž. přenesená",J157,0)</f>
        <v>0</v>
      </c>
      <c r="BI157" s="223">
        <f>IF(N157="nulová",J157,0)</f>
        <v>0</v>
      </c>
      <c r="BJ157" s="16" t="s">
        <v>88</v>
      </c>
      <c r="BK157" s="223">
        <f>ROUND(I157*H157,2)</f>
        <v>0</v>
      </c>
      <c r="BL157" s="16" t="s">
        <v>138</v>
      </c>
      <c r="BM157" s="222" t="s">
        <v>229</v>
      </c>
    </row>
    <row r="158" s="2" customFormat="1" ht="16.5" customHeight="1">
      <c r="A158" s="37"/>
      <c r="B158" s="38"/>
      <c r="C158" s="210" t="s">
        <v>7</v>
      </c>
      <c r="D158" s="210" t="s">
        <v>134</v>
      </c>
      <c r="E158" s="211" t="s">
        <v>644</v>
      </c>
      <c r="F158" s="212" t="s">
        <v>645</v>
      </c>
      <c r="G158" s="213" t="s">
        <v>327</v>
      </c>
      <c r="H158" s="214">
        <v>4</v>
      </c>
      <c r="I158" s="215"/>
      <c r="J158" s="216">
        <f>ROUND(I158*H158,2)</f>
        <v>0</v>
      </c>
      <c r="K158" s="217"/>
      <c r="L158" s="43"/>
      <c r="M158" s="218" t="s">
        <v>1</v>
      </c>
      <c r="N158" s="219" t="s">
        <v>45</v>
      </c>
      <c r="O158" s="90"/>
      <c r="P158" s="220">
        <f>O158*H158</f>
        <v>0</v>
      </c>
      <c r="Q158" s="220">
        <v>0</v>
      </c>
      <c r="R158" s="220">
        <f>Q158*H158</f>
        <v>0</v>
      </c>
      <c r="S158" s="220">
        <v>0</v>
      </c>
      <c r="T158" s="22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2" t="s">
        <v>138</v>
      </c>
      <c r="AT158" s="222" t="s">
        <v>134</v>
      </c>
      <c r="AU158" s="222" t="s">
        <v>88</v>
      </c>
      <c r="AY158" s="16" t="s">
        <v>133</v>
      </c>
      <c r="BE158" s="223">
        <f>IF(N158="základní",J158,0)</f>
        <v>0</v>
      </c>
      <c r="BF158" s="223">
        <f>IF(N158="snížená",J158,0)</f>
        <v>0</v>
      </c>
      <c r="BG158" s="223">
        <f>IF(N158="zákl. přenesená",J158,0)</f>
        <v>0</v>
      </c>
      <c r="BH158" s="223">
        <f>IF(N158="sníž. přenesená",J158,0)</f>
        <v>0</v>
      </c>
      <c r="BI158" s="223">
        <f>IF(N158="nulová",J158,0)</f>
        <v>0</v>
      </c>
      <c r="BJ158" s="16" t="s">
        <v>88</v>
      </c>
      <c r="BK158" s="223">
        <f>ROUND(I158*H158,2)</f>
        <v>0</v>
      </c>
      <c r="BL158" s="16" t="s">
        <v>138</v>
      </c>
      <c r="BM158" s="222" t="s">
        <v>232</v>
      </c>
    </row>
    <row r="159" s="2" customFormat="1" ht="16.5" customHeight="1">
      <c r="A159" s="37"/>
      <c r="B159" s="38"/>
      <c r="C159" s="210" t="s">
        <v>185</v>
      </c>
      <c r="D159" s="210" t="s">
        <v>134</v>
      </c>
      <c r="E159" s="211" t="s">
        <v>646</v>
      </c>
      <c r="F159" s="212" t="s">
        <v>647</v>
      </c>
      <c r="G159" s="213" t="s">
        <v>144</v>
      </c>
      <c r="H159" s="214">
        <v>1.2</v>
      </c>
      <c r="I159" s="215"/>
      <c r="J159" s="216">
        <f>ROUND(I159*H159,2)</f>
        <v>0</v>
      </c>
      <c r="K159" s="217"/>
      <c r="L159" s="43"/>
      <c r="M159" s="218" t="s">
        <v>1</v>
      </c>
      <c r="N159" s="219" t="s">
        <v>45</v>
      </c>
      <c r="O159" s="90"/>
      <c r="P159" s="220">
        <f>O159*H159</f>
        <v>0</v>
      </c>
      <c r="Q159" s="220">
        <v>0</v>
      </c>
      <c r="R159" s="220">
        <f>Q159*H159</f>
        <v>0</v>
      </c>
      <c r="S159" s="220">
        <v>0</v>
      </c>
      <c r="T159" s="22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2" t="s">
        <v>138</v>
      </c>
      <c r="AT159" s="222" t="s">
        <v>134</v>
      </c>
      <c r="AU159" s="222" t="s">
        <v>88</v>
      </c>
      <c r="AY159" s="16" t="s">
        <v>133</v>
      </c>
      <c r="BE159" s="223">
        <f>IF(N159="základní",J159,0)</f>
        <v>0</v>
      </c>
      <c r="BF159" s="223">
        <f>IF(N159="snížená",J159,0)</f>
        <v>0</v>
      </c>
      <c r="BG159" s="223">
        <f>IF(N159="zákl. přenesená",J159,0)</f>
        <v>0</v>
      </c>
      <c r="BH159" s="223">
        <f>IF(N159="sníž. přenesená",J159,0)</f>
        <v>0</v>
      </c>
      <c r="BI159" s="223">
        <f>IF(N159="nulová",J159,0)</f>
        <v>0</v>
      </c>
      <c r="BJ159" s="16" t="s">
        <v>88</v>
      </c>
      <c r="BK159" s="223">
        <f>ROUND(I159*H159,2)</f>
        <v>0</v>
      </c>
      <c r="BL159" s="16" t="s">
        <v>138</v>
      </c>
      <c r="BM159" s="222" t="s">
        <v>147</v>
      </c>
    </row>
    <row r="160" s="13" customFormat="1">
      <c r="A160" s="13"/>
      <c r="B160" s="235"/>
      <c r="C160" s="236"/>
      <c r="D160" s="226" t="s">
        <v>139</v>
      </c>
      <c r="E160" s="237" t="s">
        <v>1</v>
      </c>
      <c r="F160" s="238" t="s">
        <v>648</v>
      </c>
      <c r="G160" s="236"/>
      <c r="H160" s="239">
        <v>1.2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139</v>
      </c>
      <c r="AU160" s="245" t="s">
        <v>88</v>
      </c>
      <c r="AV160" s="13" t="s">
        <v>90</v>
      </c>
      <c r="AW160" s="13" t="s">
        <v>36</v>
      </c>
      <c r="AX160" s="13" t="s">
        <v>88</v>
      </c>
      <c r="AY160" s="245" t="s">
        <v>133</v>
      </c>
    </row>
    <row r="161" s="2" customFormat="1" ht="16.5" customHeight="1">
      <c r="A161" s="37"/>
      <c r="B161" s="38"/>
      <c r="C161" s="210" t="s">
        <v>236</v>
      </c>
      <c r="D161" s="210" t="s">
        <v>134</v>
      </c>
      <c r="E161" s="211" t="s">
        <v>649</v>
      </c>
      <c r="F161" s="212" t="s">
        <v>650</v>
      </c>
      <c r="G161" s="213" t="s">
        <v>144</v>
      </c>
      <c r="H161" s="214">
        <v>1.2</v>
      </c>
      <c r="I161" s="215"/>
      <c r="J161" s="216">
        <f>ROUND(I161*H161,2)</f>
        <v>0</v>
      </c>
      <c r="K161" s="217"/>
      <c r="L161" s="43"/>
      <c r="M161" s="218" t="s">
        <v>1</v>
      </c>
      <c r="N161" s="219" t="s">
        <v>45</v>
      </c>
      <c r="O161" s="90"/>
      <c r="P161" s="220">
        <f>O161*H161</f>
        <v>0</v>
      </c>
      <c r="Q161" s="220">
        <v>0</v>
      </c>
      <c r="R161" s="220">
        <f>Q161*H161</f>
        <v>0</v>
      </c>
      <c r="S161" s="220">
        <v>0</v>
      </c>
      <c r="T161" s="22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2" t="s">
        <v>138</v>
      </c>
      <c r="AT161" s="222" t="s">
        <v>134</v>
      </c>
      <c r="AU161" s="222" t="s">
        <v>88</v>
      </c>
      <c r="AY161" s="16" t="s">
        <v>133</v>
      </c>
      <c r="BE161" s="223">
        <f>IF(N161="základní",J161,0)</f>
        <v>0</v>
      </c>
      <c r="BF161" s="223">
        <f>IF(N161="snížená",J161,0)</f>
        <v>0</v>
      </c>
      <c r="BG161" s="223">
        <f>IF(N161="zákl. přenesená",J161,0)</f>
        <v>0</v>
      </c>
      <c r="BH161" s="223">
        <f>IF(N161="sníž. přenesená",J161,0)</f>
        <v>0</v>
      </c>
      <c r="BI161" s="223">
        <f>IF(N161="nulová",J161,0)</f>
        <v>0</v>
      </c>
      <c r="BJ161" s="16" t="s">
        <v>88</v>
      </c>
      <c r="BK161" s="223">
        <f>ROUND(I161*H161,2)</f>
        <v>0</v>
      </c>
      <c r="BL161" s="16" t="s">
        <v>138</v>
      </c>
      <c r="BM161" s="222" t="s">
        <v>239</v>
      </c>
    </row>
    <row r="162" s="2" customFormat="1" ht="24.15" customHeight="1">
      <c r="A162" s="37"/>
      <c r="B162" s="38"/>
      <c r="C162" s="210" t="s">
        <v>188</v>
      </c>
      <c r="D162" s="210" t="s">
        <v>134</v>
      </c>
      <c r="E162" s="211" t="s">
        <v>651</v>
      </c>
      <c r="F162" s="212" t="s">
        <v>652</v>
      </c>
      <c r="G162" s="213" t="s">
        <v>327</v>
      </c>
      <c r="H162" s="214">
        <v>4</v>
      </c>
      <c r="I162" s="215"/>
      <c r="J162" s="216">
        <f>ROUND(I162*H162,2)</f>
        <v>0</v>
      </c>
      <c r="K162" s="217"/>
      <c r="L162" s="43"/>
      <c r="M162" s="218" t="s">
        <v>1</v>
      </c>
      <c r="N162" s="219" t="s">
        <v>45</v>
      </c>
      <c r="O162" s="90"/>
      <c r="P162" s="220">
        <f>O162*H162</f>
        <v>0</v>
      </c>
      <c r="Q162" s="220">
        <v>0</v>
      </c>
      <c r="R162" s="220">
        <f>Q162*H162</f>
        <v>0</v>
      </c>
      <c r="S162" s="220">
        <v>0</v>
      </c>
      <c r="T162" s="22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2" t="s">
        <v>138</v>
      </c>
      <c r="AT162" s="222" t="s">
        <v>134</v>
      </c>
      <c r="AU162" s="222" t="s">
        <v>88</v>
      </c>
      <c r="AY162" s="16" t="s">
        <v>133</v>
      </c>
      <c r="BE162" s="223">
        <f>IF(N162="základní",J162,0)</f>
        <v>0</v>
      </c>
      <c r="BF162" s="223">
        <f>IF(N162="snížená",J162,0)</f>
        <v>0</v>
      </c>
      <c r="BG162" s="223">
        <f>IF(N162="zákl. přenesená",J162,0)</f>
        <v>0</v>
      </c>
      <c r="BH162" s="223">
        <f>IF(N162="sníž. přenesená",J162,0)</f>
        <v>0</v>
      </c>
      <c r="BI162" s="223">
        <f>IF(N162="nulová",J162,0)</f>
        <v>0</v>
      </c>
      <c r="BJ162" s="16" t="s">
        <v>88</v>
      </c>
      <c r="BK162" s="223">
        <f>ROUND(I162*H162,2)</f>
        <v>0</v>
      </c>
      <c r="BL162" s="16" t="s">
        <v>138</v>
      </c>
      <c r="BM162" s="222" t="s">
        <v>344</v>
      </c>
    </row>
    <row r="163" s="2" customFormat="1" ht="33" customHeight="1">
      <c r="A163" s="37"/>
      <c r="B163" s="38"/>
      <c r="C163" s="210" t="s">
        <v>246</v>
      </c>
      <c r="D163" s="210" t="s">
        <v>134</v>
      </c>
      <c r="E163" s="211" t="s">
        <v>653</v>
      </c>
      <c r="F163" s="212" t="s">
        <v>654</v>
      </c>
      <c r="G163" s="213" t="s">
        <v>327</v>
      </c>
      <c r="H163" s="214">
        <v>4</v>
      </c>
      <c r="I163" s="215"/>
      <c r="J163" s="216">
        <f>ROUND(I163*H163,2)</f>
        <v>0</v>
      </c>
      <c r="K163" s="217"/>
      <c r="L163" s="43"/>
      <c r="M163" s="218" t="s">
        <v>1</v>
      </c>
      <c r="N163" s="219" t="s">
        <v>45</v>
      </c>
      <c r="O163" s="90"/>
      <c r="P163" s="220">
        <f>O163*H163</f>
        <v>0</v>
      </c>
      <c r="Q163" s="220">
        <v>0</v>
      </c>
      <c r="R163" s="220">
        <f>Q163*H163</f>
        <v>0</v>
      </c>
      <c r="S163" s="220">
        <v>0</v>
      </c>
      <c r="T163" s="22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2" t="s">
        <v>138</v>
      </c>
      <c r="AT163" s="222" t="s">
        <v>134</v>
      </c>
      <c r="AU163" s="222" t="s">
        <v>88</v>
      </c>
      <c r="AY163" s="16" t="s">
        <v>133</v>
      </c>
      <c r="BE163" s="223">
        <f>IF(N163="základní",J163,0)</f>
        <v>0</v>
      </c>
      <c r="BF163" s="223">
        <f>IF(N163="snížená",J163,0)</f>
        <v>0</v>
      </c>
      <c r="BG163" s="223">
        <f>IF(N163="zákl. přenesená",J163,0)</f>
        <v>0</v>
      </c>
      <c r="BH163" s="223">
        <f>IF(N163="sníž. přenesená",J163,0)</f>
        <v>0</v>
      </c>
      <c r="BI163" s="223">
        <f>IF(N163="nulová",J163,0)</f>
        <v>0</v>
      </c>
      <c r="BJ163" s="16" t="s">
        <v>88</v>
      </c>
      <c r="BK163" s="223">
        <f>ROUND(I163*H163,2)</f>
        <v>0</v>
      </c>
      <c r="BL163" s="16" t="s">
        <v>138</v>
      </c>
      <c r="BM163" s="222" t="s">
        <v>243</v>
      </c>
    </row>
    <row r="164" s="2" customFormat="1" ht="16.5" customHeight="1">
      <c r="A164" s="37"/>
      <c r="B164" s="38"/>
      <c r="C164" s="210" t="s">
        <v>191</v>
      </c>
      <c r="D164" s="210" t="s">
        <v>134</v>
      </c>
      <c r="E164" s="211" t="s">
        <v>233</v>
      </c>
      <c r="F164" s="212" t="s">
        <v>234</v>
      </c>
      <c r="G164" s="213" t="s">
        <v>144</v>
      </c>
      <c r="H164" s="214">
        <v>40</v>
      </c>
      <c r="I164" s="215"/>
      <c r="J164" s="216">
        <f>ROUND(I164*H164,2)</f>
        <v>0</v>
      </c>
      <c r="K164" s="217"/>
      <c r="L164" s="43"/>
      <c r="M164" s="218" t="s">
        <v>1</v>
      </c>
      <c r="N164" s="219" t="s">
        <v>45</v>
      </c>
      <c r="O164" s="90"/>
      <c r="P164" s="220">
        <f>O164*H164</f>
        <v>0</v>
      </c>
      <c r="Q164" s="220">
        <v>0.0094000000000000004</v>
      </c>
      <c r="R164" s="220">
        <f>Q164*H164</f>
        <v>0.376</v>
      </c>
      <c r="S164" s="220">
        <v>0</v>
      </c>
      <c r="T164" s="22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2" t="s">
        <v>138</v>
      </c>
      <c r="AT164" s="222" t="s">
        <v>134</v>
      </c>
      <c r="AU164" s="222" t="s">
        <v>88</v>
      </c>
      <c r="AY164" s="16" t="s">
        <v>133</v>
      </c>
      <c r="BE164" s="223">
        <f>IF(N164="základní",J164,0)</f>
        <v>0</v>
      </c>
      <c r="BF164" s="223">
        <f>IF(N164="snížená",J164,0)</f>
        <v>0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16" t="s">
        <v>88</v>
      </c>
      <c r="BK164" s="223">
        <f>ROUND(I164*H164,2)</f>
        <v>0</v>
      </c>
      <c r="BL164" s="16" t="s">
        <v>138</v>
      </c>
      <c r="BM164" s="222" t="s">
        <v>247</v>
      </c>
    </row>
    <row r="165" s="12" customFormat="1">
      <c r="A165" s="12"/>
      <c r="B165" s="224"/>
      <c r="C165" s="225"/>
      <c r="D165" s="226" t="s">
        <v>139</v>
      </c>
      <c r="E165" s="227" t="s">
        <v>1</v>
      </c>
      <c r="F165" s="228" t="s">
        <v>235</v>
      </c>
      <c r="G165" s="225"/>
      <c r="H165" s="227" t="s">
        <v>1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T165" s="234" t="s">
        <v>139</v>
      </c>
      <c r="AU165" s="234" t="s">
        <v>88</v>
      </c>
      <c r="AV165" s="12" t="s">
        <v>88</v>
      </c>
      <c r="AW165" s="12" t="s">
        <v>36</v>
      </c>
      <c r="AX165" s="12" t="s">
        <v>80</v>
      </c>
      <c r="AY165" s="234" t="s">
        <v>133</v>
      </c>
    </row>
    <row r="166" s="13" customFormat="1">
      <c r="A166" s="13"/>
      <c r="B166" s="235"/>
      <c r="C166" s="236"/>
      <c r="D166" s="226" t="s">
        <v>139</v>
      </c>
      <c r="E166" s="237" t="s">
        <v>1</v>
      </c>
      <c r="F166" s="238" t="s">
        <v>655</v>
      </c>
      <c r="G166" s="236"/>
      <c r="H166" s="239">
        <v>40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139</v>
      </c>
      <c r="AU166" s="245" t="s">
        <v>88</v>
      </c>
      <c r="AV166" s="13" t="s">
        <v>90</v>
      </c>
      <c r="AW166" s="13" t="s">
        <v>36</v>
      </c>
      <c r="AX166" s="13" t="s">
        <v>88</v>
      </c>
      <c r="AY166" s="245" t="s">
        <v>133</v>
      </c>
    </row>
    <row r="167" s="2" customFormat="1" ht="16.5" customHeight="1">
      <c r="A167" s="37"/>
      <c r="B167" s="38"/>
      <c r="C167" s="210" t="s">
        <v>250</v>
      </c>
      <c r="D167" s="210" t="s">
        <v>134</v>
      </c>
      <c r="E167" s="211" t="s">
        <v>237</v>
      </c>
      <c r="F167" s="212" t="s">
        <v>238</v>
      </c>
      <c r="G167" s="213" t="s">
        <v>144</v>
      </c>
      <c r="H167" s="214">
        <v>40</v>
      </c>
      <c r="I167" s="215"/>
      <c r="J167" s="216">
        <f>ROUND(I167*H167,2)</f>
        <v>0</v>
      </c>
      <c r="K167" s="217"/>
      <c r="L167" s="43"/>
      <c r="M167" s="218" t="s">
        <v>1</v>
      </c>
      <c r="N167" s="219" t="s">
        <v>45</v>
      </c>
      <c r="O167" s="90"/>
      <c r="P167" s="220">
        <f>O167*H167</f>
        <v>0</v>
      </c>
      <c r="Q167" s="220">
        <v>0</v>
      </c>
      <c r="R167" s="220">
        <f>Q167*H167</f>
        <v>0</v>
      </c>
      <c r="S167" s="220">
        <v>0</v>
      </c>
      <c r="T167" s="22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2" t="s">
        <v>138</v>
      </c>
      <c r="AT167" s="222" t="s">
        <v>134</v>
      </c>
      <c r="AU167" s="222" t="s">
        <v>88</v>
      </c>
      <c r="AY167" s="16" t="s">
        <v>133</v>
      </c>
      <c r="BE167" s="223">
        <f>IF(N167="základní",J167,0)</f>
        <v>0</v>
      </c>
      <c r="BF167" s="223">
        <f>IF(N167="snížená",J167,0)</f>
        <v>0</v>
      </c>
      <c r="BG167" s="223">
        <f>IF(N167="zákl. přenesená",J167,0)</f>
        <v>0</v>
      </c>
      <c r="BH167" s="223">
        <f>IF(N167="sníž. přenesená",J167,0)</f>
        <v>0</v>
      </c>
      <c r="BI167" s="223">
        <f>IF(N167="nulová",J167,0)</f>
        <v>0</v>
      </c>
      <c r="BJ167" s="16" t="s">
        <v>88</v>
      </c>
      <c r="BK167" s="223">
        <f>ROUND(I167*H167,2)</f>
        <v>0</v>
      </c>
      <c r="BL167" s="16" t="s">
        <v>138</v>
      </c>
      <c r="BM167" s="222" t="s">
        <v>249</v>
      </c>
    </row>
    <row r="168" s="11" customFormat="1" ht="25.92" customHeight="1">
      <c r="A168" s="11"/>
      <c r="B168" s="196"/>
      <c r="C168" s="197"/>
      <c r="D168" s="198" t="s">
        <v>79</v>
      </c>
      <c r="E168" s="199" t="s">
        <v>212</v>
      </c>
      <c r="F168" s="199" t="s">
        <v>656</v>
      </c>
      <c r="G168" s="197"/>
      <c r="H168" s="197"/>
      <c r="I168" s="200"/>
      <c r="J168" s="201">
        <f>BK168</f>
        <v>0</v>
      </c>
      <c r="K168" s="197"/>
      <c r="L168" s="202"/>
      <c r="M168" s="203"/>
      <c r="N168" s="204"/>
      <c r="O168" s="204"/>
      <c r="P168" s="205">
        <f>SUM(P169:P209)</f>
        <v>0</v>
      </c>
      <c r="Q168" s="204"/>
      <c r="R168" s="205">
        <f>SUM(R169:R209)</f>
        <v>0.0018</v>
      </c>
      <c r="S168" s="204"/>
      <c r="T168" s="206">
        <f>SUM(T169:T209)</f>
        <v>0</v>
      </c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R168" s="207" t="s">
        <v>88</v>
      </c>
      <c r="AT168" s="208" t="s">
        <v>79</v>
      </c>
      <c r="AU168" s="208" t="s">
        <v>80</v>
      </c>
      <c r="AY168" s="207" t="s">
        <v>133</v>
      </c>
      <c r="BK168" s="209">
        <f>SUM(BK169:BK209)</f>
        <v>0</v>
      </c>
    </row>
    <row r="169" s="2" customFormat="1" ht="21.75" customHeight="1">
      <c r="A169" s="37"/>
      <c r="B169" s="38"/>
      <c r="C169" s="210" t="s">
        <v>195</v>
      </c>
      <c r="D169" s="210" t="s">
        <v>134</v>
      </c>
      <c r="E169" s="211" t="s">
        <v>636</v>
      </c>
      <c r="F169" s="212" t="s">
        <v>637</v>
      </c>
      <c r="G169" s="213" t="s">
        <v>199</v>
      </c>
      <c r="H169" s="214">
        <v>458.55000000000001</v>
      </c>
      <c r="I169" s="215"/>
      <c r="J169" s="216">
        <f>ROUND(I169*H169,2)</f>
        <v>0</v>
      </c>
      <c r="K169" s="217"/>
      <c r="L169" s="43"/>
      <c r="M169" s="218" t="s">
        <v>1</v>
      </c>
      <c r="N169" s="219" t="s">
        <v>45</v>
      </c>
      <c r="O169" s="90"/>
      <c r="P169" s="220">
        <f>O169*H169</f>
        <v>0</v>
      </c>
      <c r="Q169" s="220">
        <v>0</v>
      </c>
      <c r="R169" s="220">
        <f>Q169*H169</f>
        <v>0</v>
      </c>
      <c r="S169" s="220">
        <v>0</v>
      </c>
      <c r="T169" s="22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2" t="s">
        <v>138</v>
      </c>
      <c r="AT169" s="222" t="s">
        <v>134</v>
      </c>
      <c r="AU169" s="222" t="s">
        <v>88</v>
      </c>
      <c r="AY169" s="16" t="s">
        <v>133</v>
      </c>
      <c r="BE169" s="223">
        <f>IF(N169="základní",J169,0)</f>
        <v>0</v>
      </c>
      <c r="BF169" s="223">
        <f>IF(N169="snížená",J169,0)</f>
        <v>0</v>
      </c>
      <c r="BG169" s="223">
        <f>IF(N169="zákl. přenesená",J169,0)</f>
        <v>0</v>
      </c>
      <c r="BH169" s="223">
        <f>IF(N169="sníž. přenesená",J169,0)</f>
        <v>0</v>
      </c>
      <c r="BI169" s="223">
        <f>IF(N169="nulová",J169,0)</f>
        <v>0</v>
      </c>
      <c r="BJ169" s="16" t="s">
        <v>88</v>
      </c>
      <c r="BK169" s="223">
        <f>ROUND(I169*H169,2)</f>
        <v>0</v>
      </c>
      <c r="BL169" s="16" t="s">
        <v>138</v>
      </c>
      <c r="BM169" s="222" t="s">
        <v>251</v>
      </c>
    </row>
    <row r="170" s="12" customFormat="1">
      <c r="A170" s="12"/>
      <c r="B170" s="224"/>
      <c r="C170" s="225"/>
      <c r="D170" s="226" t="s">
        <v>139</v>
      </c>
      <c r="E170" s="227" t="s">
        <v>1</v>
      </c>
      <c r="F170" s="228" t="s">
        <v>657</v>
      </c>
      <c r="G170" s="225"/>
      <c r="H170" s="227" t="s">
        <v>1</v>
      </c>
      <c r="I170" s="229"/>
      <c r="J170" s="225"/>
      <c r="K170" s="225"/>
      <c r="L170" s="230"/>
      <c r="M170" s="231"/>
      <c r="N170" s="232"/>
      <c r="O170" s="232"/>
      <c r="P170" s="232"/>
      <c r="Q170" s="232"/>
      <c r="R170" s="232"/>
      <c r="S170" s="232"/>
      <c r="T170" s="233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T170" s="234" t="s">
        <v>139</v>
      </c>
      <c r="AU170" s="234" t="s">
        <v>88</v>
      </c>
      <c r="AV170" s="12" t="s">
        <v>88</v>
      </c>
      <c r="AW170" s="12" t="s">
        <v>36</v>
      </c>
      <c r="AX170" s="12" t="s">
        <v>80</v>
      </c>
      <c r="AY170" s="234" t="s">
        <v>133</v>
      </c>
    </row>
    <row r="171" s="13" customFormat="1">
      <c r="A171" s="13"/>
      <c r="B171" s="235"/>
      <c r="C171" s="236"/>
      <c r="D171" s="226" t="s">
        <v>139</v>
      </c>
      <c r="E171" s="237" t="s">
        <v>1</v>
      </c>
      <c r="F171" s="238" t="s">
        <v>658</v>
      </c>
      <c r="G171" s="236"/>
      <c r="H171" s="239">
        <v>458.55000000000001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139</v>
      </c>
      <c r="AU171" s="245" t="s">
        <v>88</v>
      </c>
      <c r="AV171" s="13" t="s">
        <v>90</v>
      </c>
      <c r="AW171" s="13" t="s">
        <v>36</v>
      </c>
      <c r="AX171" s="13" t="s">
        <v>88</v>
      </c>
      <c r="AY171" s="245" t="s">
        <v>133</v>
      </c>
    </row>
    <row r="172" s="2" customFormat="1" ht="24.15" customHeight="1">
      <c r="A172" s="37"/>
      <c r="B172" s="38"/>
      <c r="C172" s="210" t="s">
        <v>253</v>
      </c>
      <c r="D172" s="210" t="s">
        <v>134</v>
      </c>
      <c r="E172" s="211" t="s">
        <v>659</v>
      </c>
      <c r="F172" s="212" t="s">
        <v>660</v>
      </c>
      <c r="G172" s="213" t="s">
        <v>199</v>
      </c>
      <c r="H172" s="214">
        <v>458.55000000000001</v>
      </c>
      <c r="I172" s="215"/>
      <c r="J172" s="216">
        <f>ROUND(I172*H172,2)</f>
        <v>0</v>
      </c>
      <c r="K172" s="217"/>
      <c r="L172" s="43"/>
      <c r="M172" s="218" t="s">
        <v>1</v>
      </c>
      <c r="N172" s="219" t="s">
        <v>45</v>
      </c>
      <c r="O172" s="90"/>
      <c r="P172" s="220">
        <f>O172*H172</f>
        <v>0</v>
      </c>
      <c r="Q172" s="220">
        <v>0</v>
      </c>
      <c r="R172" s="220">
        <f>Q172*H172</f>
        <v>0</v>
      </c>
      <c r="S172" s="220">
        <v>0</v>
      </c>
      <c r="T172" s="22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2" t="s">
        <v>138</v>
      </c>
      <c r="AT172" s="222" t="s">
        <v>134</v>
      </c>
      <c r="AU172" s="222" t="s">
        <v>88</v>
      </c>
      <c r="AY172" s="16" t="s">
        <v>133</v>
      </c>
      <c r="BE172" s="223">
        <f>IF(N172="základní",J172,0)</f>
        <v>0</v>
      </c>
      <c r="BF172" s="223">
        <f>IF(N172="snížená",J172,0)</f>
        <v>0</v>
      </c>
      <c r="BG172" s="223">
        <f>IF(N172="zákl. přenesená",J172,0)</f>
        <v>0</v>
      </c>
      <c r="BH172" s="223">
        <f>IF(N172="sníž. přenesená",J172,0)</f>
        <v>0</v>
      </c>
      <c r="BI172" s="223">
        <f>IF(N172="nulová",J172,0)</f>
        <v>0</v>
      </c>
      <c r="BJ172" s="16" t="s">
        <v>88</v>
      </c>
      <c r="BK172" s="223">
        <f>ROUND(I172*H172,2)</f>
        <v>0</v>
      </c>
      <c r="BL172" s="16" t="s">
        <v>138</v>
      </c>
      <c r="BM172" s="222" t="s">
        <v>252</v>
      </c>
    </row>
    <row r="173" s="2" customFormat="1" ht="24.15" customHeight="1">
      <c r="A173" s="37"/>
      <c r="B173" s="38"/>
      <c r="C173" s="210" t="s">
        <v>200</v>
      </c>
      <c r="D173" s="210" t="s">
        <v>134</v>
      </c>
      <c r="E173" s="211" t="s">
        <v>661</v>
      </c>
      <c r="F173" s="212" t="s">
        <v>662</v>
      </c>
      <c r="G173" s="213" t="s">
        <v>144</v>
      </c>
      <c r="H173" s="214">
        <v>3057</v>
      </c>
      <c r="I173" s="215"/>
      <c r="J173" s="216">
        <f>ROUND(I173*H173,2)</f>
        <v>0</v>
      </c>
      <c r="K173" s="217"/>
      <c r="L173" s="43"/>
      <c r="M173" s="218" t="s">
        <v>1</v>
      </c>
      <c r="N173" s="219" t="s">
        <v>45</v>
      </c>
      <c r="O173" s="90"/>
      <c r="P173" s="220">
        <f>O173*H173</f>
        <v>0</v>
      </c>
      <c r="Q173" s="220">
        <v>0</v>
      </c>
      <c r="R173" s="220">
        <f>Q173*H173</f>
        <v>0</v>
      </c>
      <c r="S173" s="220">
        <v>0</v>
      </c>
      <c r="T173" s="22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2" t="s">
        <v>138</v>
      </c>
      <c r="AT173" s="222" t="s">
        <v>134</v>
      </c>
      <c r="AU173" s="222" t="s">
        <v>88</v>
      </c>
      <c r="AY173" s="16" t="s">
        <v>133</v>
      </c>
      <c r="BE173" s="223">
        <f>IF(N173="základní",J173,0)</f>
        <v>0</v>
      </c>
      <c r="BF173" s="223">
        <f>IF(N173="snížená",J173,0)</f>
        <v>0</v>
      </c>
      <c r="BG173" s="223">
        <f>IF(N173="zákl. přenesená",J173,0)</f>
        <v>0</v>
      </c>
      <c r="BH173" s="223">
        <f>IF(N173="sníž. přenesená",J173,0)</f>
        <v>0</v>
      </c>
      <c r="BI173" s="223">
        <f>IF(N173="nulová",J173,0)</f>
        <v>0</v>
      </c>
      <c r="BJ173" s="16" t="s">
        <v>88</v>
      </c>
      <c r="BK173" s="223">
        <f>ROUND(I173*H173,2)</f>
        <v>0</v>
      </c>
      <c r="BL173" s="16" t="s">
        <v>138</v>
      </c>
      <c r="BM173" s="222" t="s">
        <v>256</v>
      </c>
    </row>
    <row r="174" s="2" customFormat="1" ht="24.15" customHeight="1">
      <c r="A174" s="37"/>
      <c r="B174" s="38"/>
      <c r="C174" s="210" t="s">
        <v>264</v>
      </c>
      <c r="D174" s="210" t="s">
        <v>134</v>
      </c>
      <c r="E174" s="211" t="s">
        <v>663</v>
      </c>
      <c r="F174" s="212" t="s">
        <v>664</v>
      </c>
      <c r="G174" s="213" t="s">
        <v>144</v>
      </c>
      <c r="H174" s="214">
        <v>3057</v>
      </c>
      <c r="I174" s="215"/>
      <c r="J174" s="216">
        <f>ROUND(I174*H174,2)</f>
        <v>0</v>
      </c>
      <c r="K174" s="217"/>
      <c r="L174" s="43"/>
      <c r="M174" s="218" t="s">
        <v>1</v>
      </c>
      <c r="N174" s="219" t="s">
        <v>45</v>
      </c>
      <c r="O174" s="90"/>
      <c r="P174" s="220">
        <f>O174*H174</f>
        <v>0</v>
      </c>
      <c r="Q174" s="220">
        <v>0</v>
      </c>
      <c r="R174" s="220">
        <f>Q174*H174</f>
        <v>0</v>
      </c>
      <c r="S174" s="220">
        <v>0</v>
      </c>
      <c r="T174" s="22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2" t="s">
        <v>138</v>
      </c>
      <c r="AT174" s="222" t="s">
        <v>134</v>
      </c>
      <c r="AU174" s="222" t="s">
        <v>88</v>
      </c>
      <c r="AY174" s="16" t="s">
        <v>133</v>
      </c>
      <c r="BE174" s="223">
        <f>IF(N174="základní",J174,0)</f>
        <v>0</v>
      </c>
      <c r="BF174" s="223">
        <f>IF(N174="snížená",J174,0)</f>
        <v>0</v>
      </c>
      <c r="BG174" s="223">
        <f>IF(N174="zákl. přenesená",J174,0)</f>
        <v>0</v>
      </c>
      <c r="BH174" s="223">
        <f>IF(N174="sníž. přenesená",J174,0)</f>
        <v>0</v>
      </c>
      <c r="BI174" s="223">
        <f>IF(N174="nulová",J174,0)</f>
        <v>0</v>
      </c>
      <c r="BJ174" s="16" t="s">
        <v>88</v>
      </c>
      <c r="BK174" s="223">
        <f>ROUND(I174*H174,2)</f>
        <v>0</v>
      </c>
      <c r="BL174" s="16" t="s">
        <v>138</v>
      </c>
      <c r="BM174" s="222" t="s">
        <v>262</v>
      </c>
    </row>
    <row r="175" s="2" customFormat="1" ht="24.15" customHeight="1">
      <c r="A175" s="37"/>
      <c r="B175" s="38"/>
      <c r="C175" s="210" t="s">
        <v>205</v>
      </c>
      <c r="D175" s="210" t="s">
        <v>134</v>
      </c>
      <c r="E175" s="211" t="s">
        <v>665</v>
      </c>
      <c r="F175" s="212" t="s">
        <v>666</v>
      </c>
      <c r="G175" s="213" t="s">
        <v>144</v>
      </c>
      <c r="H175" s="214">
        <v>3057</v>
      </c>
      <c r="I175" s="215"/>
      <c r="J175" s="216">
        <f>ROUND(I175*H175,2)</f>
        <v>0</v>
      </c>
      <c r="K175" s="217"/>
      <c r="L175" s="43"/>
      <c r="M175" s="218" t="s">
        <v>1</v>
      </c>
      <c r="N175" s="219" t="s">
        <v>45</v>
      </c>
      <c r="O175" s="90"/>
      <c r="P175" s="220">
        <f>O175*H175</f>
        <v>0</v>
      </c>
      <c r="Q175" s="220">
        <v>0</v>
      </c>
      <c r="R175" s="220">
        <f>Q175*H175</f>
        <v>0</v>
      </c>
      <c r="S175" s="220">
        <v>0</v>
      </c>
      <c r="T175" s="22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2" t="s">
        <v>138</v>
      </c>
      <c r="AT175" s="222" t="s">
        <v>134</v>
      </c>
      <c r="AU175" s="222" t="s">
        <v>88</v>
      </c>
      <c r="AY175" s="16" t="s">
        <v>133</v>
      </c>
      <c r="BE175" s="223">
        <f>IF(N175="základní",J175,0)</f>
        <v>0</v>
      </c>
      <c r="BF175" s="223">
        <f>IF(N175="snížená",J175,0)</f>
        <v>0</v>
      </c>
      <c r="BG175" s="223">
        <f>IF(N175="zákl. přenesená",J175,0)</f>
        <v>0</v>
      </c>
      <c r="BH175" s="223">
        <f>IF(N175="sníž. přenesená",J175,0)</f>
        <v>0</v>
      </c>
      <c r="BI175" s="223">
        <f>IF(N175="nulová",J175,0)</f>
        <v>0</v>
      </c>
      <c r="BJ175" s="16" t="s">
        <v>88</v>
      </c>
      <c r="BK175" s="223">
        <f>ROUND(I175*H175,2)</f>
        <v>0</v>
      </c>
      <c r="BL175" s="16" t="s">
        <v>138</v>
      </c>
      <c r="BM175" s="222" t="s">
        <v>267</v>
      </c>
    </row>
    <row r="176" s="13" customFormat="1">
      <c r="A176" s="13"/>
      <c r="B176" s="235"/>
      <c r="C176" s="236"/>
      <c r="D176" s="226" t="s">
        <v>139</v>
      </c>
      <c r="E176" s="237" t="s">
        <v>1</v>
      </c>
      <c r="F176" s="238" t="s">
        <v>667</v>
      </c>
      <c r="G176" s="236"/>
      <c r="H176" s="239">
        <v>3057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139</v>
      </c>
      <c r="AU176" s="245" t="s">
        <v>88</v>
      </c>
      <c r="AV176" s="13" t="s">
        <v>90</v>
      </c>
      <c r="AW176" s="13" t="s">
        <v>36</v>
      </c>
      <c r="AX176" s="13" t="s">
        <v>88</v>
      </c>
      <c r="AY176" s="245" t="s">
        <v>133</v>
      </c>
    </row>
    <row r="177" s="2" customFormat="1" ht="33" customHeight="1">
      <c r="A177" s="37"/>
      <c r="B177" s="38"/>
      <c r="C177" s="210" t="s">
        <v>274</v>
      </c>
      <c r="D177" s="210" t="s">
        <v>134</v>
      </c>
      <c r="E177" s="211" t="s">
        <v>668</v>
      </c>
      <c r="F177" s="212" t="s">
        <v>669</v>
      </c>
      <c r="G177" s="213" t="s">
        <v>327</v>
      </c>
      <c r="H177" s="214">
        <v>62</v>
      </c>
      <c r="I177" s="215"/>
      <c r="J177" s="216">
        <f>ROUND(I177*H177,2)</f>
        <v>0</v>
      </c>
      <c r="K177" s="217"/>
      <c r="L177" s="43"/>
      <c r="M177" s="218" t="s">
        <v>1</v>
      </c>
      <c r="N177" s="219" t="s">
        <v>45</v>
      </c>
      <c r="O177" s="90"/>
      <c r="P177" s="220">
        <f>O177*H177</f>
        <v>0</v>
      </c>
      <c r="Q177" s="220">
        <v>0</v>
      </c>
      <c r="R177" s="220">
        <f>Q177*H177</f>
        <v>0</v>
      </c>
      <c r="S177" s="220">
        <v>0</v>
      </c>
      <c r="T177" s="22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2" t="s">
        <v>138</v>
      </c>
      <c r="AT177" s="222" t="s">
        <v>134</v>
      </c>
      <c r="AU177" s="222" t="s">
        <v>88</v>
      </c>
      <c r="AY177" s="16" t="s">
        <v>133</v>
      </c>
      <c r="BE177" s="223">
        <f>IF(N177="základní",J177,0)</f>
        <v>0</v>
      </c>
      <c r="BF177" s="223">
        <f>IF(N177="snížená",J177,0)</f>
        <v>0</v>
      </c>
      <c r="BG177" s="223">
        <f>IF(N177="zákl. přenesená",J177,0)</f>
        <v>0</v>
      </c>
      <c r="BH177" s="223">
        <f>IF(N177="sníž. přenesená",J177,0)</f>
        <v>0</v>
      </c>
      <c r="BI177" s="223">
        <f>IF(N177="nulová",J177,0)</f>
        <v>0</v>
      </c>
      <c r="BJ177" s="16" t="s">
        <v>88</v>
      </c>
      <c r="BK177" s="223">
        <f>ROUND(I177*H177,2)</f>
        <v>0</v>
      </c>
      <c r="BL177" s="16" t="s">
        <v>138</v>
      </c>
      <c r="BM177" s="222" t="s">
        <v>272</v>
      </c>
    </row>
    <row r="178" s="12" customFormat="1">
      <c r="A178" s="12"/>
      <c r="B178" s="224"/>
      <c r="C178" s="225"/>
      <c r="D178" s="226" t="s">
        <v>139</v>
      </c>
      <c r="E178" s="227" t="s">
        <v>1</v>
      </c>
      <c r="F178" s="228" t="s">
        <v>670</v>
      </c>
      <c r="G178" s="225"/>
      <c r="H178" s="227" t="s">
        <v>1</v>
      </c>
      <c r="I178" s="229"/>
      <c r="J178" s="225"/>
      <c r="K178" s="225"/>
      <c r="L178" s="230"/>
      <c r="M178" s="231"/>
      <c r="N178" s="232"/>
      <c r="O178" s="232"/>
      <c r="P178" s="232"/>
      <c r="Q178" s="232"/>
      <c r="R178" s="232"/>
      <c r="S178" s="232"/>
      <c r="T178" s="233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T178" s="234" t="s">
        <v>139</v>
      </c>
      <c r="AU178" s="234" t="s">
        <v>88</v>
      </c>
      <c r="AV178" s="12" t="s">
        <v>88</v>
      </c>
      <c r="AW178" s="12" t="s">
        <v>36</v>
      </c>
      <c r="AX178" s="12" t="s">
        <v>80</v>
      </c>
      <c r="AY178" s="234" t="s">
        <v>133</v>
      </c>
    </row>
    <row r="179" s="13" customFormat="1">
      <c r="A179" s="13"/>
      <c r="B179" s="235"/>
      <c r="C179" s="236"/>
      <c r="D179" s="226" t="s">
        <v>139</v>
      </c>
      <c r="E179" s="237" t="s">
        <v>1</v>
      </c>
      <c r="F179" s="238" t="s">
        <v>256</v>
      </c>
      <c r="G179" s="236"/>
      <c r="H179" s="239">
        <v>62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139</v>
      </c>
      <c r="AU179" s="245" t="s">
        <v>88</v>
      </c>
      <c r="AV179" s="13" t="s">
        <v>90</v>
      </c>
      <c r="AW179" s="13" t="s">
        <v>36</v>
      </c>
      <c r="AX179" s="13" t="s">
        <v>88</v>
      </c>
      <c r="AY179" s="245" t="s">
        <v>133</v>
      </c>
    </row>
    <row r="180" s="2" customFormat="1" ht="24.15" customHeight="1">
      <c r="A180" s="37"/>
      <c r="B180" s="38"/>
      <c r="C180" s="210" t="s">
        <v>209</v>
      </c>
      <c r="D180" s="210" t="s">
        <v>134</v>
      </c>
      <c r="E180" s="211" t="s">
        <v>671</v>
      </c>
      <c r="F180" s="212" t="s">
        <v>672</v>
      </c>
      <c r="G180" s="213" t="s">
        <v>327</v>
      </c>
      <c r="H180" s="214">
        <v>62</v>
      </c>
      <c r="I180" s="215"/>
      <c r="J180" s="216">
        <f>ROUND(I180*H180,2)</f>
        <v>0</v>
      </c>
      <c r="K180" s="217"/>
      <c r="L180" s="43"/>
      <c r="M180" s="218" t="s">
        <v>1</v>
      </c>
      <c r="N180" s="219" t="s">
        <v>45</v>
      </c>
      <c r="O180" s="90"/>
      <c r="P180" s="220">
        <f>O180*H180</f>
        <v>0</v>
      </c>
      <c r="Q180" s="220">
        <v>0</v>
      </c>
      <c r="R180" s="220">
        <f>Q180*H180</f>
        <v>0</v>
      </c>
      <c r="S180" s="220">
        <v>0</v>
      </c>
      <c r="T180" s="22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2" t="s">
        <v>138</v>
      </c>
      <c r="AT180" s="222" t="s">
        <v>134</v>
      </c>
      <c r="AU180" s="222" t="s">
        <v>88</v>
      </c>
      <c r="AY180" s="16" t="s">
        <v>133</v>
      </c>
      <c r="BE180" s="223">
        <f>IF(N180="základní",J180,0)</f>
        <v>0</v>
      </c>
      <c r="BF180" s="223">
        <f>IF(N180="snížená",J180,0)</f>
        <v>0</v>
      </c>
      <c r="BG180" s="223">
        <f>IF(N180="zákl. přenesená",J180,0)</f>
        <v>0</v>
      </c>
      <c r="BH180" s="223">
        <f>IF(N180="sníž. přenesená",J180,0)</f>
        <v>0</v>
      </c>
      <c r="BI180" s="223">
        <f>IF(N180="nulová",J180,0)</f>
        <v>0</v>
      </c>
      <c r="BJ180" s="16" t="s">
        <v>88</v>
      </c>
      <c r="BK180" s="223">
        <f>ROUND(I180*H180,2)</f>
        <v>0</v>
      </c>
      <c r="BL180" s="16" t="s">
        <v>138</v>
      </c>
      <c r="BM180" s="222" t="s">
        <v>278</v>
      </c>
    </row>
    <row r="181" s="12" customFormat="1">
      <c r="A181" s="12"/>
      <c r="B181" s="224"/>
      <c r="C181" s="225"/>
      <c r="D181" s="226" t="s">
        <v>139</v>
      </c>
      <c r="E181" s="227" t="s">
        <v>1</v>
      </c>
      <c r="F181" s="228" t="s">
        <v>670</v>
      </c>
      <c r="G181" s="225"/>
      <c r="H181" s="227" t="s">
        <v>1</v>
      </c>
      <c r="I181" s="229"/>
      <c r="J181" s="225"/>
      <c r="K181" s="225"/>
      <c r="L181" s="230"/>
      <c r="M181" s="231"/>
      <c r="N181" s="232"/>
      <c r="O181" s="232"/>
      <c r="P181" s="232"/>
      <c r="Q181" s="232"/>
      <c r="R181" s="232"/>
      <c r="S181" s="232"/>
      <c r="T181" s="233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T181" s="234" t="s">
        <v>139</v>
      </c>
      <c r="AU181" s="234" t="s">
        <v>88</v>
      </c>
      <c r="AV181" s="12" t="s">
        <v>88</v>
      </c>
      <c r="AW181" s="12" t="s">
        <v>36</v>
      </c>
      <c r="AX181" s="12" t="s">
        <v>80</v>
      </c>
      <c r="AY181" s="234" t="s">
        <v>133</v>
      </c>
    </row>
    <row r="182" s="13" customFormat="1">
      <c r="A182" s="13"/>
      <c r="B182" s="235"/>
      <c r="C182" s="236"/>
      <c r="D182" s="226" t="s">
        <v>139</v>
      </c>
      <c r="E182" s="237" t="s">
        <v>1</v>
      </c>
      <c r="F182" s="238" t="s">
        <v>256</v>
      </c>
      <c r="G182" s="236"/>
      <c r="H182" s="239">
        <v>62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139</v>
      </c>
      <c r="AU182" s="245" t="s">
        <v>88</v>
      </c>
      <c r="AV182" s="13" t="s">
        <v>90</v>
      </c>
      <c r="AW182" s="13" t="s">
        <v>36</v>
      </c>
      <c r="AX182" s="13" t="s">
        <v>88</v>
      </c>
      <c r="AY182" s="245" t="s">
        <v>133</v>
      </c>
    </row>
    <row r="183" s="2" customFormat="1" ht="16.5" customHeight="1">
      <c r="A183" s="37"/>
      <c r="B183" s="38"/>
      <c r="C183" s="246" t="s">
        <v>282</v>
      </c>
      <c r="D183" s="246" t="s">
        <v>275</v>
      </c>
      <c r="E183" s="247" t="s">
        <v>259</v>
      </c>
      <c r="F183" s="248" t="s">
        <v>673</v>
      </c>
      <c r="G183" s="249" t="s">
        <v>261</v>
      </c>
      <c r="H183" s="250">
        <v>13</v>
      </c>
      <c r="I183" s="251"/>
      <c r="J183" s="252">
        <f>ROUND(I183*H183,2)</f>
        <v>0</v>
      </c>
      <c r="K183" s="253"/>
      <c r="L183" s="254"/>
      <c r="M183" s="255" t="s">
        <v>1</v>
      </c>
      <c r="N183" s="256" t="s">
        <v>45</v>
      </c>
      <c r="O183" s="90"/>
      <c r="P183" s="220">
        <f>O183*H183</f>
        <v>0</v>
      </c>
      <c r="Q183" s="220">
        <v>0</v>
      </c>
      <c r="R183" s="220">
        <f>Q183*H183</f>
        <v>0</v>
      </c>
      <c r="S183" s="220">
        <v>0</v>
      </c>
      <c r="T183" s="22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2" t="s">
        <v>151</v>
      </c>
      <c r="AT183" s="222" t="s">
        <v>275</v>
      </c>
      <c r="AU183" s="222" t="s">
        <v>88</v>
      </c>
      <c r="AY183" s="16" t="s">
        <v>133</v>
      </c>
      <c r="BE183" s="223">
        <f>IF(N183="základní",J183,0)</f>
        <v>0</v>
      </c>
      <c r="BF183" s="223">
        <f>IF(N183="snížená",J183,0)</f>
        <v>0</v>
      </c>
      <c r="BG183" s="223">
        <f>IF(N183="zákl. přenesená",J183,0)</f>
        <v>0</v>
      </c>
      <c r="BH183" s="223">
        <f>IF(N183="sníž. přenesená",J183,0)</f>
        <v>0</v>
      </c>
      <c r="BI183" s="223">
        <f>IF(N183="nulová",J183,0)</f>
        <v>0</v>
      </c>
      <c r="BJ183" s="16" t="s">
        <v>88</v>
      </c>
      <c r="BK183" s="223">
        <f>ROUND(I183*H183,2)</f>
        <v>0</v>
      </c>
      <c r="BL183" s="16" t="s">
        <v>138</v>
      </c>
      <c r="BM183" s="222" t="s">
        <v>281</v>
      </c>
    </row>
    <row r="184" s="2" customFormat="1" ht="16.5" customHeight="1">
      <c r="A184" s="37"/>
      <c r="B184" s="38"/>
      <c r="C184" s="246" t="s">
        <v>215</v>
      </c>
      <c r="D184" s="246" t="s">
        <v>275</v>
      </c>
      <c r="E184" s="247" t="s">
        <v>674</v>
      </c>
      <c r="F184" s="248" t="s">
        <v>675</v>
      </c>
      <c r="G184" s="249" t="s">
        <v>261</v>
      </c>
      <c r="H184" s="250">
        <v>49</v>
      </c>
      <c r="I184" s="251"/>
      <c r="J184" s="252">
        <f>ROUND(I184*H184,2)</f>
        <v>0</v>
      </c>
      <c r="K184" s="253"/>
      <c r="L184" s="254"/>
      <c r="M184" s="255" t="s">
        <v>1</v>
      </c>
      <c r="N184" s="256" t="s">
        <v>45</v>
      </c>
      <c r="O184" s="90"/>
      <c r="P184" s="220">
        <f>O184*H184</f>
        <v>0</v>
      </c>
      <c r="Q184" s="220">
        <v>0</v>
      </c>
      <c r="R184" s="220">
        <f>Q184*H184</f>
        <v>0</v>
      </c>
      <c r="S184" s="220">
        <v>0</v>
      </c>
      <c r="T184" s="22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2" t="s">
        <v>151</v>
      </c>
      <c r="AT184" s="222" t="s">
        <v>275</v>
      </c>
      <c r="AU184" s="222" t="s">
        <v>88</v>
      </c>
      <c r="AY184" s="16" t="s">
        <v>133</v>
      </c>
      <c r="BE184" s="223">
        <f>IF(N184="základní",J184,0)</f>
        <v>0</v>
      </c>
      <c r="BF184" s="223">
        <f>IF(N184="snížená",J184,0)</f>
        <v>0</v>
      </c>
      <c r="BG184" s="223">
        <f>IF(N184="zákl. přenesená",J184,0)</f>
        <v>0</v>
      </c>
      <c r="BH184" s="223">
        <f>IF(N184="sníž. přenesená",J184,0)</f>
        <v>0</v>
      </c>
      <c r="BI184" s="223">
        <f>IF(N184="nulová",J184,0)</f>
        <v>0</v>
      </c>
      <c r="BJ184" s="16" t="s">
        <v>88</v>
      </c>
      <c r="BK184" s="223">
        <f>ROUND(I184*H184,2)</f>
        <v>0</v>
      </c>
      <c r="BL184" s="16" t="s">
        <v>138</v>
      </c>
      <c r="BM184" s="222" t="s">
        <v>285</v>
      </c>
    </row>
    <row r="185" s="2" customFormat="1" ht="33" customHeight="1">
      <c r="A185" s="37"/>
      <c r="B185" s="38"/>
      <c r="C185" s="210" t="s">
        <v>291</v>
      </c>
      <c r="D185" s="210" t="s">
        <v>134</v>
      </c>
      <c r="E185" s="211" t="s">
        <v>676</v>
      </c>
      <c r="F185" s="212" t="s">
        <v>677</v>
      </c>
      <c r="G185" s="213" t="s">
        <v>327</v>
      </c>
      <c r="H185" s="214">
        <v>6</v>
      </c>
      <c r="I185" s="215"/>
      <c r="J185" s="216">
        <f>ROUND(I185*H185,2)</f>
        <v>0</v>
      </c>
      <c r="K185" s="217"/>
      <c r="L185" s="43"/>
      <c r="M185" s="218" t="s">
        <v>1</v>
      </c>
      <c r="N185" s="219" t="s">
        <v>45</v>
      </c>
      <c r="O185" s="90"/>
      <c r="P185" s="220">
        <f>O185*H185</f>
        <v>0</v>
      </c>
      <c r="Q185" s="220">
        <v>0</v>
      </c>
      <c r="R185" s="220">
        <f>Q185*H185</f>
        <v>0</v>
      </c>
      <c r="S185" s="220">
        <v>0</v>
      </c>
      <c r="T185" s="22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2" t="s">
        <v>138</v>
      </c>
      <c r="AT185" s="222" t="s">
        <v>134</v>
      </c>
      <c r="AU185" s="222" t="s">
        <v>88</v>
      </c>
      <c r="AY185" s="16" t="s">
        <v>133</v>
      </c>
      <c r="BE185" s="223">
        <f>IF(N185="základní",J185,0)</f>
        <v>0</v>
      </c>
      <c r="BF185" s="223">
        <f>IF(N185="snížená",J185,0)</f>
        <v>0</v>
      </c>
      <c r="BG185" s="223">
        <f>IF(N185="zákl. přenesená",J185,0)</f>
        <v>0</v>
      </c>
      <c r="BH185" s="223">
        <f>IF(N185="sníž. přenesená",J185,0)</f>
        <v>0</v>
      </c>
      <c r="BI185" s="223">
        <f>IF(N185="nulová",J185,0)</f>
        <v>0</v>
      </c>
      <c r="BJ185" s="16" t="s">
        <v>88</v>
      </c>
      <c r="BK185" s="223">
        <f>ROUND(I185*H185,2)</f>
        <v>0</v>
      </c>
      <c r="BL185" s="16" t="s">
        <v>138</v>
      </c>
      <c r="BM185" s="222" t="s">
        <v>290</v>
      </c>
    </row>
    <row r="186" s="12" customFormat="1">
      <c r="A186" s="12"/>
      <c r="B186" s="224"/>
      <c r="C186" s="225"/>
      <c r="D186" s="226" t="s">
        <v>139</v>
      </c>
      <c r="E186" s="227" t="s">
        <v>1</v>
      </c>
      <c r="F186" s="228" t="s">
        <v>678</v>
      </c>
      <c r="G186" s="225"/>
      <c r="H186" s="227" t="s">
        <v>1</v>
      </c>
      <c r="I186" s="229"/>
      <c r="J186" s="225"/>
      <c r="K186" s="225"/>
      <c r="L186" s="230"/>
      <c r="M186" s="231"/>
      <c r="N186" s="232"/>
      <c r="O186" s="232"/>
      <c r="P186" s="232"/>
      <c r="Q186" s="232"/>
      <c r="R186" s="232"/>
      <c r="S186" s="232"/>
      <c r="T186" s="233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234" t="s">
        <v>139</v>
      </c>
      <c r="AU186" s="234" t="s">
        <v>88</v>
      </c>
      <c r="AV186" s="12" t="s">
        <v>88</v>
      </c>
      <c r="AW186" s="12" t="s">
        <v>36</v>
      </c>
      <c r="AX186" s="12" t="s">
        <v>80</v>
      </c>
      <c r="AY186" s="234" t="s">
        <v>133</v>
      </c>
    </row>
    <row r="187" s="13" customFormat="1">
      <c r="A187" s="13"/>
      <c r="B187" s="235"/>
      <c r="C187" s="236"/>
      <c r="D187" s="226" t="s">
        <v>139</v>
      </c>
      <c r="E187" s="237" t="s">
        <v>1</v>
      </c>
      <c r="F187" s="238" t="s">
        <v>145</v>
      </c>
      <c r="G187" s="236"/>
      <c r="H187" s="239">
        <v>6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139</v>
      </c>
      <c r="AU187" s="245" t="s">
        <v>88</v>
      </c>
      <c r="AV187" s="13" t="s">
        <v>90</v>
      </c>
      <c r="AW187" s="13" t="s">
        <v>36</v>
      </c>
      <c r="AX187" s="13" t="s">
        <v>88</v>
      </c>
      <c r="AY187" s="245" t="s">
        <v>133</v>
      </c>
    </row>
    <row r="188" s="2" customFormat="1" ht="24.15" customHeight="1">
      <c r="A188" s="37"/>
      <c r="B188" s="38"/>
      <c r="C188" s="210" t="s">
        <v>220</v>
      </c>
      <c r="D188" s="210" t="s">
        <v>134</v>
      </c>
      <c r="E188" s="211" t="s">
        <v>679</v>
      </c>
      <c r="F188" s="212" t="s">
        <v>680</v>
      </c>
      <c r="G188" s="213" t="s">
        <v>327</v>
      </c>
      <c r="H188" s="214">
        <v>6</v>
      </c>
      <c r="I188" s="215"/>
      <c r="J188" s="216">
        <f>ROUND(I188*H188,2)</f>
        <v>0</v>
      </c>
      <c r="K188" s="217"/>
      <c r="L188" s="43"/>
      <c r="M188" s="218" t="s">
        <v>1</v>
      </c>
      <c r="N188" s="219" t="s">
        <v>45</v>
      </c>
      <c r="O188" s="90"/>
      <c r="P188" s="220">
        <f>O188*H188</f>
        <v>0</v>
      </c>
      <c r="Q188" s="220">
        <v>0</v>
      </c>
      <c r="R188" s="220">
        <f>Q188*H188</f>
        <v>0</v>
      </c>
      <c r="S188" s="220">
        <v>0</v>
      </c>
      <c r="T188" s="22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2" t="s">
        <v>138</v>
      </c>
      <c r="AT188" s="222" t="s">
        <v>134</v>
      </c>
      <c r="AU188" s="222" t="s">
        <v>88</v>
      </c>
      <c r="AY188" s="16" t="s">
        <v>133</v>
      </c>
      <c r="BE188" s="223">
        <f>IF(N188="základní",J188,0)</f>
        <v>0</v>
      </c>
      <c r="BF188" s="223">
        <f>IF(N188="snížená",J188,0)</f>
        <v>0</v>
      </c>
      <c r="BG188" s="223">
        <f>IF(N188="zákl. přenesená",J188,0)</f>
        <v>0</v>
      </c>
      <c r="BH188" s="223">
        <f>IF(N188="sníž. přenesená",J188,0)</f>
        <v>0</v>
      </c>
      <c r="BI188" s="223">
        <f>IF(N188="nulová",J188,0)</f>
        <v>0</v>
      </c>
      <c r="BJ188" s="16" t="s">
        <v>88</v>
      </c>
      <c r="BK188" s="223">
        <f>ROUND(I188*H188,2)</f>
        <v>0</v>
      </c>
      <c r="BL188" s="16" t="s">
        <v>138</v>
      </c>
      <c r="BM188" s="222" t="s">
        <v>294</v>
      </c>
    </row>
    <row r="189" s="2" customFormat="1" ht="16.5" customHeight="1">
      <c r="A189" s="37"/>
      <c r="B189" s="38"/>
      <c r="C189" s="246" t="s">
        <v>298</v>
      </c>
      <c r="D189" s="246" t="s">
        <v>275</v>
      </c>
      <c r="E189" s="247" t="s">
        <v>681</v>
      </c>
      <c r="F189" s="248" t="s">
        <v>682</v>
      </c>
      <c r="G189" s="249" t="s">
        <v>261</v>
      </c>
      <c r="H189" s="250">
        <v>1</v>
      </c>
      <c r="I189" s="251"/>
      <c r="J189" s="252">
        <f>ROUND(I189*H189,2)</f>
        <v>0</v>
      </c>
      <c r="K189" s="253"/>
      <c r="L189" s="254"/>
      <c r="M189" s="255" t="s">
        <v>1</v>
      </c>
      <c r="N189" s="256" t="s">
        <v>45</v>
      </c>
      <c r="O189" s="90"/>
      <c r="P189" s="220">
        <f>O189*H189</f>
        <v>0</v>
      </c>
      <c r="Q189" s="220">
        <v>0</v>
      </c>
      <c r="R189" s="220">
        <f>Q189*H189</f>
        <v>0</v>
      </c>
      <c r="S189" s="220">
        <v>0</v>
      </c>
      <c r="T189" s="22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2" t="s">
        <v>151</v>
      </c>
      <c r="AT189" s="222" t="s">
        <v>275</v>
      </c>
      <c r="AU189" s="222" t="s">
        <v>88</v>
      </c>
      <c r="AY189" s="16" t="s">
        <v>133</v>
      </c>
      <c r="BE189" s="223">
        <f>IF(N189="základní",J189,0)</f>
        <v>0</v>
      </c>
      <c r="BF189" s="223">
        <f>IF(N189="snížená",J189,0)</f>
        <v>0</v>
      </c>
      <c r="BG189" s="223">
        <f>IF(N189="zákl. přenesená",J189,0)</f>
        <v>0</v>
      </c>
      <c r="BH189" s="223">
        <f>IF(N189="sníž. přenesená",J189,0)</f>
        <v>0</v>
      </c>
      <c r="BI189" s="223">
        <f>IF(N189="nulová",J189,0)</f>
        <v>0</v>
      </c>
      <c r="BJ189" s="16" t="s">
        <v>88</v>
      </c>
      <c r="BK189" s="223">
        <f>ROUND(I189*H189,2)</f>
        <v>0</v>
      </c>
      <c r="BL189" s="16" t="s">
        <v>138</v>
      </c>
      <c r="BM189" s="222" t="s">
        <v>297</v>
      </c>
    </row>
    <row r="190" s="2" customFormat="1" ht="16.5" customHeight="1">
      <c r="A190" s="37"/>
      <c r="B190" s="38"/>
      <c r="C190" s="246" t="s">
        <v>225</v>
      </c>
      <c r="D190" s="246" t="s">
        <v>275</v>
      </c>
      <c r="E190" s="247" t="s">
        <v>683</v>
      </c>
      <c r="F190" s="248" t="s">
        <v>684</v>
      </c>
      <c r="G190" s="249" t="s">
        <v>261</v>
      </c>
      <c r="H190" s="250">
        <v>3</v>
      </c>
      <c r="I190" s="251"/>
      <c r="J190" s="252">
        <f>ROUND(I190*H190,2)</f>
        <v>0</v>
      </c>
      <c r="K190" s="253"/>
      <c r="L190" s="254"/>
      <c r="M190" s="255" t="s">
        <v>1</v>
      </c>
      <c r="N190" s="256" t="s">
        <v>45</v>
      </c>
      <c r="O190" s="90"/>
      <c r="P190" s="220">
        <f>O190*H190</f>
        <v>0</v>
      </c>
      <c r="Q190" s="220">
        <v>0</v>
      </c>
      <c r="R190" s="220">
        <f>Q190*H190</f>
        <v>0</v>
      </c>
      <c r="S190" s="220">
        <v>0</v>
      </c>
      <c r="T190" s="22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2" t="s">
        <v>151</v>
      </c>
      <c r="AT190" s="222" t="s">
        <v>275</v>
      </c>
      <c r="AU190" s="222" t="s">
        <v>88</v>
      </c>
      <c r="AY190" s="16" t="s">
        <v>133</v>
      </c>
      <c r="BE190" s="223">
        <f>IF(N190="základní",J190,0)</f>
        <v>0</v>
      </c>
      <c r="BF190" s="223">
        <f>IF(N190="snížená",J190,0)</f>
        <v>0</v>
      </c>
      <c r="BG190" s="223">
        <f>IF(N190="zákl. přenesená",J190,0)</f>
        <v>0</v>
      </c>
      <c r="BH190" s="223">
        <f>IF(N190="sníž. přenesená",J190,0)</f>
        <v>0</v>
      </c>
      <c r="BI190" s="223">
        <f>IF(N190="nulová",J190,0)</f>
        <v>0</v>
      </c>
      <c r="BJ190" s="16" t="s">
        <v>88</v>
      </c>
      <c r="BK190" s="223">
        <f>ROUND(I190*H190,2)</f>
        <v>0</v>
      </c>
      <c r="BL190" s="16" t="s">
        <v>138</v>
      </c>
      <c r="BM190" s="222" t="s">
        <v>301</v>
      </c>
    </row>
    <row r="191" s="2" customFormat="1" ht="16.5" customHeight="1">
      <c r="A191" s="37"/>
      <c r="B191" s="38"/>
      <c r="C191" s="246" t="s">
        <v>306</v>
      </c>
      <c r="D191" s="246" t="s">
        <v>275</v>
      </c>
      <c r="E191" s="247" t="s">
        <v>685</v>
      </c>
      <c r="F191" s="248" t="s">
        <v>686</v>
      </c>
      <c r="G191" s="249" t="s">
        <v>261</v>
      </c>
      <c r="H191" s="250">
        <v>2</v>
      </c>
      <c r="I191" s="251"/>
      <c r="J191" s="252">
        <f>ROUND(I191*H191,2)</f>
        <v>0</v>
      </c>
      <c r="K191" s="253"/>
      <c r="L191" s="254"/>
      <c r="M191" s="255" t="s">
        <v>1</v>
      </c>
      <c r="N191" s="256" t="s">
        <v>45</v>
      </c>
      <c r="O191" s="90"/>
      <c r="P191" s="220">
        <f>O191*H191</f>
        <v>0</v>
      </c>
      <c r="Q191" s="220">
        <v>0</v>
      </c>
      <c r="R191" s="220">
        <f>Q191*H191</f>
        <v>0</v>
      </c>
      <c r="S191" s="220">
        <v>0</v>
      </c>
      <c r="T191" s="22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2" t="s">
        <v>151</v>
      </c>
      <c r="AT191" s="222" t="s">
        <v>275</v>
      </c>
      <c r="AU191" s="222" t="s">
        <v>88</v>
      </c>
      <c r="AY191" s="16" t="s">
        <v>133</v>
      </c>
      <c r="BE191" s="223">
        <f>IF(N191="základní",J191,0)</f>
        <v>0</v>
      </c>
      <c r="BF191" s="223">
        <f>IF(N191="snížená",J191,0)</f>
        <v>0</v>
      </c>
      <c r="BG191" s="223">
        <f>IF(N191="zákl. přenesená",J191,0)</f>
        <v>0</v>
      </c>
      <c r="BH191" s="223">
        <f>IF(N191="sníž. přenesená",J191,0)</f>
        <v>0</v>
      </c>
      <c r="BI191" s="223">
        <f>IF(N191="nulová",J191,0)</f>
        <v>0</v>
      </c>
      <c r="BJ191" s="16" t="s">
        <v>88</v>
      </c>
      <c r="BK191" s="223">
        <f>ROUND(I191*H191,2)</f>
        <v>0</v>
      </c>
      <c r="BL191" s="16" t="s">
        <v>138</v>
      </c>
      <c r="BM191" s="222" t="s">
        <v>303</v>
      </c>
    </row>
    <row r="192" s="2" customFormat="1" ht="16.5" customHeight="1">
      <c r="A192" s="37"/>
      <c r="B192" s="38"/>
      <c r="C192" s="210" t="s">
        <v>229</v>
      </c>
      <c r="D192" s="210" t="s">
        <v>134</v>
      </c>
      <c r="E192" s="211" t="s">
        <v>687</v>
      </c>
      <c r="F192" s="212" t="s">
        <v>688</v>
      </c>
      <c r="G192" s="213" t="s">
        <v>327</v>
      </c>
      <c r="H192" s="214">
        <v>6</v>
      </c>
      <c r="I192" s="215"/>
      <c r="J192" s="216">
        <f>ROUND(I192*H192,2)</f>
        <v>0</v>
      </c>
      <c r="K192" s="217"/>
      <c r="L192" s="43"/>
      <c r="M192" s="218" t="s">
        <v>1</v>
      </c>
      <c r="N192" s="219" t="s">
        <v>45</v>
      </c>
      <c r="O192" s="90"/>
      <c r="P192" s="220">
        <f>O192*H192</f>
        <v>0</v>
      </c>
      <c r="Q192" s="220">
        <v>0.00029999999999999997</v>
      </c>
      <c r="R192" s="220">
        <f>Q192*H192</f>
        <v>0.0018</v>
      </c>
      <c r="S192" s="220">
        <v>0</v>
      </c>
      <c r="T192" s="22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2" t="s">
        <v>138</v>
      </c>
      <c r="AT192" s="222" t="s">
        <v>134</v>
      </c>
      <c r="AU192" s="222" t="s">
        <v>88</v>
      </c>
      <c r="AY192" s="16" t="s">
        <v>133</v>
      </c>
      <c r="BE192" s="223">
        <f>IF(N192="základní",J192,0)</f>
        <v>0</v>
      </c>
      <c r="BF192" s="223">
        <f>IF(N192="snížená",J192,0)</f>
        <v>0</v>
      </c>
      <c r="BG192" s="223">
        <f>IF(N192="zákl. přenesená",J192,0)</f>
        <v>0</v>
      </c>
      <c r="BH192" s="223">
        <f>IF(N192="sníž. přenesená",J192,0)</f>
        <v>0</v>
      </c>
      <c r="BI192" s="223">
        <f>IF(N192="nulová",J192,0)</f>
        <v>0</v>
      </c>
      <c r="BJ192" s="16" t="s">
        <v>88</v>
      </c>
      <c r="BK192" s="223">
        <f>ROUND(I192*H192,2)</f>
        <v>0</v>
      </c>
      <c r="BL192" s="16" t="s">
        <v>138</v>
      </c>
      <c r="BM192" s="222" t="s">
        <v>309</v>
      </c>
    </row>
    <row r="193" s="2" customFormat="1" ht="16.5" customHeight="1">
      <c r="A193" s="37"/>
      <c r="B193" s="38"/>
      <c r="C193" s="246" t="s">
        <v>316</v>
      </c>
      <c r="D193" s="246" t="s">
        <v>275</v>
      </c>
      <c r="E193" s="247" t="s">
        <v>689</v>
      </c>
      <c r="F193" s="248" t="s">
        <v>690</v>
      </c>
      <c r="G193" s="249" t="s">
        <v>261</v>
      </c>
      <c r="H193" s="250">
        <v>18</v>
      </c>
      <c r="I193" s="251"/>
      <c r="J193" s="252">
        <f>ROUND(I193*H193,2)</f>
        <v>0</v>
      </c>
      <c r="K193" s="253"/>
      <c r="L193" s="254"/>
      <c r="M193" s="255" t="s">
        <v>1</v>
      </c>
      <c r="N193" s="256" t="s">
        <v>45</v>
      </c>
      <c r="O193" s="90"/>
      <c r="P193" s="220">
        <f>O193*H193</f>
        <v>0</v>
      </c>
      <c r="Q193" s="220">
        <v>0</v>
      </c>
      <c r="R193" s="220">
        <f>Q193*H193</f>
        <v>0</v>
      </c>
      <c r="S193" s="220">
        <v>0</v>
      </c>
      <c r="T193" s="22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2" t="s">
        <v>151</v>
      </c>
      <c r="AT193" s="222" t="s">
        <v>275</v>
      </c>
      <c r="AU193" s="222" t="s">
        <v>88</v>
      </c>
      <c r="AY193" s="16" t="s">
        <v>133</v>
      </c>
      <c r="BE193" s="223">
        <f>IF(N193="základní",J193,0)</f>
        <v>0</v>
      </c>
      <c r="BF193" s="223">
        <f>IF(N193="snížená",J193,0)</f>
        <v>0</v>
      </c>
      <c r="BG193" s="223">
        <f>IF(N193="zákl. přenesená",J193,0)</f>
        <v>0</v>
      </c>
      <c r="BH193" s="223">
        <f>IF(N193="sníž. přenesená",J193,0)</f>
        <v>0</v>
      </c>
      <c r="BI193" s="223">
        <f>IF(N193="nulová",J193,0)</f>
        <v>0</v>
      </c>
      <c r="BJ193" s="16" t="s">
        <v>88</v>
      </c>
      <c r="BK193" s="223">
        <f>ROUND(I193*H193,2)</f>
        <v>0</v>
      </c>
      <c r="BL193" s="16" t="s">
        <v>138</v>
      </c>
      <c r="BM193" s="222" t="s">
        <v>315</v>
      </c>
    </row>
    <row r="194" s="2" customFormat="1" ht="16.5" customHeight="1">
      <c r="A194" s="37"/>
      <c r="B194" s="38"/>
      <c r="C194" s="210" t="s">
        <v>232</v>
      </c>
      <c r="D194" s="210" t="s">
        <v>134</v>
      </c>
      <c r="E194" s="211" t="s">
        <v>691</v>
      </c>
      <c r="F194" s="212" t="s">
        <v>692</v>
      </c>
      <c r="G194" s="213" t="s">
        <v>199</v>
      </c>
      <c r="H194" s="214">
        <v>58</v>
      </c>
      <c r="I194" s="215"/>
      <c r="J194" s="216">
        <f>ROUND(I194*H194,2)</f>
        <v>0</v>
      </c>
      <c r="K194" s="217"/>
      <c r="L194" s="43"/>
      <c r="M194" s="218" t="s">
        <v>1</v>
      </c>
      <c r="N194" s="219" t="s">
        <v>45</v>
      </c>
      <c r="O194" s="90"/>
      <c r="P194" s="220">
        <f>O194*H194</f>
        <v>0</v>
      </c>
      <c r="Q194" s="220">
        <v>0</v>
      </c>
      <c r="R194" s="220">
        <f>Q194*H194</f>
        <v>0</v>
      </c>
      <c r="S194" s="220">
        <v>0</v>
      </c>
      <c r="T194" s="22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2" t="s">
        <v>138</v>
      </c>
      <c r="AT194" s="222" t="s">
        <v>134</v>
      </c>
      <c r="AU194" s="222" t="s">
        <v>88</v>
      </c>
      <c r="AY194" s="16" t="s">
        <v>133</v>
      </c>
      <c r="BE194" s="223">
        <f>IF(N194="základní",J194,0)</f>
        <v>0</v>
      </c>
      <c r="BF194" s="223">
        <f>IF(N194="snížená",J194,0)</f>
        <v>0</v>
      </c>
      <c r="BG194" s="223">
        <f>IF(N194="zákl. přenesená",J194,0)</f>
        <v>0</v>
      </c>
      <c r="BH194" s="223">
        <f>IF(N194="sníž. přenesená",J194,0)</f>
        <v>0</v>
      </c>
      <c r="BI194" s="223">
        <f>IF(N194="nulová",J194,0)</f>
        <v>0</v>
      </c>
      <c r="BJ194" s="16" t="s">
        <v>88</v>
      </c>
      <c r="BK194" s="223">
        <f>ROUND(I194*H194,2)</f>
        <v>0</v>
      </c>
      <c r="BL194" s="16" t="s">
        <v>138</v>
      </c>
      <c r="BM194" s="222" t="s">
        <v>319</v>
      </c>
    </row>
    <row r="195" s="2" customFormat="1" ht="21.75" customHeight="1">
      <c r="A195" s="37"/>
      <c r="B195" s="38"/>
      <c r="C195" s="210" t="s">
        <v>324</v>
      </c>
      <c r="D195" s="210" t="s">
        <v>134</v>
      </c>
      <c r="E195" s="211" t="s">
        <v>693</v>
      </c>
      <c r="F195" s="212" t="s">
        <v>694</v>
      </c>
      <c r="G195" s="213" t="s">
        <v>199</v>
      </c>
      <c r="H195" s="214">
        <v>3</v>
      </c>
      <c r="I195" s="215"/>
      <c r="J195" s="216">
        <f>ROUND(I195*H195,2)</f>
        <v>0</v>
      </c>
      <c r="K195" s="217"/>
      <c r="L195" s="43"/>
      <c r="M195" s="218" t="s">
        <v>1</v>
      </c>
      <c r="N195" s="219" t="s">
        <v>45</v>
      </c>
      <c r="O195" s="90"/>
      <c r="P195" s="220">
        <f>O195*H195</f>
        <v>0</v>
      </c>
      <c r="Q195" s="220">
        <v>0</v>
      </c>
      <c r="R195" s="220">
        <f>Q195*H195</f>
        <v>0</v>
      </c>
      <c r="S195" s="220">
        <v>0</v>
      </c>
      <c r="T195" s="22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2" t="s">
        <v>138</v>
      </c>
      <c r="AT195" s="222" t="s">
        <v>134</v>
      </c>
      <c r="AU195" s="222" t="s">
        <v>88</v>
      </c>
      <c r="AY195" s="16" t="s">
        <v>133</v>
      </c>
      <c r="BE195" s="223">
        <f>IF(N195="základní",J195,0)</f>
        <v>0</v>
      </c>
      <c r="BF195" s="223">
        <f>IF(N195="snížená",J195,0)</f>
        <v>0</v>
      </c>
      <c r="BG195" s="223">
        <f>IF(N195="zákl. přenesená",J195,0)</f>
        <v>0</v>
      </c>
      <c r="BH195" s="223">
        <f>IF(N195="sníž. přenesená",J195,0)</f>
        <v>0</v>
      </c>
      <c r="BI195" s="223">
        <f>IF(N195="nulová",J195,0)</f>
        <v>0</v>
      </c>
      <c r="BJ195" s="16" t="s">
        <v>88</v>
      </c>
      <c r="BK195" s="223">
        <f>ROUND(I195*H195,2)</f>
        <v>0</v>
      </c>
      <c r="BL195" s="16" t="s">
        <v>138</v>
      </c>
      <c r="BM195" s="222" t="s">
        <v>323</v>
      </c>
    </row>
    <row r="196" s="2" customFormat="1" ht="21.75" customHeight="1">
      <c r="A196" s="37"/>
      <c r="B196" s="38"/>
      <c r="C196" s="210" t="s">
        <v>147</v>
      </c>
      <c r="D196" s="210" t="s">
        <v>134</v>
      </c>
      <c r="E196" s="211" t="s">
        <v>695</v>
      </c>
      <c r="F196" s="212" t="s">
        <v>696</v>
      </c>
      <c r="G196" s="213" t="s">
        <v>144</v>
      </c>
      <c r="H196" s="214">
        <v>15.300000000000001</v>
      </c>
      <c r="I196" s="215"/>
      <c r="J196" s="216">
        <f>ROUND(I196*H196,2)</f>
        <v>0</v>
      </c>
      <c r="K196" s="217"/>
      <c r="L196" s="43"/>
      <c r="M196" s="218" t="s">
        <v>1</v>
      </c>
      <c r="N196" s="219" t="s">
        <v>45</v>
      </c>
      <c r="O196" s="90"/>
      <c r="P196" s="220">
        <f>O196*H196</f>
        <v>0</v>
      </c>
      <c r="Q196" s="220">
        <v>0</v>
      </c>
      <c r="R196" s="220">
        <f>Q196*H196</f>
        <v>0</v>
      </c>
      <c r="S196" s="220">
        <v>0</v>
      </c>
      <c r="T196" s="22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2" t="s">
        <v>138</v>
      </c>
      <c r="AT196" s="222" t="s">
        <v>134</v>
      </c>
      <c r="AU196" s="222" t="s">
        <v>88</v>
      </c>
      <c r="AY196" s="16" t="s">
        <v>133</v>
      </c>
      <c r="BE196" s="223">
        <f>IF(N196="základní",J196,0)</f>
        <v>0</v>
      </c>
      <c r="BF196" s="223">
        <f>IF(N196="snížená",J196,0)</f>
        <v>0</v>
      </c>
      <c r="BG196" s="223">
        <f>IF(N196="zákl. přenesená",J196,0)</f>
        <v>0</v>
      </c>
      <c r="BH196" s="223">
        <f>IF(N196="sníž. přenesená",J196,0)</f>
        <v>0</v>
      </c>
      <c r="BI196" s="223">
        <f>IF(N196="nulová",J196,0)</f>
        <v>0</v>
      </c>
      <c r="BJ196" s="16" t="s">
        <v>88</v>
      </c>
      <c r="BK196" s="223">
        <f>ROUND(I196*H196,2)</f>
        <v>0</v>
      </c>
      <c r="BL196" s="16" t="s">
        <v>138</v>
      </c>
      <c r="BM196" s="222" t="s">
        <v>328</v>
      </c>
    </row>
    <row r="197" s="12" customFormat="1">
      <c r="A197" s="12"/>
      <c r="B197" s="224"/>
      <c r="C197" s="225"/>
      <c r="D197" s="226" t="s">
        <v>139</v>
      </c>
      <c r="E197" s="227" t="s">
        <v>1</v>
      </c>
      <c r="F197" s="228" t="s">
        <v>678</v>
      </c>
      <c r="G197" s="225"/>
      <c r="H197" s="227" t="s">
        <v>1</v>
      </c>
      <c r="I197" s="229"/>
      <c r="J197" s="225"/>
      <c r="K197" s="225"/>
      <c r="L197" s="230"/>
      <c r="M197" s="231"/>
      <c r="N197" s="232"/>
      <c r="O197" s="232"/>
      <c r="P197" s="232"/>
      <c r="Q197" s="232"/>
      <c r="R197" s="232"/>
      <c r="S197" s="232"/>
      <c r="T197" s="233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T197" s="234" t="s">
        <v>139</v>
      </c>
      <c r="AU197" s="234" t="s">
        <v>88</v>
      </c>
      <c r="AV197" s="12" t="s">
        <v>88</v>
      </c>
      <c r="AW197" s="12" t="s">
        <v>36</v>
      </c>
      <c r="AX197" s="12" t="s">
        <v>80</v>
      </c>
      <c r="AY197" s="234" t="s">
        <v>133</v>
      </c>
    </row>
    <row r="198" s="13" customFormat="1">
      <c r="A198" s="13"/>
      <c r="B198" s="235"/>
      <c r="C198" s="236"/>
      <c r="D198" s="226" t="s">
        <v>139</v>
      </c>
      <c r="E198" s="237" t="s">
        <v>1</v>
      </c>
      <c r="F198" s="238" t="s">
        <v>697</v>
      </c>
      <c r="G198" s="236"/>
      <c r="H198" s="239">
        <v>15.300000000000001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139</v>
      </c>
      <c r="AU198" s="245" t="s">
        <v>88</v>
      </c>
      <c r="AV198" s="13" t="s">
        <v>90</v>
      </c>
      <c r="AW198" s="13" t="s">
        <v>36</v>
      </c>
      <c r="AX198" s="13" t="s">
        <v>88</v>
      </c>
      <c r="AY198" s="245" t="s">
        <v>133</v>
      </c>
    </row>
    <row r="199" s="2" customFormat="1" ht="16.5" customHeight="1">
      <c r="A199" s="37"/>
      <c r="B199" s="38"/>
      <c r="C199" s="210" t="s">
        <v>332</v>
      </c>
      <c r="D199" s="210" t="s">
        <v>134</v>
      </c>
      <c r="E199" s="211" t="s">
        <v>698</v>
      </c>
      <c r="F199" s="212" t="s">
        <v>699</v>
      </c>
      <c r="G199" s="213" t="s">
        <v>144</v>
      </c>
      <c r="H199" s="214">
        <v>15.300000000000001</v>
      </c>
      <c r="I199" s="215"/>
      <c r="J199" s="216">
        <f>ROUND(I199*H199,2)</f>
        <v>0</v>
      </c>
      <c r="K199" s="217"/>
      <c r="L199" s="43"/>
      <c r="M199" s="218" t="s">
        <v>1</v>
      </c>
      <c r="N199" s="219" t="s">
        <v>45</v>
      </c>
      <c r="O199" s="90"/>
      <c r="P199" s="220">
        <f>O199*H199</f>
        <v>0</v>
      </c>
      <c r="Q199" s="220">
        <v>0</v>
      </c>
      <c r="R199" s="220">
        <f>Q199*H199</f>
        <v>0</v>
      </c>
      <c r="S199" s="220">
        <v>0</v>
      </c>
      <c r="T199" s="22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2" t="s">
        <v>138</v>
      </c>
      <c r="AT199" s="222" t="s">
        <v>134</v>
      </c>
      <c r="AU199" s="222" t="s">
        <v>88</v>
      </c>
      <c r="AY199" s="16" t="s">
        <v>133</v>
      </c>
      <c r="BE199" s="223">
        <f>IF(N199="základní",J199,0)</f>
        <v>0</v>
      </c>
      <c r="BF199" s="223">
        <f>IF(N199="snížená",J199,0)</f>
        <v>0</v>
      </c>
      <c r="BG199" s="223">
        <f>IF(N199="zákl. přenesená",J199,0)</f>
        <v>0</v>
      </c>
      <c r="BH199" s="223">
        <f>IF(N199="sníž. přenesená",J199,0)</f>
        <v>0</v>
      </c>
      <c r="BI199" s="223">
        <f>IF(N199="nulová",J199,0)</f>
        <v>0</v>
      </c>
      <c r="BJ199" s="16" t="s">
        <v>88</v>
      </c>
      <c r="BK199" s="223">
        <f>ROUND(I199*H199,2)</f>
        <v>0</v>
      </c>
      <c r="BL199" s="16" t="s">
        <v>138</v>
      </c>
      <c r="BM199" s="222" t="s">
        <v>331</v>
      </c>
    </row>
    <row r="200" s="2" customFormat="1" ht="21.75" customHeight="1">
      <c r="A200" s="37"/>
      <c r="B200" s="38"/>
      <c r="C200" s="210" t="s">
        <v>239</v>
      </c>
      <c r="D200" s="210" t="s">
        <v>134</v>
      </c>
      <c r="E200" s="211" t="s">
        <v>700</v>
      </c>
      <c r="F200" s="212" t="s">
        <v>701</v>
      </c>
      <c r="G200" s="213" t="s">
        <v>144</v>
      </c>
      <c r="H200" s="214">
        <v>15.300000000000001</v>
      </c>
      <c r="I200" s="215"/>
      <c r="J200" s="216">
        <f>ROUND(I200*H200,2)</f>
        <v>0</v>
      </c>
      <c r="K200" s="217"/>
      <c r="L200" s="43"/>
      <c r="M200" s="218" t="s">
        <v>1</v>
      </c>
      <c r="N200" s="219" t="s">
        <v>45</v>
      </c>
      <c r="O200" s="90"/>
      <c r="P200" s="220">
        <f>O200*H200</f>
        <v>0</v>
      </c>
      <c r="Q200" s="220">
        <v>0</v>
      </c>
      <c r="R200" s="220">
        <f>Q200*H200</f>
        <v>0</v>
      </c>
      <c r="S200" s="220">
        <v>0</v>
      </c>
      <c r="T200" s="22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2" t="s">
        <v>138</v>
      </c>
      <c r="AT200" s="222" t="s">
        <v>134</v>
      </c>
      <c r="AU200" s="222" t="s">
        <v>88</v>
      </c>
      <c r="AY200" s="16" t="s">
        <v>133</v>
      </c>
      <c r="BE200" s="223">
        <f>IF(N200="základní",J200,0)</f>
        <v>0</v>
      </c>
      <c r="BF200" s="223">
        <f>IF(N200="snížená",J200,0)</f>
        <v>0</v>
      </c>
      <c r="BG200" s="223">
        <f>IF(N200="zákl. přenesená",J200,0)</f>
        <v>0</v>
      </c>
      <c r="BH200" s="223">
        <f>IF(N200="sníž. přenesená",J200,0)</f>
        <v>0</v>
      </c>
      <c r="BI200" s="223">
        <f>IF(N200="nulová",J200,0)</f>
        <v>0</v>
      </c>
      <c r="BJ200" s="16" t="s">
        <v>88</v>
      </c>
      <c r="BK200" s="223">
        <f>ROUND(I200*H200,2)</f>
        <v>0</v>
      </c>
      <c r="BL200" s="16" t="s">
        <v>138</v>
      </c>
      <c r="BM200" s="222" t="s">
        <v>335</v>
      </c>
    </row>
    <row r="201" s="2" customFormat="1" ht="21.75" customHeight="1">
      <c r="A201" s="37"/>
      <c r="B201" s="38"/>
      <c r="C201" s="210" t="s">
        <v>339</v>
      </c>
      <c r="D201" s="210" t="s">
        <v>134</v>
      </c>
      <c r="E201" s="211" t="s">
        <v>702</v>
      </c>
      <c r="F201" s="212" t="s">
        <v>703</v>
      </c>
      <c r="G201" s="213" t="s">
        <v>144</v>
      </c>
      <c r="H201" s="214">
        <v>13</v>
      </c>
      <c r="I201" s="215"/>
      <c r="J201" s="216">
        <f>ROUND(I201*H201,2)</f>
        <v>0</v>
      </c>
      <c r="K201" s="217"/>
      <c r="L201" s="43"/>
      <c r="M201" s="218" t="s">
        <v>1</v>
      </c>
      <c r="N201" s="219" t="s">
        <v>45</v>
      </c>
      <c r="O201" s="90"/>
      <c r="P201" s="220">
        <f>O201*H201</f>
        <v>0</v>
      </c>
      <c r="Q201" s="220">
        <v>0</v>
      </c>
      <c r="R201" s="220">
        <f>Q201*H201</f>
        <v>0</v>
      </c>
      <c r="S201" s="220">
        <v>0</v>
      </c>
      <c r="T201" s="221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2" t="s">
        <v>138</v>
      </c>
      <c r="AT201" s="222" t="s">
        <v>134</v>
      </c>
      <c r="AU201" s="222" t="s">
        <v>88</v>
      </c>
      <c r="AY201" s="16" t="s">
        <v>133</v>
      </c>
      <c r="BE201" s="223">
        <f>IF(N201="základní",J201,0)</f>
        <v>0</v>
      </c>
      <c r="BF201" s="223">
        <f>IF(N201="snížená",J201,0)</f>
        <v>0</v>
      </c>
      <c r="BG201" s="223">
        <f>IF(N201="zákl. přenesená",J201,0)</f>
        <v>0</v>
      </c>
      <c r="BH201" s="223">
        <f>IF(N201="sníž. přenesená",J201,0)</f>
        <v>0</v>
      </c>
      <c r="BI201" s="223">
        <f>IF(N201="nulová",J201,0)</f>
        <v>0</v>
      </c>
      <c r="BJ201" s="16" t="s">
        <v>88</v>
      </c>
      <c r="BK201" s="223">
        <f>ROUND(I201*H201,2)</f>
        <v>0</v>
      </c>
      <c r="BL201" s="16" t="s">
        <v>138</v>
      </c>
      <c r="BM201" s="222" t="s">
        <v>338</v>
      </c>
    </row>
    <row r="202" s="12" customFormat="1">
      <c r="A202" s="12"/>
      <c r="B202" s="224"/>
      <c r="C202" s="225"/>
      <c r="D202" s="226" t="s">
        <v>139</v>
      </c>
      <c r="E202" s="227" t="s">
        <v>1</v>
      </c>
      <c r="F202" s="228" t="s">
        <v>670</v>
      </c>
      <c r="G202" s="225"/>
      <c r="H202" s="227" t="s">
        <v>1</v>
      </c>
      <c r="I202" s="229"/>
      <c r="J202" s="225"/>
      <c r="K202" s="225"/>
      <c r="L202" s="230"/>
      <c r="M202" s="231"/>
      <c r="N202" s="232"/>
      <c r="O202" s="232"/>
      <c r="P202" s="232"/>
      <c r="Q202" s="232"/>
      <c r="R202" s="232"/>
      <c r="S202" s="232"/>
      <c r="T202" s="233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T202" s="234" t="s">
        <v>139</v>
      </c>
      <c r="AU202" s="234" t="s">
        <v>88</v>
      </c>
      <c r="AV202" s="12" t="s">
        <v>88</v>
      </c>
      <c r="AW202" s="12" t="s">
        <v>36</v>
      </c>
      <c r="AX202" s="12" t="s">
        <v>80</v>
      </c>
      <c r="AY202" s="234" t="s">
        <v>133</v>
      </c>
    </row>
    <row r="203" s="13" customFormat="1">
      <c r="A203" s="13"/>
      <c r="B203" s="235"/>
      <c r="C203" s="236"/>
      <c r="D203" s="226" t="s">
        <v>139</v>
      </c>
      <c r="E203" s="237" t="s">
        <v>1</v>
      </c>
      <c r="F203" s="238" t="s">
        <v>192</v>
      </c>
      <c r="G203" s="236"/>
      <c r="H203" s="239">
        <v>13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139</v>
      </c>
      <c r="AU203" s="245" t="s">
        <v>88</v>
      </c>
      <c r="AV203" s="13" t="s">
        <v>90</v>
      </c>
      <c r="AW203" s="13" t="s">
        <v>36</v>
      </c>
      <c r="AX203" s="13" t="s">
        <v>88</v>
      </c>
      <c r="AY203" s="245" t="s">
        <v>133</v>
      </c>
    </row>
    <row r="204" s="2" customFormat="1" ht="21.75" customHeight="1">
      <c r="A204" s="37"/>
      <c r="B204" s="38"/>
      <c r="C204" s="210" t="s">
        <v>344</v>
      </c>
      <c r="D204" s="210" t="s">
        <v>134</v>
      </c>
      <c r="E204" s="211" t="s">
        <v>704</v>
      </c>
      <c r="F204" s="212" t="s">
        <v>705</v>
      </c>
      <c r="G204" s="213" t="s">
        <v>144</v>
      </c>
      <c r="H204" s="214">
        <v>28.300000000000001</v>
      </c>
      <c r="I204" s="215"/>
      <c r="J204" s="216">
        <f>ROUND(I204*H204,2)</f>
        <v>0</v>
      </c>
      <c r="K204" s="217"/>
      <c r="L204" s="43"/>
      <c r="M204" s="218" t="s">
        <v>1</v>
      </c>
      <c r="N204" s="219" t="s">
        <v>45</v>
      </c>
      <c r="O204" s="90"/>
      <c r="P204" s="220">
        <f>O204*H204</f>
        <v>0</v>
      </c>
      <c r="Q204" s="220">
        <v>0</v>
      </c>
      <c r="R204" s="220">
        <f>Q204*H204</f>
        <v>0</v>
      </c>
      <c r="S204" s="220">
        <v>0</v>
      </c>
      <c r="T204" s="22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2" t="s">
        <v>138</v>
      </c>
      <c r="AT204" s="222" t="s">
        <v>134</v>
      </c>
      <c r="AU204" s="222" t="s">
        <v>88</v>
      </c>
      <c r="AY204" s="16" t="s">
        <v>133</v>
      </c>
      <c r="BE204" s="223">
        <f>IF(N204="základní",J204,0)</f>
        <v>0</v>
      </c>
      <c r="BF204" s="223">
        <f>IF(N204="snížená",J204,0)</f>
        <v>0</v>
      </c>
      <c r="BG204" s="223">
        <f>IF(N204="zákl. přenesená",J204,0)</f>
        <v>0</v>
      </c>
      <c r="BH204" s="223">
        <f>IF(N204="sníž. přenesená",J204,0)</f>
        <v>0</v>
      </c>
      <c r="BI204" s="223">
        <f>IF(N204="nulová",J204,0)</f>
        <v>0</v>
      </c>
      <c r="BJ204" s="16" t="s">
        <v>88</v>
      </c>
      <c r="BK204" s="223">
        <f>ROUND(I204*H204,2)</f>
        <v>0</v>
      </c>
      <c r="BL204" s="16" t="s">
        <v>138</v>
      </c>
      <c r="BM204" s="222" t="s">
        <v>342</v>
      </c>
    </row>
    <row r="205" s="13" customFormat="1">
      <c r="A205" s="13"/>
      <c r="B205" s="235"/>
      <c r="C205" s="236"/>
      <c r="D205" s="226" t="s">
        <v>139</v>
      </c>
      <c r="E205" s="237" t="s">
        <v>1</v>
      </c>
      <c r="F205" s="238" t="s">
        <v>706</v>
      </c>
      <c r="G205" s="236"/>
      <c r="H205" s="239">
        <v>28.300000000000001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139</v>
      </c>
      <c r="AU205" s="245" t="s">
        <v>88</v>
      </c>
      <c r="AV205" s="13" t="s">
        <v>90</v>
      </c>
      <c r="AW205" s="13" t="s">
        <v>36</v>
      </c>
      <c r="AX205" s="13" t="s">
        <v>88</v>
      </c>
      <c r="AY205" s="245" t="s">
        <v>133</v>
      </c>
    </row>
    <row r="206" s="2" customFormat="1" ht="16.5" customHeight="1">
      <c r="A206" s="37"/>
      <c r="B206" s="38"/>
      <c r="C206" s="246" t="s">
        <v>348</v>
      </c>
      <c r="D206" s="246" t="s">
        <v>275</v>
      </c>
      <c r="E206" s="247" t="s">
        <v>707</v>
      </c>
      <c r="F206" s="248" t="s">
        <v>708</v>
      </c>
      <c r="G206" s="249" t="s">
        <v>144</v>
      </c>
      <c r="H206" s="250">
        <v>28.300000000000001</v>
      </c>
      <c r="I206" s="251"/>
      <c r="J206" s="252">
        <f>ROUND(I206*H206,2)</f>
        <v>0</v>
      </c>
      <c r="K206" s="253"/>
      <c r="L206" s="254"/>
      <c r="M206" s="255" t="s">
        <v>1</v>
      </c>
      <c r="N206" s="256" t="s">
        <v>45</v>
      </c>
      <c r="O206" s="90"/>
      <c r="P206" s="220">
        <f>O206*H206</f>
        <v>0</v>
      </c>
      <c r="Q206" s="220">
        <v>0</v>
      </c>
      <c r="R206" s="220">
        <f>Q206*H206</f>
        <v>0</v>
      </c>
      <c r="S206" s="220">
        <v>0</v>
      </c>
      <c r="T206" s="22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2" t="s">
        <v>151</v>
      </c>
      <c r="AT206" s="222" t="s">
        <v>275</v>
      </c>
      <c r="AU206" s="222" t="s">
        <v>88</v>
      </c>
      <c r="AY206" s="16" t="s">
        <v>133</v>
      </c>
      <c r="BE206" s="223">
        <f>IF(N206="základní",J206,0)</f>
        <v>0</v>
      </c>
      <c r="BF206" s="223">
        <f>IF(N206="snížená",J206,0)</f>
        <v>0</v>
      </c>
      <c r="BG206" s="223">
        <f>IF(N206="zákl. přenesená",J206,0)</f>
        <v>0</v>
      </c>
      <c r="BH206" s="223">
        <f>IF(N206="sníž. přenesená",J206,0)</f>
        <v>0</v>
      </c>
      <c r="BI206" s="223">
        <f>IF(N206="nulová",J206,0)</f>
        <v>0</v>
      </c>
      <c r="BJ206" s="16" t="s">
        <v>88</v>
      </c>
      <c r="BK206" s="223">
        <f>ROUND(I206*H206,2)</f>
        <v>0</v>
      </c>
      <c r="BL206" s="16" t="s">
        <v>138</v>
      </c>
      <c r="BM206" s="222" t="s">
        <v>347</v>
      </c>
    </row>
    <row r="207" s="2" customFormat="1" ht="16.5" customHeight="1">
      <c r="A207" s="37"/>
      <c r="B207" s="38"/>
      <c r="C207" s="210" t="s">
        <v>243</v>
      </c>
      <c r="D207" s="210" t="s">
        <v>134</v>
      </c>
      <c r="E207" s="211" t="s">
        <v>709</v>
      </c>
      <c r="F207" s="212" t="s">
        <v>710</v>
      </c>
      <c r="G207" s="213" t="s">
        <v>137</v>
      </c>
      <c r="H207" s="214">
        <v>18</v>
      </c>
      <c r="I207" s="215"/>
      <c r="J207" s="216">
        <f>ROUND(I207*H207,2)</f>
        <v>0</v>
      </c>
      <c r="K207" s="217"/>
      <c r="L207" s="43"/>
      <c r="M207" s="218" t="s">
        <v>1</v>
      </c>
      <c r="N207" s="219" t="s">
        <v>45</v>
      </c>
      <c r="O207" s="90"/>
      <c r="P207" s="220">
        <f>O207*H207</f>
        <v>0</v>
      </c>
      <c r="Q207" s="220">
        <v>0</v>
      </c>
      <c r="R207" s="220">
        <f>Q207*H207</f>
        <v>0</v>
      </c>
      <c r="S207" s="220">
        <v>0</v>
      </c>
      <c r="T207" s="221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2" t="s">
        <v>138</v>
      </c>
      <c r="AT207" s="222" t="s">
        <v>134</v>
      </c>
      <c r="AU207" s="222" t="s">
        <v>88</v>
      </c>
      <c r="AY207" s="16" t="s">
        <v>133</v>
      </c>
      <c r="BE207" s="223">
        <f>IF(N207="základní",J207,0)</f>
        <v>0</v>
      </c>
      <c r="BF207" s="223">
        <f>IF(N207="snížená",J207,0)</f>
        <v>0</v>
      </c>
      <c r="BG207" s="223">
        <f>IF(N207="zákl. přenesená",J207,0)</f>
        <v>0</v>
      </c>
      <c r="BH207" s="223">
        <f>IF(N207="sníž. přenesená",J207,0)</f>
        <v>0</v>
      </c>
      <c r="BI207" s="223">
        <f>IF(N207="nulová",J207,0)</f>
        <v>0</v>
      </c>
      <c r="BJ207" s="16" t="s">
        <v>88</v>
      </c>
      <c r="BK207" s="223">
        <f>ROUND(I207*H207,2)</f>
        <v>0</v>
      </c>
      <c r="BL207" s="16" t="s">
        <v>138</v>
      </c>
      <c r="BM207" s="222" t="s">
        <v>351</v>
      </c>
    </row>
    <row r="208" s="12" customFormat="1">
      <c r="A208" s="12"/>
      <c r="B208" s="224"/>
      <c r="C208" s="225"/>
      <c r="D208" s="226" t="s">
        <v>139</v>
      </c>
      <c r="E208" s="227" t="s">
        <v>1</v>
      </c>
      <c r="F208" s="228" t="s">
        <v>678</v>
      </c>
      <c r="G208" s="225"/>
      <c r="H208" s="227" t="s">
        <v>1</v>
      </c>
      <c r="I208" s="229"/>
      <c r="J208" s="225"/>
      <c r="K208" s="225"/>
      <c r="L208" s="230"/>
      <c r="M208" s="231"/>
      <c r="N208" s="232"/>
      <c r="O208" s="232"/>
      <c r="P208" s="232"/>
      <c r="Q208" s="232"/>
      <c r="R208" s="232"/>
      <c r="S208" s="232"/>
      <c r="T208" s="233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T208" s="234" t="s">
        <v>139</v>
      </c>
      <c r="AU208" s="234" t="s">
        <v>88</v>
      </c>
      <c r="AV208" s="12" t="s">
        <v>88</v>
      </c>
      <c r="AW208" s="12" t="s">
        <v>36</v>
      </c>
      <c r="AX208" s="12" t="s">
        <v>80</v>
      </c>
      <c r="AY208" s="234" t="s">
        <v>133</v>
      </c>
    </row>
    <row r="209" s="13" customFormat="1">
      <c r="A209" s="13"/>
      <c r="B209" s="235"/>
      <c r="C209" s="236"/>
      <c r="D209" s="226" t="s">
        <v>139</v>
      </c>
      <c r="E209" s="237" t="s">
        <v>1</v>
      </c>
      <c r="F209" s="238" t="s">
        <v>711</v>
      </c>
      <c r="G209" s="236"/>
      <c r="H209" s="239">
        <v>18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139</v>
      </c>
      <c r="AU209" s="245" t="s">
        <v>88</v>
      </c>
      <c r="AV209" s="13" t="s">
        <v>90</v>
      </c>
      <c r="AW209" s="13" t="s">
        <v>36</v>
      </c>
      <c r="AX209" s="13" t="s">
        <v>88</v>
      </c>
      <c r="AY209" s="245" t="s">
        <v>133</v>
      </c>
    </row>
    <row r="210" s="11" customFormat="1" ht="25.92" customHeight="1">
      <c r="A210" s="11"/>
      <c r="B210" s="196"/>
      <c r="C210" s="197"/>
      <c r="D210" s="198" t="s">
        <v>79</v>
      </c>
      <c r="E210" s="199" t="s">
        <v>177</v>
      </c>
      <c r="F210" s="199" t="s">
        <v>712</v>
      </c>
      <c r="G210" s="197"/>
      <c r="H210" s="197"/>
      <c r="I210" s="200"/>
      <c r="J210" s="201">
        <f>BK210</f>
        <v>0</v>
      </c>
      <c r="K210" s="197"/>
      <c r="L210" s="202"/>
      <c r="M210" s="203"/>
      <c r="N210" s="204"/>
      <c r="O210" s="204"/>
      <c r="P210" s="205">
        <f>SUM(P211:P238)</f>
        <v>0</v>
      </c>
      <c r="Q210" s="204"/>
      <c r="R210" s="205">
        <f>SUM(R211:R238)</f>
        <v>0</v>
      </c>
      <c r="S210" s="204"/>
      <c r="T210" s="206">
        <f>SUM(T211:T238)</f>
        <v>0</v>
      </c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R210" s="207" t="s">
        <v>88</v>
      </c>
      <c r="AT210" s="208" t="s">
        <v>79</v>
      </c>
      <c r="AU210" s="208" t="s">
        <v>80</v>
      </c>
      <c r="AY210" s="207" t="s">
        <v>133</v>
      </c>
      <c r="BK210" s="209">
        <f>SUM(BK211:BK238)</f>
        <v>0</v>
      </c>
    </row>
    <row r="211" s="2" customFormat="1" ht="16.5" customHeight="1">
      <c r="A211" s="37"/>
      <c r="B211" s="38"/>
      <c r="C211" s="210" t="s">
        <v>355</v>
      </c>
      <c r="D211" s="210" t="s">
        <v>134</v>
      </c>
      <c r="E211" s="211" t="s">
        <v>713</v>
      </c>
      <c r="F211" s="212" t="s">
        <v>714</v>
      </c>
      <c r="G211" s="213" t="s">
        <v>715</v>
      </c>
      <c r="H211" s="214">
        <v>5</v>
      </c>
      <c r="I211" s="215"/>
      <c r="J211" s="216">
        <f>ROUND(I211*H211,2)</f>
        <v>0</v>
      </c>
      <c r="K211" s="217"/>
      <c r="L211" s="43"/>
      <c r="M211" s="218" t="s">
        <v>1</v>
      </c>
      <c r="N211" s="219" t="s">
        <v>45</v>
      </c>
      <c r="O211" s="90"/>
      <c r="P211" s="220">
        <f>O211*H211</f>
        <v>0</v>
      </c>
      <c r="Q211" s="220">
        <v>0</v>
      </c>
      <c r="R211" s="220">
        <f>Q211*H211</f>
        <v>0</v>
      </c>
      <c r="S211" s="220">
        <v>0</v>
      </c>
      <c r="T211" s="221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2" t="s">
        <v>138</v>
      </c>
      <c r="AT211" s="222" t="s">
        <v>134</v>
      </c>
      <c r="AU211" s="222" t="s">
        <v>88</v>
      </c>
      <c r="AY211" s="16" t="s">
        <v>133</v>
      </c>
      <c r="BE211" s="223">
        <f>IF(N211="základní",J211,0)</f>
        <v>0</v>
      </c>
      <c r="BF211" s="223">
        <f>IF(N211="snížená",J211,0)</f>
        <v>0</v>
      </c>
      <c r="BG211" s="223">
        <f>IF(N211="zákl. přenesená",J211,0)</f>
        <v>0</v>
      </c>
      <c r="BH211" s="223">
        <f>IF(N211="sníž. přenesená",J211,0)</f>
        <v>0</v>
      </c>
      <c r="BI211" s="223">
        <f>IF(N211="nulová",J211,0)</f>
        <v>0</v>
      </c>
      <c r="BJ211" s="16" t="s">
        <v>88</v>
      </c>
      <c r="BK211" s="223">
        <f>ROUND(I211*H211,2)</f>
        <v>0</v>
      </c>
      <c r="BL211" s="16" t="s">
        <v>138</v>
      </c>
      <c r="BM211" s="222" t="s">
        <v>354</v>
      </c>
    </row>
    <row r="212" s="12" customFormat="1">
      <c r="A212" s="12"/>
      <c r="B212" s="224"/>
      <c r="C212" s="225"/>
      <c r="D212" s="226" t="s">
        <v>139</v>
      </c>
      <c r="E212" s="227" t="s">
        <v>1</v>
      </c>
      <c r="F212" s="228" t="s">
        <v>716</v>
      </c>
      <c r="G212" s="225"/>
      <c r="H212" s="227" t="s">
        <v>1</v>
      </c>
      <c r="I212" s="229"/>
      <c r="J212" s="225"/>
      <c r="K212" s="225"/>
      <c r="L212" s="230"/>
      <c r="M212" s="231"/>
      <c r="N212" s="232"/>
      <c r="O212" s="232"/>
      <c r="P212" s="232"/>
      <c r="Q212" s="232"/>
      <c r="R212" s="232"/>
      <c r="S212" s="232"/>
      <c r="T212" s="233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T212" s="234" t="s">
        <v>139</v>
      </c>
      <c r="AU212" s="234" t="s">
        <v>88</v>
      </c>
      <c r="AV212" s="12" t="s">
        <v>88</v>
      </c>
      <c r="AW212" s="12" t="s">
        <v>36</v>
      </c>
      <c r="AX212" s="12" t="s">
        <v>80</v>
      </c>
      <c r="AY212" s="234" t="s">
        <v>133</v>
      </c>
    </row>
    <row r="213" s="13" customFormat="1">
      <c r="A213" s="13"/>
      <c r="B213" s="235"/>
      <c r="C213" s="236"/>
      <c r="D213" s="226" t="s">
        <v>139</v>
      </c>
      <c r="E213" s="237" t="s">
        <v>1</v>
      </c>
      <c r="F213" s="238" t="s">
        <v>158</v>
      </c>
      <c r="G213" s="236"/>
      <c r="H213" s="239">
        <v>5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139</v>
      </c>
      <c r="AU213" s="245" t="s">
        <v>88</v>
      </c>
      <c r="AV213" s="13" t="s">
        <v>90</v>
      </c>
      <c r="AW213" s="13" t="s">
        <v>36</v>
      </c>
      <c r="AX213" s="13" t="s">
        <v>88</v>
      </c>
      <c r="AY213" s="245" t="s">
        <v>133</v>
      </c>
    </row>
    <row r="214" s="12" customFormat="1">
      <c r="A214" s="12"/>
      <c r="B214" s="224"/>
      <c r="C214" s="225"/>
      <c r="D214" s="226" t="s">
        <v>139</v>
      </c>
      <c r="E214" s="227" t="s">
        <v>1</v>
      </c>
      <c r="F214" s="228" t="s">
        <v>717</v>
      </c>
      <c r="G214" s="225"/>
      <c r="H214" s="227" t="s">
        <v>1</v>
      </c>
      <c r="I214" s="229"/>
      <c r="J214" s="225"/>
      <c r="K214" s="225"/>
      <c r="L214" s="230"/>
      <c r="M214" s="231"/>
      <c r="N214" s="232"/>
      <c r="O214" s="232"/>
      <c r="P214" s="232"/>
      <c r="Q214" s="232"/>
      <c r="R214" s="232"/>
      <c r="S214" s="232"/>
      <c r="T214" s="233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T214" s="234" t="s">
        <v>139</v>
      </c>
      <c r="AU214" s="234" t="s">
        <v>88</v>
      </c>
      <c r="AV214" s="12" t="s">
        <v>88</v>
      </c>
      <c r="AW214" s="12" t="s">
        <v>36</v>
      </c>
      <c r="AX214" s="12" t="s">
        <v>80</v>
      </c>
      <c r="AY214" s="234" t="s">
        <v>133</v>
      </c>
    </row>
    <row r="215" s="12" customFormat="1">
      <c r="A215" s="12"/>
      <c r="B215" s="224"/>
      <c r="C215" s="225"/>
      <c r="D215" s="226" t="s">
        <v>139</v>
      </c>
      <c r="E215" s="227" t="s">
        <v>1</v>
      </c>
      <c r="F215" s="228" t="s">
        <v>718</v>
      </c>
      <c r="G215" s="225"/>
      <c r="H215" s="227" t="s">
        <v>1</v>
      </c>
      <c r="I215" s="229"/>
      <c r="J215" s="225"/>
      <c r="K215" s="225"/>
      <c r="L215" s="230"/>
      <c r="M215" s="231"/>
      <c r="N215" s="232"/>
      <c r="O215" s="232"/>
      <c r="P215" s="232"/>
      <c r="Q215" s="232"/>
      <c r="R215" s="232"/>
      <c r="S215" s="232"/>
      <c r="T215" s="233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T215" s="234" t="s">
        <v>139</v>
      </c>
      <c r="AU215" s="234" t="s">
        <v>88</v>
      </c>
      <c r="AV215" s="12" t="s">
        <v>88</v>
      </c>
      <c r="AW215" s="12" t="s">
        <v>36</v>
      </c>
      <c r="AX215" s="12" t="s">
        <v>80</v>
      </c>
      <c r="AY215" s="234" t="s">
        <v>133</v>
      </c>
    </row>
    <row r="216" s="12" customFormat="1">
      <c r="A216" s="12"/>
      <c r="B216" s="224"/>
      <c r="C216" s="225"/>
      <c r="D216" s="226" t="s">
        <v>139</v>
      </c>
      <c r="E216" s="227" t="s">
        <v>1</v>
      </c>
      <c r="F216" s="228" t="s">
        <v>719</v>
      </c>
      <c r="G216" s="225"/>
      <c r="H216" s="227" t="s">
        <v>1</v>
      </c>
      <c r="I216" s="229"/>
      <c r="J216" s="225"/>
      <c r="K216" s="225"/>
      <c r="L216" s="230"/>
      <c r="M216" s="231"/>
      <c r="N216" s="232"/>
      <c r="O216" s="232"/>
      <c r="P216" s="232"/>
      <c r="Q216" s="232"/>
      <c r="R216" s="232"/>
      <c r="S216" s="232"/>
      <c r="T216" s="233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T216" s="234" t="s">
        <v>139</v>
      </c>
      <c r="AU216" s="234" t="s">
        <v>88</v>
      </c>
      <c r="AV216" s="12" t="s">
        <v>88</v>
      </c>
      <c r="AW216" s="12" t="s">
        <v>36</v>
      </c>
      <c r="AX216" s="12" t="s">
        <v>80</v>
      </c>
      <c r="AY216" s="234" t="s">
        <v>133</v>
      </c>
    </row>
    <row r="217" s="12" customFormat="1">
      <c r="A217" s="12"/>
      <c r="B217" s="224"/>
      <c r="C217" s="225"/>
      <c r="D217" s="226" t="s">
        <v>139</v>
      </c>
      <c r="E217" s="227" t="s">
        <v>1</v>
      </c>
      <c r="F217" s="228" t="s">
        <v>720</v>
      </c>
      <c r="G217" s="225"/>
      <c r="H217" s="227" t="s">
        <v>1</v>
      </c>
      <c r="I217" s="229"/>
      <c r="J217" s="225"/>
      <c r="K217" s="225"/>
      <c r="L217" s="230"/>
      <c r="M217" s="231"/>
      <c r="N217" s="232"/>
      <c r="O217" s="232"/>
      <c r="P217" s="232"/>
      <c r="Q217" s="232"/>
      <c r="R217" s="232"/>
      <c r="S217" s="232"/>
      <c r="T217" s="233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T217" s="234" t="s">
        <v>139</v>
      </c>
      <c r="AU217" s="234" t="s">
        <v>88</v>
      </c>
      <c r="AV217" s="12" t="s">
        <v>88</v>
      </c>
      <c r="AW217" s="12" t="s">
        <v>36</v>
      </c>
      <c r="AX217" s="12" t="s">
        <v>80</v>
      </c>
      <c r="AY217" s="234" t="s">
        <v>133</v>
      </c>
    </row>
    <row r="218" s="12" customFormat="1">
      <c r="A218" s="12"/>
      <c r="B218" s="224"/>
      <c r="C218" s="225"/>
      <c r="D218" s="226" t="s">
        <v>139</v>
      </c>
      <c r="E218" s="227" t="s">
        <v>1</v>
      </c>
      <c r="F218" s="228" t="s">
        <v>721</v>
      </c>
      <c r="G218" s="225"/>
      <c r="H218" s="227" t="s">
        <v>1</v>
      </c>
      <c r="I218" s="229"/>
      <c r="J218" s="225"/>
      <c r="K218" s="225"/>
      <c r="L218" s="230"/>
      <c r="M218" s="231"/>
      <c r="N218" s="232"/>
      <c r="O218" s="232"/>
      <c r="P218" s="232"/>
      <c r="Q218" s="232"/>
      <c r="R218" s="232"/>
      <c r="S218" s="232"/>
      <c r="T218" s="233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T218" s="234" t="s">
        <v>139</v>
      </c>
      <c r="AU218" s="234" t="s">
        <v>88</v>
      </c>
      <c r="AV218" s="12" t="s">
        <v>88</v>
      </c>
      <c r="AW218" s="12" t="s">
        <v>36</v>
      </c>
      <c r="AX218" s="12" t="s">
        <v>80</v>
      </c>
      <c r="AY218" s="234" t="s">
        <v>133</v>
      </c>
    </row>
    <row r="219" s="12" customFormat="1">
      <c r="A219" s="12"/>
      <c r="B219" s="224"/>
      <c r="C219" s="225"/>
      <c r="D219" s="226" t="s">
        <v>139</v>
      </c>
      <c r="E219" s="227" t="s">
        <v>1</v>
      </c>
      <c r="F219" s="228" t="s">
        <v>722</v>
      </c>
      <c r="G219" s="225"/>
      <c r="H219" s="227" t="s">
        <v>1</v>
      </c>
      <c r="I219" s="229"/>
      <c r="J219" s="225"/>
      <c r="K219" s="225"/>
      <c r="L219" s="230"/>
      <c r="M219" s="231"/>
      <c r="N219" s="232"/>
      <c r="O219" s="232"/>
      <c r="P219" s="232"/>
      <c r="Q219" s="232"/>
      <c r="R219" s="232"/>
      <c r="S219" s="232"/>
      <c r="T219" s="233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T219" s="234" t="s">
        <v>139</v>
      </c>
      <c r="AU219" s="234" t="s">
        <v>88</v>
      </c>
      <c r="AV219" s="12" t="s">
        <v>88</v>
      </c>
      <c r="AW219" s="12" t="s">
        <v>36</v>
      </c>
      <c r="AX219" s="12" t="s">
        <v>80</v>
      </c>
      <c r="AY219" s="234" t="s">
        <v>133</v>
      </c>
    </row>
    <row r="220" s="12" customFormat="1">
      <c r="A220" s="12"/>
      <c r="B220" s="224"/>
      <c r="C220" s="225"/>
      <c r="D220" s="226" t="s">
        <v>139</v>
      </c>
      <c r="E220" s="227" t="s">
        <v>1</v>
      </c>
      <c r="F220" s="228" t="s">
        <v>723</v>
      </c>
      <c r="G220" s="225"/>
      <c r="H220" s="227" t="s">
        <v>1</v>
      </c>
      <c r="I220" s="229"/>
      <c r="J220" s="225"/>
      <c r="K220" s="225"/>
      <c r="L220" s="230"/>
      <c r="M220" s="231"/>
      <c r="N220" s="232"/>
      <c r="O220" s="232"/>
      <c r="P220" s="232"/>
      <c r="Q220" s="232"/>
      <c r="R220" s="232"/>
      <c r="S220" s="232"/>
      <c r="T220" s="233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T220" s="234" t="s">
        <v>139</v>
      </c>
      <c r="AU220" s="234" t="s">
        <v>88</v>
      </c>
      <c r="AV220" s="12" t="s">
        <v>88</v>
      </c>
      <c r="AW220" s="12" t="s">
        <v>36</v>
      </c>
      <c r="AX220" s="12" t="s">
        <v>80</v>
      </c>
      <c r="AY220" s="234" t="s">
        <v>133</v>
      </c>
    </row>
    <row r="221" s="2" customFormat="1" ht="16.5" customHeight="1">
      <c r="A221" s="37"/>
      <c r="B221" s="38"/>
      <c r="C221" s="210" t="s">
        <v>247</v>
      </c>
      <c r="D221" s="210" t="s">
        <v>134</v>
      </c>
      <c r="E221" s="211" t="s">
        <v>724</v>
      </c>
      <c r="F221" s="212" t="s">
        <v>725</v>
      </c>
      <c r="G221" s="213" t="s">
        <v>715</v>
      </c>
      <c r="H221" s="214">
        <v>5</v>
      </c>
      <c r="I221" s="215"/>
      <c r="J221" s="216">
        <f>ROUND(I221*H221,2)</f>
        <v>0</v>
      </c>
      <c r="K221" s="217"/>
      <c r="L221" s="43"/>
      <c r="M221" s="218" t="s">
        <v>1</v>
      </c>
      <c r="N221" s="219" t="s">
        <v>45</v>
      </c>
      <c r="O221" s="90"/>
      <c r="P221" s="220">
        <f>O221*H221</f>
        <v>0</v>
      </c>
      <c r="Q221" s="220">
        <v>0</v>
      </c>
      <c r="R221" s="220">
        <f>Q221*H221</f>
        <v>0</v>
      </c>
      <c r="S221" s="220">
        <v>0</v>
      </c>
      <c r="T221" s="221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2" t="s">
        <v>138</v>
      </c>
      <c r="AT221" s="222" t="s">
        <v>134</v>
      </c>
      <c r="AU221" s="222" t="s">
        <v>88</v>
      </c>
      <c r="AY221" s="16" t="s">
        <v>133</v>
      </c>
      <c r="BE221" s="223">
        <f>IF(N221="základní",J221,0)</f>
        <v>0</v>
      </c>
      <c r="BF221" s="223">
        <f>IF(N221="snížená",J221,0)</f>
        <v>0</v>
      </c>
      <c r="BG221" s="223">
        <f>IF(N221="zákl. přenesená",J221,0)</f>
        <v>0</v>
      </c>
      <c r="BH221" s="223">
        <f>IF(N221="sníž. přenesená",J221,0)</f>
        <v>0</v>
      </c>
      <c r="BI221" s="223">
        <f>IF(N221="nulová",J221,0)</f>
        <v>0</v>
      </c>
      <c r="BJ221" s="16" t="s">
        <v>88</v>
      </c>
      <c r="BK221" s="223">
        <f>ROUND(I221*H221,2)</f>
        <v>0</v>
      </c>
      <c r="BL221" s="16" t="s">
        <v>138</v>
      </c>
      <c r="BM221" s="222" t="s">
        <v>358</v>
      </c>
    </row>
    <row r="222" s="12" customFormat="1">
      <c r="A222" s="12"/>
      <c r="B222" s="224"/>
      <c r="C222" s="225"/>
      <c r="D222" s="226" t="s">
        <v>139</v>
      </c>
      <c r="E222" s="227" t="s">
        <v>1</v>
      </c>
      <c r="F222" s="228" t="s">
        <v>726</v>
      </c>
      <c r="G222" s="225"/>
      <c r="H222" s="227" t="s">
        <v>1</v>
      </c>
      <c r="I222" s="229"/>
      <c r="J222" s="225"/>
      <c r="K222" s="225"/>
      <c r="L222" s="230"/>
      <c r="M222" s="231"/>
      <c r="N222" s="232"/>
      <c r="O222" s="232"/>
      <c r="P222" s="232"/>
      <c r="Q222" s="232"/>
      <c r="R222" s="232"/>
      <c r="S222" s="232"/>
      <c r="T222" s="233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T222" s="234" t="s">
        <v>139</v>
      </c>
      <c r="AU222" s="234" t="s">
        <v>88</v>
      </c>
      <c r="AV222" s="12" t="s">
        <v>88</v>
      </c>
      <c r="AW222" s="12" t="s">
        <v>36</v>
      </c>
      <c r="AX222" s="12" t="s">
        <v>80</v>
      </c>
      <c r="AY222" s="234" t="s">
        <v>133</v>
      </c>
    </row>
    <row r="223" s="13" customFormat="1">
      <c r="A223" s="13"/>
      <c r="B223" s="235"/>
      <c r="C223" s="236"/>
      <c r="D223" s="226" t="s">
        <v>139</v>
      </c>
      <c r="E223" s="237" t="s">
        <v>1</v>
      </c>
      <c r="F223" s="238" t="s">
        <v>158</v>
      </c>
      <c r="G223" s="236"/>
      <c r="H223" s="239">
        <v>5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5" t="s">
        <v>139</v>
      </c>
      <c r="AU223" s="245" t="s">
        <v>88</v>
      </c>
      <c r="AV223" s="13" t="s">
        <v>90</v>
      </c>
      <c r="AW223" s="13" t="s">
        <v>36</v>
      </c>
      <c r="AX223" s="13" t="s">
        <v>88</v>
      </c>
      <c r="AY223" s="245" t="s">
        <v>133</v>
      </c>
    </row>
    <row r="224" s="12" customFormat="1">
      <c r="A224" s="12"/>
      <c r="B224" s="224"/>
      <c r="C224" s="225"/>
      <c r="D224" s="226" t="s">
        <v>139</v>
      </c>
      <c r="E224" s="227" t="s">
        <v>1</v>
      </c>
      <c r="F224" s="228" t="s">
        <v>727</v>
      </c>
      <c r="G224" s="225"/>
      <c r="H224" s="227" t="s">
        <v>1</v>
      </c>
      <c r="I224" s="229"/>
      <c r="J224" s="225"/>
      <c r="K224" s="225"/>
      <c r="L224" s="230"/>
      <c r="M224" s="231"/>
      <c r="N224" s="232"/>
      <c r="O224" s="232"/>
      <c r="P224" s="232"/>
      <c r="Q224" s="232"/>
      <c r="R224" s="232"/>
      <c r="S224" s="232"/>
      <c r="T224" s="233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T224" s="234" t="s">
        <v>139</v>
      </c>
      <c r="AU224" s="234" t="s">
        <v>88</v>
      </c>
      <c r="AV224" s="12" t="s">
        <v>88</v>
      </c>
      <c r="AW224" s="12" t="s">
        <v>36</v>
      </c>
      <c r="AX224" s="12" t="s">
        <v>80</v>
      </c>
      <c r="AY224" s="234" t="s">
        <v>133</v>
      </c>
    </row>
    <row r="225" s="12" customFormat="1">
      <c r="A225" s="12"/>
      <c r="B225" s="224"/>
      <c r="C225" s="225"/>
      <c r="D225" s="226" t="s">
        <v>139</v>
      </c>
      <c r="E225" s="227" t="s">
        <v>1</v>
      </c>
      <c r="F225" s="228" t="s">
        <v>728</v>
      </c>
      <c r="G225" s="225"/>
      <c r="H225" s="227" t="s">
        <v>1</v>
      </c>
      <c r="I225" s="229"/>
      <c r="J225" s="225"/>
      <c r="K225" s="225"/>
      <c r="L225" s="230"/>
      <c r="M225" s="231"/>
      <c r="N225" s="232"/>
      <c r="O225" s="232"/>
      <c r="P225" s="232"/>
      <c r="Q225" s="232"/>
      <c r="R225" s="232"/>
      <c r="S225" s="232"/>
      <c r="T225" s="233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T225" s="234" t="s">
        <v>139</v>
      </c>
      <c r="AU225" s="234" t="s">
        <v>88</v>
      </c>
      <c r="AV225" s="12" t="s">
        <v>88</v>
      </c>
      <c r="AW225" s="12" t="s">
        <v>36</v>
      </c>
      <c r="AX225" s="12" t="s">
        <v>80</v>
      </c>
      <c r="AY225" s="234" t="s">
        <v>133</v>
      </c>
    </row>
    <row r="226" s="12" customFormat="1">
      <c r="A226" s="12"/>
      <c r="B226" s="224"/>
      <c r="C226" s="225"/>
      <c r="D226" s="226" t="s">
        <v>139</v>
      </c>
      <c r="E226" s="227" t="s">
        <v>1</v>
      </c>
      <c r="F226" s="228" t="s">
        <v>729</v>
      </c>
      <c r="G226" s="225"/>
      <c r="H226" s="227" t="s">
        <v>1</v>
      </c>
      <c r="I226" s="229"/>
      <c r="J226" s="225"/>
      <c r="K226" s="225"/>
      <c r="L226" s="230"/>
      <c r="M226" s="231"/>
      <c r="N226" s="232"/>
      <c r="O226" s="232"/>
      <c r="P226" s="232"/>
      <c r="Q226" s="232"/>
      <c r="R226" s="232"/>
      <c r="S226" s="232"/>
      <c r="T226" s="233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T226" s="234" t="s">
        <v>139</v>
      </c>
      <c r="AU226" s="234" t="s">
        <v>88</v>
      </c>
      <c r="AV226" s="12" t="s">
        <v>88</v>
      </c>
      <c r="AW226" s="12" t="s">
        <v>36</v>
      </c>
      <c r="AX226" s="12" t="s">
        <v>80</v>
      </c>
      <c r="AY226" s="234" t="s">
        <v>133</v>
      </c>
    </row>
    <row r="227" s="12" customFormat="1">
      <c r="A227" s="12"/>
      <c r="B227" s="224"/>
      <c r="C227" s="225"/>
      <c r="D227" s="226" t="s">
        <v>139</v>
      </c>
      <c r="E227" s="227" t="s">
        <v>1</v>
      </c>
      <c r="F227" s="228" t="s">
        <v>730</v>
      </c>
      <c r="G227" s="225"/>
      <c r="H227" s="227" t="s">
        <v>1</v>
      </c>
      <c r="I227" s="229"/>
      <c r="J227" s="225"/>
      <c r="K227" s="225"/>
      <c r="L227" s="230"/>
      <c r="M227" s="231"/>
      <c r="N227" s="232"/>
      <c r="O227" s="232"/>
      <c r="P227" s="232"/>
      <c r="Q227" s="232"/>
      <c r="R227" s="232"/>
      <c r="S227" s="232"/>
      <c r="T227" s="233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T227" s="234" t="s">
        <v>139</v>
      </c>
      <c r="AU227" s="234" t="s">
        <v>88</v>
      </c>
      <c r="AV227" s="12" t="s">
        <v>88</v>
      </c>
      <c r="AW227" s="12" t="s">
        <v>36</v>
      </c>
      <c r="AX227" s="12" t="s">
        <v>80</v>
      </c>
      <c r="AY227" s="234" t="s">
        <v>133</v>
      </c>
    </row>
    <row r="228" s="12" customFormat="1">
      <c r="A228" s="12"/>
      <c r="B228" s="224"/>
      <c r="C228" s="225"/>
      <c r="D228" s="226" t="s">
        <v>139</v>
      </c>
      <c r="E228" s="227" t="s">
        <v>1</v>
      </c>
      <c r="F228" s="228" t="s">
        <v>731</v>
      </c>
      <c r="G228" s="225"/>
      <c r="H228" s="227" t="s">
        <v>1</v>
      </c>
      <c r="I228" s="229"/>
      <c r="J228" s="225"/>
      <c r="K228" s="225"/>
      <c r="L228" s="230"/>
      <c r="M228" s="231"/>
      <c r="N228" s="232"/>
      <c r="O228" s="232"/>
      <c r="P228" s="232"/>
      <c r="Q228" s="232"/>
      <c r="R228" s="232"/>
      <c r="S228" s="232"/>
      <c r="T228" s="233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T228" s="234" t="s">
        <v>139</v>
      </c>
      <c r="AU228" s="234" t="s">
        <v>88</v>
      </c>
      <c r="AV228" s="12" t="s">
        <v>88</v>
      </c>
      <c r="AW228" s="12" t="s">
        <v>36</v>
      </c>
      <c r="AX228" s="12" t="s">
        <v>80</v>
      </c>
      <c r="AY228" s="234" t="s">
        <v>133</v>
      </c>
    </row>
    <row r="229" s="2" customFormat="1" ht="16.5" customHeight="1">
      <c r="A229" s="37"/>
      <c r="B229" s="38"/>
      <c r="C229" s="210" t="s">
        <v>362</v>
      </c>
      <c r="D229" s="210" t="s">
        <v>134</v>
      </c>
      <c r="E229" s="211" t="s">
        <v>732</v>
      </c>
      <c r="F229" s="212" t="s">
        <v>733</v>
      </c>
      <c r="G229" s="213" t="s">
        <v>715</v>
      </c>
      <c r="H229" s="214">
        <v>5</v>
      </c>
      <c r="I229" s="215"/>
      <c r="J229" s="216">
        <f>ROUND(I229*H229,2)</f>
        <v>0</v>
      </c>
      <c r="K229" s="217"/>
      <c r="L229" s="43"/>
      <c r="M229" s="218" t="s">
        <v>1</v>
      </c>
      <c r="N229" s="219" t="s">
        <v>45</v>
      </c>
      <c r="O229" s="90"/>
      <c r="P229" s="220">
        <f>O229*H229</f>
        <v>0</v>
      </c>
      <c r="Q229" s="220">
        <v>0</v>
      </c>
      <c r="R229" s="220">
        <f>Q229*H229</f>
        <v>0</v>
      </c>
      <c r="S229" s="220">
        <v>0</v>
      </c>
      <c r="T229" s="221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22" t="s">
        <v>138</v>
      </c>
      <c r="AT229" s="222" t="s">
        <v>134</v>
      </c>
      <c r="AU229" s="222" t="s">
        <v>88</v>
      </c>
      <c r="AY229" s="16" t="s">
        <v>133</v>
      </c>
      <c r="BE229" s="223">
        <f>IF(N229="základní",J229,0)</f>
        <v>0</v>
      </c>
      <c r="BF229" s="223">
        <f>IF(N229="snížená",J229,0)</f>
        <v>0</v>
      </c>
      <c r="BG229" s="223">
        <f>IF(N229="zákl. přenesená",J229,0)</f>
        <v>0</v>
      </c>
      <c r="BH229" s="223">
        <f>IF(N229="sníž. přenesená",J229,0)</f>
        <v>0</v>
      </c>
      <c r="BI229" s="223">
        <f>IF(N229="nulová",J229,0)</f>
        <v>0</v>
      </c>
      <c r="BJ229" s="16" t="s">
        <v>88</v>
      </c>
      <c r="BK229" s="223">
        <f>ROUND(I229*H229,2)</f>
        <v>0</v>
      </c>
      <c r="BL229" s="16" t="s">
        <v>138</v>
      </c>
      <c r="BM229" s="222" t="s">
        <v>361</v>
      </c>
    </row>
    <row r="230" s="12" customFormat="1">
      <c r="A230" s="12"/>
      <c r="B230" s="224"/>
      <c r="C230" s="225"/>
      <c r="D230" s="226" t="s">
        <v>139</v>
      </c>
      <c r="E230" s="227" t="s">
        <v>1</v>
      </c>
      <c r="F230" s="228" t="s">
        <v>716</v>
      </c>
      <c r="G230" s="225"/>
      <c r="H230" s="227" t="s">
        <v>1</v>
      </c>
      <c r="I230" s="229"/>
      <c r="J230" s="225"/>
      <c r="K230" s="225"/>
      <c r="L230" s="230"/>
      <c r="M230" s="231"/>
      <c r="N230" s="232"/>
      <c r="O230" s="232"/>
      <c r="P230" s="232"/>
      <c r="Q230" s="232"/>
      <c r="R230" s="232"/>
      <c r="S230" s="232"/>
      <c r="T230" s="233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T230" s="234" t="s">
        <v>139</v>
      </c>
      <c r="AU230" s="234" t="s">
        <v>88</v>
      </c>
      <c r="AV230" s="12" t="s">
        <v>88</v>
      </c>
      <c r="AW230" s="12" t="s">
        <v>36</v>
      </c>
      <c r="AX230" s="12" t="s">
        <v>80</v>
      </c>
      <c r="AY230" s="234" t="s">
        <v>133</v>
      </c>
    </row>
    <row r="231" s="13" customFormat="1">
      <c r="A231" s="13"/>
      <c r="B231" s="235"/>
      <c r="C231" s="236"/>
      <c r="D231" s="226" t="s">
        <v>139</v>
      </c>
      <c r="E231" s="237" t="s">
        <v>1</v>
      </c>
      <c r="F231" s="238" t="s">
        <v>158</v>
      </c>
      <c r="G231" s="236"/>
      <c r="H231" s="239">
        <v>5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139</v>
      </c>
      <c r="AU231" s="245" t="s">
        <v>88</v>
      </c>
      <c r="AV231" s="13" t="s">
        <v>90</v>
      </c>
      <c r="AW231" s="13" t="s">
        <v>36</v>
      </c>
      <c r="AX231" s="13" t="s">
        <v>88</v>
      </c>
      <c r="AY231" s="245" t="s">
        <v>133</v>
      </c>
    </row>
    <row r="232" s="12" customFormat="1">
      <c r="A232" s="12"/>
      <c r="B232" s="224"/>
      <c r="C232" s="225"/>
      <c r="D232" s="226" t="s">
        <v>139</v>
      </c>
      <c r="E232" s="227" t="s">
        <v>1</v>
      </c>
      <c r="F232" s="228" t="s">
        <v>734</v>
      </c>
      <c r="G232" s="225"/>
      <c r="H232" s="227" t="s">
        <v>1</v>
      </c>
      <c r="I232" s="229"/>
      <c r="J232" s="225"/>
      <c r="K232" s="225"/>
      <c r="L232" s="230"/>
      <c r="M232" s="231"/>
      <c r="N232" s="232"/>
      <c r="O232" s="232"/>
      <c r="P232" s="232"/>
      <c r="Q232" s="232"/>
      <c r="R232" s="232"/>
      <c r="S232" s="232"/>
      <c r="T232" s="233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T232" s="234" t="s">
        <v>139</v>
      </c>
      <c r="AU232" s="234" t="s">
        <v>88</v>
      </c>
      <c r="AV232" s="12" t="s">
        <v>88</v>
      </c>
      <c r="AW232" s="12" t="s">
        <v>36</v>
      </c>
      <c r="AX232" s="12" t="s">
        <v>80</v>
      </c>
      <c r="AY232" s="234" t="s">
        <v>133</v>
      </c>
    </row>
    <row r="233" s="12" customFormat="1">
      <c r="A233" s="12"/>
      <c r="B233" s="224"/>
      <c r="C233" s="225"/>
      <c r="D233" s="226" t="s">
        <v>139</v>
      </c>
      <c r="E233" s="227" t="s">
        <v>1</v>
      </c>
      <c r="F233" s="228" t="s">
        <v>735</v>
      </c>
      <c r="G233" s="225"/>
      <c r="H233" s="227" t="s">
        <v>1</v>
      </c>
      <c r="I233" s="229"/>
      <c r="J233" s="225"/>
      <c r="K233" s="225"/>
      <c r="L233" s="230"/>
      <c r="M233" s="231"/>
      <c r="N233" s="232"/>
      <c r="O233" s="232"/>
      <c r="P233" s="232"/>
      <c r="Q233" s="232"/>
      <c r="R233" s="232"/>
      <c r="S233" s="232"/>
      <c r="T233" s="233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T233" s="234" t="s">
        <v>139</v>
      </c>
      <c r="AU233" s="234" t="s">
        <v>88</v>
      </c>
      <c r="AV233" s="12" t="s">
        <v>88</v>
      </c>
      <c r="AW233" s="12" t="s">
        <v>36</v>
      </c>
      <c r="AX233" s="12" t="s">
        <v>80</v>
      </c>
      <c r="AY233" s="234" t="s">
        <v>133</v>
      </c>
    </row>
    <row r="234" s="12" customFormat="1">
      <c r="A234" s="12"/>
      <c r="B234" s="224"/>
      <c r="C234" s="225"/>
      <c r="D234" s="226" t="s">
        <v>139</v>
      </c>
      <c r="E234" s="227" t="s">
        <v>1</v>
      </c>
      <c r="F234" s="228" t="s">
        <v>736</v>
      </c>
      <c r="G234" s="225"/>
      <c r="H234" s="227" t="s">
        <v>1</v>
      </c>
      <c r="I234" s="229"/>
      <c r="J234" s="225"/>
      <c r="K234" s="225"/>
      <c r="L234" s="230"/>
      <c r="M234" s="231"/>
      <c r="N234" s="232"/>
      <c r="O234" s="232"/>
      <c r="P234" s="232"/>
      <c r="Q234" s="232"/>
      <c r="R234" s="232"/>
      <c r="S234" s="232"/>
      <c r="T234" s="233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T234" s="234" t="s">
        <v>139</v>
      </c>
      <c r="AU234" s="234" t="s">
        <v>88</v>
      </c>
      <c r="AV234" s="12" t="s">
        <v>88</v>
      </c>
      <c r="AW234" s="12" t="s">
        <v>36</v>
      </c>
      <c r="AX234" s="12" t="s">
        <v>80</v>
      </c>
      <c r="AY234" s="234" t="s">
        <v>133</v>
      </c>
    </row>
    <row r="235" s="12" customFormat="1">
      <c r="A235" s="12"/>
      <c r="B235" s="224"/>
      <c r="C235" s="225"/>
      <c r="D235" s="226" t="s">
        <v>139</v>
      </c>
      <c r="E235" s="227" t="s">
        <v>1</v>
      </c>
      <c r="F235" s="228" t="s">
        <v>737</v>
      </c>
      <c r="G235" s="225"/>
      <c r="H235" s="227" t="s">
        <v>1</v>
      </c>
      <c r="I235" s="229"/>
      <c r="J235" s="225"/>
      <c r="K235" s="225"/>
      <c r="L235" s="230"/>
      <c r="M235" s="231"/>
      <c r="N235" s="232"/>
      <c r="O235" s="232"/>
      <c r="P235" s="232"/>
      <c r="Q235" s="232"/>
      <c r="R235" s="232"/>
      <c r="S235" s="232"/>
      <c r="T235" s="233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T235" s="234" t="s">
        <v>139</v>
      </c>
      <c r="AU235" s="234" t="s">
        <v>88</v>
      </c>
      <c r="AV235" s="12" t="s">
        <v>88</v>
      </c>
      <c r="AW235" s="12" t="s">
        <v>36</v>
      </c>
      <c r="AX235" s="12" t="s">
        <v>80</v>
      </c>
      <c r="AY235" s="234" t="s">
        <v>133</v>
      </c>
    </row>
    <row r="236" s="12" customFormat="1">
      <c r="A236" s="12"/>
      <c r="B236" s="224"/>
      <c r="C236" s="225"/>
      <c r="D236" s="226" t="s">
        <v>139</v>
      </c>
      <c r="E236" s="227" t="s">
        <v>1</v>
      </c>
      <c r="F236" s="228" t="s">
        <v>738</v>
      </c>
      <c r="G236" s="225"/>
      <c r="H236" s="227" t="s">
        <v>1</v>
      </c>
      <c r="I236" s="229"/>
      <c r="J236" s="225"/>
      <c r="K236" s="225"/>
      <c r="L236" s="230"/>
      <c r="M236" s="231"/>
      <c r="N236" s="232"/>
      <c r="O236" s="232"/>
      <c r="P236" s="232"/>
      <c r="Q236" s="232"/>
      <c r="R236" s="232"/>
      <c r="S236" s="232"/>
      <c r="T236" s="233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T236" s="234" t="s">
        <v>139</v>
      </c>
      <c r="AU236" s="234" t="s">
        <v>88</v>
      </c>
      <c r="AV236" s="12" t="s">
        <v>88</v>
      </c>
      <c r="AW236" s="12" t="s">
        <v>36</v>
      </c>
      <c r="AX236" s="12" t="s">
        <v>80</v>
      </c>
      <c r="AY236" s="234" t="s">
        <v>133</v>
      </c>
    </row>
    <row r="237" s="12" customFormat="1">
      <c r="A237" s="12"/>
      <c r="B237" s="224"/>
      <c r="C237" s="225"/>
      <c r="D237" s="226" t="s">
        <v>139</v>
      </c>
      <c r="E237" s="227" t="s">
        <v>1</v>
      </c>
      <c r="F237" s="228" t="s">
        <v>739</v>
      </c>
      <c r="G237" s="225"/>
      <c r="H237" s="227" t="s">
        <v>1</v>
      </c>
      <c r="I237" s="229"/>
      <c r="J237" s="225"/>
      <c r="K237" s="225"/>
      <c r="L237" s="230"/>
      <c r="M237" s="231"/>
      <c r="N237" s="232"/>
      <c r="O237" s="232"/>
      <c r="P237" s="232"/>
      <c r="Q237" s="232"/>
      <c r="R237" s="232"/>
      <c r="S237" s="232"/>
      <c r="T237" s="233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T237" s="234" t="s">
        <v>139</v>
      </c>
      <c r="AU237" s="234" t="s">
        <v>88</v>
      </c>
      <c r="AV237" s="12" t="s">
        <v>88</v>
      </c>
      <c r="AW237" s="12" t="s">
        <v>36</v>
      </c>
      <c r="AX237" s="12" t="s">
        <v>80</v>
      </c>
      <c r="AY237" s="234" t="s">
        <v>133</v>
      </c>
    </row>
    <row r="238" s="12" customFormat="1">
      <c r="A238" s="12"/>
      <c r="B238" s="224"/>
      <c r="C238" s="225"/>
      <c r="D238" s="226" t="s">
        <v>139</v>
      </c>
      <c r="E238" s="227" t="s">
        <v>1</v>
      </c>
      <c r="F238" s="228" t="s">
        <v>740</v>
      </c>
      <c r="G238" s="225"/>
      <c r="H238" s="227" t="s">
        <v>1</v>
      </c>
      <c r="I238" s="229"/>
      <c r="J238" s="225"/>
      <c r="K238" s="225"/>
      <c r="L238" s="230"/>
      <c r="M238" s="231"/>
      <c r="N238" s="232"/>
      <c r="O238" s="232"/>
      <c r="P238" s="232"/>
      <c r="Q238" s="232"/>
      <c r="R238" s="232"/>
      <c r="S238" s="232"/>
      <c r="T238" s="233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T238" s="234" t="s">
        <v>139</v>
      </c>
      <c r="AU238" s="234" t="s">
        <v>88</v>
      </c>
      <c r="AV238" s="12" t="s">
        <v>88</v>
      </c>
      <c r="AW238" s="12" t="s">
        <v>36</v>
      </c>
      <c r="AX238" s="12" t="s">
        <v>80</v>
      </c>
      <c r="AY238" s="234" t="s">
        <v>133</v>
      </c>
    </row>
    <row r="239" s="11" customFormat="1" ht="25.92" customHeight="1">
      <c r="A239" s="11"/>
      <c r="B239" s="196"/>
      <c r="C239" s="197"/>
      <c r="D239" s="198" t="s">
        <v>79</v>
      </c>
      <c r="E239" s="199" t="s">
        <v>416</v>
      </c>
      <c r="F239" s="199" t="s">
        <v>417</v>
      </c>
      <c r="G239" s="197"/>
      <c r="H239" s="197"/>
      <c r="I239" s="200"/>
      <c r="J239" s="201">
        <f>BK239</f>
        <v>0</v>
      </c>
      <c r="K239" s="197"/>
      <c r="L239" s="202"/>
      <c r="M239" s="203"/>
      <c r="N239" s="204"/>
      <c r="O239" s="204"/>
      <c r="P239" s="205">
        <f>P240</f>
        <v>0</v>
      </c>
      <c r="Q239" s="204"/>
      <c r="R239" s="205">
        <f>R240</f>
        <v>0</v>
      </c>
      <c r="S239" s="204"/>
      <c r="T239" s="206">
        <f>T240</f>
        <v>0</v>
      </c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R239" s="207" t="s">
        <v>88</v>
      </c>
      <c r="AT239" s="208" t="s">
        <v>79</v>
      </c>
      <c r="AU239" s="208" t="s">
        <v>80</v>
      </c>
      <c r="AY239" s="207" t="s">
        <v>133</v>
      </c>
      <c r="BK239" s="209">
        <f>BK240</f>
        <v>0</v>
      </c>
    </row>
    <row r="240" s="2" customFormat="1" ht="24.15" customHeight="1">
      <c r="A240" s="37"/>
      <c r="B240" s="38"/>
      <c r="C240" s="210" t="s">
        <v>249</v>
      </c>
      <c r="D240" s="210" t="s">
        <v>134</v>
      </c>
      <c r="E240" s="211" t="s">
        <v>741</v>
      </c>
      <c r="F240" s="212" t="s">
        <v>742</v>
      </c>
      <c r="G240" s="213" t="s">
        <v>181</v>
      </c>
      <c r="H240" s="214">
        <v>0.378</v>
      </c>
      <c r="I240" s="215"/>
      <c r="J240" s="216">
        <f>ROUND(I240*H240,2)</f>
        <v>0</v>
      </c>
      <c r="K240" s="217"/>
      <c r="L240" s="43"/>
      <c r="M240" s="268" t="s">
        <v>1</v>
      </c>
      <c r="N240" s="269" t="s">
        <v>45</v>
      </c>
      <c r="O240" s="270"/>
      <c r="P240" s="271">
        <f>O240*H240</f>
        <v>0</v>
      </c>
      <c r="Q240" s="271">
        <v>0</v>
      </c>
      <c r="R240" s="271">
        <f>Q240*H240</f>
        <v>0</v>
      </c>
      <c r="S240" s="271">
        <v>0</v>
      </c>
      <c r="T240" s="272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22" t="s">
        <v>138</v>
      </c>
      <c r="AT240" s="222" t="s">
        <v>134</v>
      </c>
      <c r="AU240" s="222" t="s">
        <v>88</v>
      </c>
      <c r="AY240" s="16" t="s">
        <v>133</v>
      </c>
      <c r="BE240" s="223">
        <f>IF(N240="základní",J240,0)</f>
        <v>0</v>
      </c>
      <c r="BF240" s="223">
        <f>IF(N240="snížená",J240,0)</f>
        <v>0</v>
      </c>
      <c r="BG240" s="223">
        <f>IF(N240="zákl. přenesená",J240,0)</f>
        <v>0</v>
      </c>
      <c r="BH240" s="223">
        <f>IF(N240="sníž. přenesená",J240,0)</f>
        <v>0</v>
      </c>
      <c r="BI240" s="223">
        <f>IF(N240="nulová",J240,0)</f>
        <v>0</v>
      </c>
      <c r="BJ240" s="16" t="s">
        <v>88</v>
      </c>
      <c r="BK240" s="223">
        <f>ROUND(I240*H240,2)</f>
        <v>0</v>
      </c>
      <c r="BL240" s="16" t="s">
        <v>138</v>
      </c>
      <c r="BM240" s="222" t="s">
        <v>365</v>
      </c>
    </row>
    <row r="241" s="2" customFormat="1" ht="6.96" customHeight="1">
      <c r="A241" s="37"/>
      <c r="B241" s="65"/>
      <c r="C241" s="66"/>
      <c r="D241" s="66"/>
      <c r="E241" s="66"/>
      <c r="F241" s="66"/>
      <c r="G241" s="66"/>
      <c r="H241" s="66"/>
      <c r="I241" s="66"/>
      <c r="J241" s="66"/>
      <c r="K241" s="66"/>
      <c r="L241" s="43"/>
      <c r="M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</row>
  </sheetData>
  <sheetProtection sheet="1" autoFilter="0" formatColumns="0" formatRows="0" objects="1" scenarios="1" spinCount="100000" saltValue="uBfXsK6x0hJFd3IaQO1iWApVEDOL1fp2pzKfuYaGRudSci8xKbs+chjOeMw2GX6NQet/RNeWy3nOLEIVf8yB7Q==" hashValue="/aa0iadmZmeWWIMqVO4b+31NSmmhpoOEljFirJOx9XxVS8Kbint7BEfRZV7OAD2nYJRwz5PQauN17N1R3rg89Q==" algorithmName="SHA-512" password="CC35"/>
  <autoFilter ref="C120:K240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102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90</v>
      </c>
    </row>
    <row r="4" s="1" customFormat="1" ht="24.96" customHeight="1">
      <c r="B4" s="19"/>
      <c r="D4" s="137" t="s">
        <v>103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6.25" customHeight="1">
      <c r="B7" s="19"/>
      <c r="E7" s="140" t="str">
        <f>'Rekapitulace stavby'!K6</f>
        <v>Regenerace sídliště Ostrava - Jih, Jubilejní kolonie II.etapa, Ostrava - Hrabůvka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104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743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13. 1. 2023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34</v>
      </c>
      <c r="F21" s="37"/>
      <c r="G21" s="37"/>
      <c r="H21" s="37"/>
      <c r="I21" s="139" t="s">
        <v>28</v>
      </c>
      <c r="J21" s="142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37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28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39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40</v>
      </c>
      <c r="E30" s="37"/>
      <c r="F30" s="37"/>
      <c r="G30" s="37"/>
      <c r="H30" s="37"/>
      <c r="I30" s="37"/>
      <c r="J30" s="150">
        <f>ROUND(J117,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42</v>
      </c>
      <c r="G32" s="37"/>
      <c r="H32" s="37"/>
      <c r="I32" s="151" t="s">
        <v>41</v>
      </c>
      <c r="J32" s="151" t="s">
        <v>43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44</v>
      </c>
      <c r="E33" s="139" t="s">
        <v>45</v>
      </c>
      <c r="F33" s="153">
        <f>ROUND((SUM(BE117:BE127)),  2)</f>
        <v>0</v>
      </c>
      <c r="G33" s="37"/>
      <c r="H33" s="37"/>
      <c r="I33" s="154">
        <v>0.20999999999999999</v>
      </c>
      <c r="J33" s="153">
        <f>ROUND(((SUM(BE117:BE127))*I33),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46</v>
      </c>
      <c r="F34" s="153">
        <f>ROUND((SUM(BF117:BF127)),  2)</f>
        <v>0</v>
      </c>
      <c r="G34" s="37"/>
      <c r="H34" s="37"/>
      <c r="I34" s="154">
        <v>0.14999999999999999</v>
      </c>
      <c r="J34" s="153">
        <f>ROUND(((SUM(BF117:BF127))*I34),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47</v>
      </c>
      <c r="F35" s="153">
        <f>ROUND((SUM(BG117:BG127)),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48</v>
      </c>
      <c r="F36" s="153">
        <f>ROUND((SUM(BH117:BH127)),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49</v>
      </c>
      <c r="F37" s="153">
        <f>ROUND((SUM(BI117:BI127)),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50</v>
      </c>
      <c r="E39" s="157"/>
      <c r="F39" s="157"/>
      <c r="G39" s="158" t="s">
        <v>51</v>
      </c>
      <c r="H39" s="159" t="s">
        <v>52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53</v>
      </c>
      <c r="E50" s="163"/>
      <c r="F50" s="163"/>
      <c r="G50" s="162" t="s">
        <v>54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55</v>
      </c>
      <c r="E61" s="165"/>
      <c r="F61" s="166" t="s">
        <v>56</v>
      </c>
      <c r="G61" s="164" t="s">
        <v>55</v>
      </c>
      <c r="H61" s="165"/>
      <c r="I61" s="165"/>
      <c r="J61" s="167" t="s">
        <v>56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57</v>
      </c>
      <c r="E65" s="168"/>
      <c r="F65" s="168"/>
      <c r="G65" s="162" t="s">
        <v>58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55</v>
      </c>
      <c r="E76" s="165"/>
      <c r="F76" s="166" t="s">
        <v>56</v>
      </c>
      <c r="G76" s="164" t="s">
        <v>55</v>
      </c>
      <c r="H76" s="165"/>
      <c r="I76" s="165"/>
      <c r="J76" s="167" t="s">
        <v>56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Regenerace sídliště Ostrava - Jih, Jubilejní kolonie II.etapa, Ostrava - Hrabůvka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104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VRN - Vedlejší rozpočtové náklady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Ostrava - Hrabůvka</v>
      </c>
      <c r="G89" s="39"/>
      <c r="H89" s="39"/>
      <c r="I89" s="31" t="s">
        <v>22</v>
      </c>
      <c r="J89" s="78" t="str">
        <f>IF(J12="","",J12)</f>
        <v>13. 1. 2023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SMO, Městský obvod Ostrava - Jih</v>
      </c>
      <c r="G91" s="39"/>
      <c r="H91" s="39"/>
      <c r="I91" s="31" t="s">
        <v>32</v>
      </c>
      <c r="J91" s="35" t="str">
        <f>E21</f>
        <v>Proink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107</v>
      </c>
      <c r="D94" s="175"/>
      <c r="E94" s="175"/>
      <c r="F94" s="175"/>
      <c r="G94" s="175"/>
      <c r="H94" s="175"/>
      <c r="I94" s="175"/>
      <c r="J94" s="176" t="s">
        <v>108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109</v>
      </c>
      <c r="D96" s="39"/>
      <c r="E96" s="39"/>
      <c r="F96" s="39"/>
      <c r="G96" s="39"/>
      <c r="H96" s="39"/>
      <c r="I96" s="39"/>
      <c r="J96" s="109">
        <f>J117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110</v>
      </c>
    </row>
    <row r="97" s="9" customFormat="1" ht="24.96" customHeight="1">
      <c r="A97" s="9"/>
      <c r="B97" s="178"/>
      <c r="C97" s="179"/>
      <c r="D97" s="180" t="s">
        <v>423</v>
      </c>
      <c r="E97" s="181"/>
      <c r="F97" s="181"/>
      <c r="G97" s="181"/>
      <c r="H97" s="181"/>
      <c r="I97" s="181"/>
      <c r="J97" s="182">
        <f>J118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6.96" customHeight="1">
      <c r="A99" s="37"/>
      <c r="B99" s="65"/>
      <c r="C99" s="66"/>
      <c r="D99" s="66"/>
      <c r="E99" s="66"/>
      <c r="F99" s="66"/>
      <c r="G99" s="66"/>
      <c r="H99" s="66"/>
      <c r="I99" s="66"/>
      <c r="J99" s="66"/>
      <c r="K99" s="66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3" s="2" customFormat="1" ht="6.96" customHeight="1">
      <c r="A103" s="37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24.96" customHeight="1">
      <c r="A104" s="37"/>
      <c r="B104" s="38"/>
      <c r="C104" s="22" t="s">
        <v>118</v>
      </c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12" customHeight="1">
      <c r="A106" s="37"/>
      <c r="B106" s="38"/>
      <c r="C106" s="31" t="s">
        <v>16</v>
      </c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6.25" customHeight="1">
      <c r="A107" s="37"/>
      <c r="B107" s="38"/>
      <c r="C107" s="39"/>
      <c r="D107" s="39"/>
      <c r="E107" s="173" t="str">
        <f>E7</f>
        <v>Regenerace sídliště Ostrava - Jih, Jubilejní kolonie II.etapa, Ostrava - Hrabůvka</v>
      </c>
      <c r="F107" s="31"/>
      <c r="G107" s="31"/>
      <c r="H107" s="31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104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75" t="str">
        <f>E9</f>
        <v>VRN - Vedlejší rozpočtové náklady</v>
      </c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20</v>
      </c>
      <c r="D111" s="39"/>
      <c r="E111" s="39"/>
      <c r="F111" s="26" t="str">
        <f>F12</f>
        <v>Ostrava - Hrabůvka</v>
      </c>
      <c r="G111" s="39"/>
      <c r="H111" s="39"/>
      <c r="I111" s="31" t="s">
        <v>22</v>
      </c>
      <c r="J111" s="78" t="str">
        <f>IF(J12="","",J12)</f>
        <v>13. 1. 2023</v>
      </c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5.15" customHeight="1">
      <c r="A113" s="37"/>
      <c r="B113" s="38"/>
      <c r="C113" s="31" t="s">
        <v>24</v>
      </c>
      <c r="D113" s="39"/>
      <c r="E113" s="39"/>
      <c r="F113" s="26" t="str">
        <f>E15</f>
        <v>SMO, Městský obvod Ostrava - Jih</v>
      </c>
      <c r="G113" s="39"/>
      <c r="H113" s="39"/>
      <c r="I113" s="31" t="s">
        <v>32</v>
      </c>
      <c r="J113" s="35" t="str">
        <f>E21</f>
        <v>Proink s.r.o.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30</v>
      </c>
      <c r="D114" s="39"/>
      <c r="E114" s="39"/>
      <c r="F114" s="26" t="str">
        <f>IF(E18="","",E18)</f>
        <v>Vyplň údaj</v>
      </c>
      <c r="G114" s="39"/>
      <c r="H114" s="39"/>
      <c r="I114" s="31" t="s">
        <v>37</v>
      </c>
      <c r="J114" s="35" t="str">
        <f>E24</f>
        <v xml:space="preserve"> 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0.32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10" customFormat="1" ht="29.28" customHeight="1">
      <c r="A116" s="184"/>
      <c r="B116" s="185"/>
      <c r="C116" s="186" t="s">
        <v>119</v>
      </c>
      <c r="D116" s="187" t="s">
        <v>65</v>
      </c>
      <c r="E116" s="187" t="s">
        <v>61</v>
      </c>
      <c r="F116" s="187" t="s">
        <v>62</v>
      </c>
      <c r="G116" s="187" t="s">
        <v>120</v>
      </c>
      <c r="H116" s="187" t="s">
        <v>121</v>
      </c>
      <c r="I116" s="187" t="s">
        <v>122</v>
      </c>
      <c r="J116" s="188" t="s">
        <v>108</v>
      </c>
      <c r="K116" s="189" t="s">
        <v>123</v>
      </c>
      <c r="L116" s="190"/>
      <c r="M116" s="99" t="s">
        <v>1</v>
      </c>
      <c r="N116" s="100" t="s">
        <v>44</v>
      </c>
      <c r="O116" s="100" t="s">
        <v>124</v>
      </c>
      <c r="P116" s="100" t="s">
        <v>125</v>
      </c>
      <c r="Q116" s="100" t="s">
        <v>126</v>
      </c>
      <c r="R116" s="100" t="s">
        <v>127</v>
      </c>
      <c r="S116" s="100" t="s">
        <v>128</v>
      </c>
      <c r="T116" s="101" t="s">
        <v>129</v>
      </c>
      <c r="U116" s="184"/>
      <c r="V116" s="184"/>
      <c r="W116" s="184"/>
      <c r="X116" s="184"/>
      <c r="Y116" s="184"/>
      <c r="Z116" s="184"/>
      <c r="AA116" s="184"/>
      <c r="AB116" s="184"/>
      <c r="AC116" s="184"/>
      <c r="AD116" s="184"/>
      <c r="AE116" s="184"/>
    </row>
    <row r="117" s="2" customFormat="1" ht="22.8" customHeight="1">
      <c r="A117" s="37"/>
      <c r="B117" s="38"/>
      <c r="C117" s="106" t="s">
        <v>130</v>
      </c>
      <c r="D117" s="39"/>
      <c r="E117" s="39"/>
      <c r="F117" s="39"/>
      <c r="G117" s="39"/>
      <c r="H117" s="39"/>
      <c r="I117" s="39"/>
      <c r="J117" s="191">
        <f>BK117</f>
        <v>0</v>
      </c>
      <c r="K117" s="39"/>
      <c r="L117" s="43"/>
      <c r="M117" s="102"/>
      <c r="N117" s="192"/>
      <c r="O117" s="103"/>
      <c r="P117" s="193">
        <f>P118</f>
        <v>0</v>
      </c>
      <c r="Q117" s="103"/>
      <c r="R117" s="193">
        <f>R118</f>
        <v>0</v>
      </c>
      <c r="S117" s="103"/>
      <c r="T117" s="194">
        <f>T118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79</v>
      </c>
      <c r="AU117" s="16" t="s">
        <v>110</v>
      </c>
      <c r="BK117" s="195">
        <f>BK118</f>
        <v>0</v>
      </c>
    </row>
    <row r="118" s="11" customFormat="1" ht="25.92" customHeight="1">
      <c r="A118" s="11"/>
      <c r="B118" s="196"/>
      <c r="C118" s="197"/>
      <c r="D118" s="198" t="s">
        <v>79</v>
      </c>
      <c r="E118" s="199" t="s">
        <v>491</v>
      </c>
      <c r="F118" s="199" t="s">
        <v>492</v>
      </c>
      <c r="G118" s="197"/>
      <c r="H118" s="197"/>
      <c r="I118" s="200"/>
      <c r="J118" s="201">
        <f>BK118</f>
        <v>0</v>
      </c>
      <c r="K118" s="197"/>
      <c r="L118" s="202"/>
      <c r="M118" s="203"/>
      <c r="N118" s="204"/>
      <c r="O118" s="204"/>
      <c r="P118" s="205">
        <f>SUM(P119:P127)</f>
        <v>0</v>
      </c>
      <c r="Q118" s="204"/>
      <c r="R118" s="205">
        <f>SUM(R119:R127)</f>
        <v>0</v>
      </c>
      <c r="S118" s="204"/>
      <c r="T118" s="206">
        <f>SUM(T119:T127)</f>
        <v>0</v>
      </c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R118" s="207" t="s">
        <v>88</v>
      </c>
      <c r="AT118" s="208" t="s">
        <v>79</v>
      </c>
      <c r="AU118" s="208" t="s">
        <v>80</v>
      </c>
      <c r="AY118" s="207" t="s">
        <v>133</v>
      </c>
      <c r="BK118" s="209">
        <f>SUM(BK119:BK127)</f>
        <v>0</v>
      </c>
    </row>
    <row r="119" s="2" customFormat="1" ht="16.5" customHeight="1">
      <c r="A119" s="37"/>
      <c r="B119" s="38"/>
      <c r="C119" s="210" t="s">
        <v>88</v>
      </c>
      <c r="D119" s="210" t="s">
        <v>134</v>
      </c>
      <c r="E119" s="211" t="s">
        <v>744</v>
      </c>
      <c r="F119" s="212" t="s">
        <v>745</v>
      </c>
      <c r="G119" s="213" t="s">
        <v>512</v>
      </c>
      <c r="H119" s="214">
        <v>1</v>
      </c>
      <c r="I119" s="215"/>
      <c r="J119" s="216">
        <f>ROUND(I119*H119,2)</f>
        <v>0</v>
      </c>
      <c r="K119" s="217"/>
      <c r="L119" s="43"/>
      <c r="M119" s="218" t="s">
        <v>1</v>
      </c>
      <c r="N119" s="219" t="s">
        <v>45</v>
      </c>
      <c r="O119" s="90"/>
      <c r="P119" s="220">
        <f>O119*H119</f>
        <v>0</v>
      </c>
      <c r="Q119" s="220">
        <v>0</v>
      </c>
      <c r="R119" s="220">
        <f>Q119*H119</f>
        <v>0</v>
      </c>
      <c r="S119" s="220">
        <v>0</v>
      </c>
      <c r="T119" s="22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22" t="s">
        <v>138</v>
      </c>
      <c r="AT119" s="222" t="s">
        <v>134</v>
      </c>
      <c r="AU119" s="222" t="s">
        <v>88</v>
      </c>
      <c r="AY119" s="16" t="s">
        <v>133</v>
      </c>
      <c r="BE119" s="223">
        <f>IF(N119="základní",J119,0)</f>
        <v>0</v>
      </c>
      <c r="BF119" s="223">
        <f>IF(N119="snížená",J119,0)</f>
        <v>0</v>
      </c>
      <c r="BG119" s="223">
        <f>IF(N119="zákl. přenesená",J119,0)</f>
        <v>0</v>
      </c>
      <c r="BH119" s="223">
        <f>IF(N119="sníž. přenesená",J119,0)</f>
        <v>0</v>
      </c>
      <c r="BI119" s="223">
        <f>IF(N119="nulová",J119,0)</f>
        <v>0</v>
      </c>
      <c r="BJ119" s="16" t="s">
        <v>88</v>
      </c>
      <c r="BK119" s="223">
        <f>ROUND(I119*H119,2)</f>
        <v>0</v>
      </c>
      <c r="BL119" s="16" t="s">
        <v>138</v>
      </c>
      <c r="BM119" s="222" t="s">
        <v>90</v>
      </c>
    </row>
    <row r="120" s="2" customFormat="1" ht="21.75" customHeight="1">
      <c r="A120" s="37"/>
      <c r="B120" s="38"/>
      <c r="C120" s="210" t="s">
        <v>90</v>
      </c>
      <c r="D120" s="210" t="s">
        <v>134</v>
      </c>
      <c r="E120" s="211" t="s">
        <v>746</v>
      </c>
      <c r="F120" s="212" t="s">
        <v>747</v>
      </c>
      <c r="G120" s="213" t="s">
        <v>512</v>
      </c>
      <c r="H120" s="214">
        <v>1</v>
      </c>
      <c r="I120" s="215"/>
      <c r="J120" s="216">
        <f>ROUND(I120*H120,2)</f>
        <v>0</v>
      </c>
      <c r="K120" s="217"/>
      <c r="L120" s="43"/>
      <c r="M120" s="218" t="s">
        <v>1</v>
      </c>
      <c r="N120" s="219" t="s">
        <v>45</v>
      </c>
      <c r="O120" s="90"/>
      <c r="P120" s="220">
        <f>O120*H120</f>
        <v>0</v>
      </c>
      <c r="Q120" s="220">
        <v>0</v>
      </c>
      <c r="R120" s="220">
        <f>Q120*H120</f>
        <v>0</v>
      </c>
      <c r="S120" s="220">
        <v>0</v>
      </c>
      <c r="T120" s="22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22" t="s">
        <v>138</v>
      </c>
      <c r="AT120" s="222" t="s">
        <v>134</v>
      </c>
      <c r="AU120" s="222" t="s">
        <v>88</v>
      </c>
      <c r="AY120" s="16" t="s">
        <v>133</v>
      </c>
      <c r="BE120" s="223">
        <f>IF(N120="základní",J120,0)</f>
        <v>0</v>
      </c>
      <c r="BF120" s="223">
        <f>IF(N120="snížená",J120,0)</f>
        <v>0</v>
      </c>
      <c r="BG120" s="223">
        <f>IF(N120="zákl. přenesená",J120,0)</f>
        <v>0</v>
      </c>
      <c r="BH120" s="223">
        <f>IF(N120="sníž. přenesená",J120,0)</f>
        <v>0</v>
      </c>
      <c r="BI120" s="223">
        <f>IF(N120="nulová",J120,0)</f>
        <v>0</v>
      </c>
      <c r="BJ120" s="16" t="s">
        <v>88</v>
      </c>
      <c r="BK120" s="223">
        <f>ROUND(I120*H120,2)</f>
        <v>0</v>
      </c>
      <c r="BL120" s="16" t="s">
        <v>138</v>
      </c>
      <c r="BM120" s="222" t="s">
        <v>138</v>
      </c>
    </row>
    <row r="121" s="2" customFormat="1" ht="16.5" customHeight="1">
      <c r="A121" s="37"/>
      <c r="B121" s="38"/>
      <c r="C121" s="210" t="s">
        <v>138</v>
      </c>
      <c r="D121" s="210" t="s">
        <v>134</v>
      </c>
      <c r="E121" s="211" t="s">
        <v>748</v>
      </c>
      <c r="F121" s="212" t="s">
        <v>749</v>
      </c>
      <c r="G121" s="213" t="s">
        <v>512</v>
      </c>
      <c r="H121" s="214">
        <v>1</v>
      </c>
      <c r="I121" s="215"/>
      <c r="J121" s="216">
        <f>ROUND(I121*H121,2)</f>
        <v>0</v>
      </c>
      <c r="K121" s="217"/>
      <c r="L121" s="43"/>
      <c r="M121" s="218" t="s">
        <v>1</v>
      </c>
      <c r="N121" s="219" t="s">
        <v>45</v>
      </c>
      <c r="O121" s="90"/>
      <c r="P121" s="220">
        <f>O121*H121</f>
        <v>0</v>
      </c>
      <c r="Q121" s="220">
        <v>0</v>
      </c>
      <c r="R121" s="220">
        <f>Q121*H121</f>
        <v>0</v>
      </c>
      <c r="S121" s="220">
        <v>0</v>
      </c>
      <c r="T121" s="22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22" t="s">
        <v>138</v>
      </c>
      <c r="AT121" s="222" t="s">
        <v>134</v>
      </c>
      <c r="AU121" s="222" t="s">
        <v>88</v>
      </c>
      <c r="AY121" s="16" t="s">
        <v>133</v>
      </c>
      <c r="BE121" s="223">
        <f>IF(N121="základní",J121,0)</f>
        <v>0</v>
      </c>
      <c r="BF121" s="223">
        <f>IF(N121="snížená",J121,0)</f>
        <v>0</v>
      </c>
      <c r="BG121" s="223">
        <f>IF(N121="zákl. přenesená",J121,0)</f>
        <v>0</v>
      </c>
      <c r="BH121" s="223">
        <f>IF(N121="sníž. přenesená",J121,0)</f>
        <v>0</v>
      </c>
      <c r="BI121" s="223">
        <f>IF(N121="nulová",J121,0)</f>
        <v>0</v>
      </c>
      <c r="BJ121" s="16" t="s">
        <v>88</v>
      </c>
      <c r="BK121" s="223">
        <f>ROUND(I121*H121,2)</f>
        <v>0</v>
      </c>
      <c r="BL121" s="16" t="s">
        <v>138</v>
      </c>
      <c r="BM121" s="222" t="s">
        <v>151</v>
      </c>
    </row>
    <row r="122" s="2" customFormat="1" ht="24.15" customHeight="1">
      <c r="A122" s="37"/>
      <c r="B122" s="38"/>
      <c r="C122" s="210" t="s">
        <v>148</v>
      </c>
      <c r="D122" s="210" t="s">
        <v>134</v>
      </c>
      <c r="E122" s="211" t="s">
        <v>750</v>
      </c>
      <c r="F122" s="212" t="s">
        <v>751</v>
      </c>
      <c r="G122" s="213" t="s">
        <v>512</v>
      </c>
      <c r="H122" s="214">
        <v>1</v>
      </c>
      <c r="I122" s="215"/>
      <c r="J122" s="216">
        <f>ROUND(I122*H122,2)</f>
        <v>0</v>
      </c>
      <c r="K122" s="217"/>
      <c r="L122" s="43"/>
      <c r="M122" s="218" t="s">
        <v>1</v>
      </c>
      <c r="N122" s="219" t="s">
        <v>45</v>
      </c>
      <c r="O122" s="90"/>
      <c r="P122" s="220">
        <f>O122*H122</f>
        <v>0</v>
      </c>
      <c r="Q122" s="220">
        <v>0</v>
      </c>
      <c r="R122" s="220">
        <f>Q122*H122</f>
        <v>0</v>
      </c>
      <c r="S122" s="220">
        <v>0</v>
      </c>
      <c r="T122" s="221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22" t="s">
        <v>138</v>
      </c>
      <c r="AT122" s="222" t="s">
        <v>134</v>
      </c>
      <c r="AU122" s="222" t="s">
        <v>88</v>
      </c>
      <c r="AY122" s="16" t="s">
        <v>133</v>
      </c>
      <c r="BE122" s="223">
        <f>IF(N122="základní",J122,0)</f>
        <v>0</v>
      </c>
      <c r="BF122" s="223">
        <f>IF(N122="snížená",J122,0)</f>
        <v>0</v>
      </c>
      <c r="BG122" s="223">
        <f>IF(N122="zákl. přenesená",J122,0)</f>
        <v>0</v>
      </c>
      <c r="BH122" s="223">
        <f>IF(N122="sníž. přenesená",J122,0)</f>
        <v>0</v>
      </c>
      <c r="BI122" s="223">
        <f>IF(N122="nulová",J122,0)</f>
        <v>0</v>
      </c>
      <c r="BJ122" s="16" t="s">
        <v>88</v>
      </c>
      <c r="BK122" s="223">
        <f>ROUND(I122*H122,2)</f>
        <v>0</v>
      </c>
      <c r="BL122" s="16" t="s">
        <v>138</v>
      </c>
      <c r="BM122" s="222" t="s">
        <v>145</v>
      </c>
    </row>
    <row r="123" s="2" customFormat="1" ht="16.5" customHeight="1">
      <c r="A123" s="37"/>
      <c r="B123" s="38"/>
      <c r="C123" s="210" t="s">
        <v>158</v>
      </c>
      <c r="D123" s="210" t="s">
        <v>134</v>
      </c>
      <c r="E123" s="211" t="s">
        <v>752</v>
      </c>
      <c r="F123" s="212" t="s">
        <v>753</v>
      </c>
      <c r="G123" s="213" t="s">
        <v>512</v>
      </c>
      <c r="H123" s="214">
        <v>1</v>
      </c>
      <c r="I123" s="215"/>
      <c r="J123" s="216">
        <f>ROUND(I123*H123,2)</f>
        <v>0</v>
      </c>
      <c r="K123" s="217"/>
      <c r="L123" s="43"/>
      <c r="M123" s="218" t="s">
        <v>1</v>
      </c>
      <c r="N123" s="219" t="s">
        <v>45</v>
      </c>
      <c r="O123" s="90"/>
      <c r="P123" s="220">
        <f>O123*H123</f>
        <v>0</v>
      </c>
      <c r="Q123" s="220">
        <v>0</v>
      </c>
      <c r="R123" s="220">
        <f>Q123*H123</f>
        <v>0</v>
      </c>
      <c r="S123" s="220">
        <v>0</v>
      </c>
      <c r="T123" s="22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2" t="s">
        <v>138</v>
      </c>
      <c r="AT123" s="222" t="s">
        <v>134</v>
      </c>
      <c r="AU123" s="222" t="s">
        <v>88</v>
      </c>
      <c r="AY123" s="16" t="s">
        <v>133</v>
      </c>
      <c r="BE123" s="223">
        <f>IF(N123="základní",J123,0)</f>
        <v>0</v>
      </c>
      <c r="BF123" s="223">
        <f>IF(N123="snížená",J123,0)</f>
        <v>0</v>
      </c>
      <c r="BG123" s="223">
        <f>IF(N123="zákl. přenesená",J123,0)</f>
        <v>0</v>
      </c>
      <c r="BH123" s="223">
        <f>IF(N123="sníž. přenesená",J123,0)</f>
        <v>0</v>
      </c>
      <c r="BI123" s="223">
        <f>IF(N123="nulová",J123,0)</f>
        <v>0</v>
      </c>
      <c r="BJ123" s="16" t="s">
        <v>88</v>
      </c>
      <c r="BK123" s="223">
        <f>ROUND(I123*H123,2)</f>
        <v>0</v>
      </c>
      <c r="BL123" s="16" t="s">
        <v>138</v>
      </c>
      <c r="BM123" s="222" t="s">
        <v>156</v>
      </c>
    </row>
    <row r="124" s="2" customFormat="1" ht="24.15" customHeight="1">
      <c r="A124" s="37"/>
      <c r="B124" s="38"/>
      <c r="C124" s="210" t="s">
        <v>145</v>
      </c>
      <c r="D124" s="210" t="s">
        <v>134</v>
      </c>
      <c r="E124" s="211" t="s">
        <v>754</v>
      </c>
      <c r="F124" s="212" t="s">
        <v>755</v>
      </c>
      <c r="G124" s="213" t="s">
        <v>512</v>
      </c>
      <c r="H124" s="214">
        <v>1</v>
      </c>
      <c r="I124" s="215"/>
      <c r="J124" s="216">
        <f>ROUND(I124*H124,2)</f>
        <v>0</v>
      </c>
      <c r="K124" s="217"/>
      <c r="L124" s="43"/>
      <c r="M124" s="218" t="s">
        <v>1</v>
      </c>
      <c r="N124" s="219" t="s">
        <v>45</v>
      </c>
      <c r="O124" s="90"/>
      <c r="P124" s="220">
        <f>O124*H124</f>
        <v>0</v>
      </c>
      <c r="Q124" s="220">
        <v>0</v>
      </c>
      <c r="R124" s="220">
        <f>Q124*H124</f>
        <v>0</v>
      </c>
      <c r="S124" s="220">
        <v>0</v>
      </c>
      <c r="T124" s="22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2" t="s">
        <v>138</v>
      </c>
      <c r="AT124" s="222" t="s">
        <v>134</v>
      </c>
      <c r="AU124" s="222" t="s">
        <v>88</v>
      </c>
      <c r="AY124" s="16" t="s">
        <v>133</v>
      </c>
      <c r="BE124" s="223">
        <f>IF(N124="základní",J124,0)</f>
        <v>0</v>
      </c>
      <c r="BF124" s="223">
        <f>IF(N124="snížená",J124,0)</f>
        <v>0</v>
      </c>
      <c r="BG124" s="223">
        <f>IF(N124="zákl. přenesená",J124,0)</f>
        <v>0</v>
      </c>
      <c r="BH124" s="223">
        <f>IF(N124="sníž. přenesená",J124,0)</f>
        <v>0</v>
      </c>
      <c r="BI124" s="223">
        <f>IF(N124="nulová",J124,0)</f>
        <v>0</v>
      </c>
      <c r="BJ124" s="16" t="s">
        <v>88</v>
      </c>
      <c r="BK124" s="223">
        <f>ROUND(I124*H124,2)</f>
        <v>0</v>
      </c>
      <c r="BL124" s="16" t="s">
        <v>138</v>
      </c>
      <c r="BM124" s="222" t="s">
        <v>161</v>
      </c>
    </row>
    <row r="125" s="2" customFormat="1" ht="55.5" customHeight="1">
      <c r="A125" s="37"/>
      <c r="B125" s="38"/>
      <c r="C125" s="210" t="s">
        <v>169</v>
      </c>
      <c r="D125" s="210" t="s">
        <v>134</v>
      </c>
      <c r="E125" s="211" t="s">
        <v>756</v>
      </c>
      <c r="F125" s="212" t="s">
        <v>757</v>
      </c>
      <c r="G125" s="213" t="s">
        <v>512</v>
      </c>
      <c r="H125" s="214">
        <v>1</v>
      </c>
      <c r="I125" s="215"/>
      <c r="J125" s="216">
        <f>ROUND(I125*H125,2)</f>
        <v>0</v>
      </c>
      <c r="K125" s="217"/>
      <c r="L125" s="43"/>
      <c r="M125" s="218" t="s">
        <v>1</v>
      </c>
      <c r="N125" s="219" t="s">
        <v>45</v>
      </c>
      <c r="O125" s="90"/>
      <c r="P125" s="220">
        <f>O125*H125</f>
        <v>0</v>
      </c>
      <c r="Q125" s="220">
        <v>0</v>
      </c>
      <c r="R125" s="220">
        <f>Q125*H125</f>
        <v>0</v>
      </c>
      <c r="S125" s="220">
        <v>0</v>
      </c>
      <c r="T125" s="22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2" t="s">
        <v>138</v>
      </c>
      <c r="AT125" s="222" t="s">
        <v>134</v>
      </c>
      <c r="AU125" s="222" t="s">
        <v>88</v>
      </c>
      <c r="AY125" s="16" t="s">
        <v>133</v>
      </c>
      <c r="BE125" s="223">
        <f>IF(N125="základní",J125,0)</f>
        <v>0</v>
      </c>
      <c r="BF125" s="223">
        <f>IF(N125="snížená",J125,0)</f>
        <v>0</v>
      </c>
      <c r="BG125" s="223">
        <f>IF(N125="zákl. přenesená",J125,0)</f>
        <v>0</v>
      </c>
      <c r="BH125" s="223">
        <f>IF(N125="sníž. přenesená",J125,0)</f>
        <v>0</v>
      </c>
      <c r="BI125" s="223">
        <f>IF(N125="nulová",J125,0)</f>
        <v>0</v>
      </c>
      <c r="BJ125" s="16" t="s">
        <v>88</v>
      </c>
      <c r="BK125" s="223">
        <f>ROUND(I125*H125,2)</f>
        <v>0</v>
      </c>
      <c r="BL125" s="16" t="s">
        <v>138</v>
      </c>
      <c r="BM125" s="222" t="s">
        <v>166</v>
      </c>
    </row>
    <row r="126" s="2" customFormat="1" ht="24.15" customHeight="1">
      <c r="A126" s="37"/>
      <c r="B126" s="38"/>
      <c r="C126" s="210" t="s">
        <v>151</v>
      </c>
      <c r="D126" s="210" t="s">
        <v>134</v>
      </c>
      <c r="E126" s="211" t="s">
        <v>758</v>
      </c>
      <c r="F126" s="212" t="s">
        <v>759</v>
      </c>
      <c r="G126" s="213" t="s">
        <v>512</v>
      </c>
      <c r="H126" s="214">
        <v>1</v>
      </c>
      <c r="I126" s="215"/>
      <c r="J126" s="216">
        <f>ROUND(I126*H126,2)</f>
        <v>0</v>
      </c>
      <c r="K126" s="217"/>
      <c r="L126" s="43"/>
      <c r="M126" s="218" t="s">
        <v>1</v>
      </c>
      <c r="N126" s="219" t="s">
        <v>45</v>
      </c>
      <c r="O126" s="90"/>
      <c r="P126" s="220">
        <f>O126*H126</f>
        <v>0</v>
      </c>
      <c r="Q126" s="220">
        <v>0</v>
      </c>
      <c r="R126" s="220">
        <f>Q126*H126</f>
        <v>0</v>
      </c>
      <c r="S126" s="220">
        <v>0</v>
      </c>
      <c r="T126" s="22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2" t="s">
        <v>138</v>
      </c>
      <c r="AT126" s="222" t="s">
        <v>134</v>
      </c>
      <c r="AU126" s="222" t="s">
        <v>88</v>
      </c>
      <c r="AY126" s="16" t="s">
        <v>133</v>
      </c>
      <c r="BE126" s="223">
        <f>IF(N126="základní",J126,0)</f>
        <v>0</v>
      </c>
      <c r="BF126" s="223">
        <f>IF(N126="snížená",J126,0)</f>
        <v>0</v>
      </c>
      <c r="BG126" s="223">
        <f>IF(N126="zákl. přenesená",J126,0)</f>
        <v>0</v>
      </c>
      <c r="BH126" s="223">
        <f>IF(N126="sníž. přenesená",J126,0)</f>
        <v>0</v>
      </c>
      <c r="BI126" s="223">
        <f>IF(N126="nulová",J126,0)</f>
        <v>0</v>
      </c>
      <c r="BJ126" s="16" t="s">
        <v>88</v>
      </c>
      <c r="BK126" s="223">
        <f>ROUND(I126*H126,2)</f>
        <v>0</v>
      </c>
      <c r="BL126" s="16" t="s">
        <v>138</v>
      </c>
      <c r="BM126" s="222" t="s">
        <v>760</v>
      </c>
    </row>
    <row r="127" s="2" customFormat="1" ht="37.8" customHeight="1">
      <c r="A127" s="37"/>
      <c r="B127" s="38"/>
      <c r="C127" s="210" t="s">
        <v>178</v>
      </c>
      <c r="D127" s="210" t="s">
        <v>134</v>
      </c>
      <c r="E127" s="211" t="s">
        <v>761</v>
      </c>
      <c r="F127" s="212" t="s">
        <v>762</v>
      </c>
      <c r="G127" s="213" t="s">
        <v>512</v>
      </c>
      <c r="H127" s="214">
        <v>1</v>
      </c>
      <c r="I127" s="215"/>
      <c r="J127" s="216">
        <f>ROUND(I127*H127,2)</f>
        <v>0</v>
      </c>
      <c r="K127" s="217"/>
      <c r="L127" s="43"/>
      <c r="M127" s="268" t="s">
        <v>1</v>
      </c>
      <c r="N127" s="269" t="s">
        <v>45</v>
      </c>
      <c r="O127" s="270"/>
      <c r="P127" s="271">
        <f>O127*H127</f>
        <v>0</v>
      </c>
      <c r="Q127" s="271">
        <v>0</v>
      </c>
      <c r="R127" s="271">
        <f>Q127*H127</f>
        <v>0</v>
      </c>
      <c r="S127" s="271">
        <v>0</v>
      </c>
      <c r="T127" s="272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2" t="s">
        <v>138</v>
      </c>
      <c r="AT127" s="222" t="s">
        <v>134</v>
      </c>
      <c r="AU127" s="222" t="s">
        <v>88</v>
      </c>
      <c r="AY127" s="16" t="s">
        <v>133</v>
      </c>
      <c r="BE127" s="223">
        <f>IF(N127="základní",J127,0)</f>
        <v>0</v>
      </c>
      <c r="BF127" s="223">
        <f>IF(N127="snížená",J127,0)</f>
        <v>0</v>
      </c>
      <c r="BG127" s="223">
        <f>IF(N127="zákl. přenesená",J127,0)</f>
        <v>0</v>
      </c>
      <c r="BH127" s="223">
        <f>IF(N127="sníž. přenesená",J127,0)</f>
        <v>0</v>
      </c>
      <c r="BI127" s="223">
        <f>IF(N127="nulová",J127,0)</f>
        <v>0</v>
      </c>
      <c r="BJ127" s="16" t="s">
        <v>88</v>
      </c>
      <c r="BK127" s="223">
        <f>ROUND(I127*H127,2)</f>
        <v>0</v>
      </c>
      <c r="BL127" s="16" t="s">
        <v>138</v>
      </c>
      <c r="BM127" s="222" t="s">
        <v>763</v>
      </c>
    </row>
    <row r="128" s="2" customFormat="1" ht="6.96" customHeight="1">
      <c r="A128" s="37"/>
      <c r="B128" s="65"/>
      <c r="C128" s="66"/>
      <c r="D128" s="66"/>
      <c r="E128" s="66"/>
      <c r="F128" s="66"/>
      <c r="G128" s="66"/>
      <c r="H128" s="66"/>
      <c r="I128" s="66"/>
      <c r="J128" s="66"/>
      <c r="K128" s="66"/>
      <c r="L128" s="43"/>
      <c r="M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</sheetData>
  <sheetProtection sheet="1" autoFilter="0" formatColumns="0" formatRows="0" objects="1" scenarios="1" spinCount="100000" saltValue="oq+UTyQcv1rytTs5XEQtIrSAy7qlCGApreOGeVM2SZqvuaOUuJrMKiBxYJV+v2FTM0uIT2UKtLFLFyVOiJEqHA==" hashValue="8g43M0hWaVjC92KDgmZhkyZHlT3X1QgNo+y2hnVksjKDjebEUbXBslP4fmSSwz6Ndd3md/vWx98nLSIpCZ69TA==" algorithmName="SHA-512" password="CC35"/>
  <autoFilter ref="C116:K127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Pflegrová Drahomíra Ing.</dc:creator>
  <cp:lastModifiedBy>Pflegrová Drahomíra Ing.</cp:lastModifiedBy>
  <dcterms:created xsi:type="dcterms:W3CDTF">2023-01-30T07:38:06Z</dcterms:created>
  <dcterms:modified xsi:type="dcterms:W3CDTF">2023-01-30T07:38:14Z</dcterms:modified>
</cp:coreProperties>
</file>