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BJ- Horymírova 4, byt č. 24\"/>
    </mc:Choice>
  </mc:AlternateContent>
  <bookViews>
    <workbookView xWindow="0" yWindow="0" windowWidth="28770" windowHeight="12270" firstSheet="1" activeTab="1"/>
  </bookViews>
  <sheets>
    <sheet name="Rekapitulace stavby" sheetId="1" state="veryHidden" r:id="rId1"/>
    <sheet name="1 - Bytová jednotka č.1" sheetId="2" r:id="rId2"/>
  </sheets>
  <definedNames>
    <definedName name="_xlnm._FilterDatabase" localSheetId="1" hidden="1">'1 - Bytová jednotka č.1'!$C$141:$K$457</definedName>
    <definedName name="_xlnm.Print_Titles" localSheetId="1">'1 - Bytová jednotka č.1'!$141:$141</definedName>
    <definedName name="_xlnm.Print_Titles" localSheetId="0">'Rekapitulace stavby'!$92:$92</definedName>
    <definedName name="_xlnm.Print_Area" localSheetId="1">'1 - Bytová jednotka č.1'!$C$4:$J$76,'1 - Bytová jednotka č.1'!$C$82:$J$123,'1 - Bytová jednotka č.1'!$C$129:$K$457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7" i="2"/>
  <c r="BH457" i="2"/>
  <c r="BG457" i="2"/>
  <c r="BE457" i="2"/>
  <c r="T457" i="2"/>
  <c r="T456" i="2"/>
  <c r="R457" i="2"/>
  <c r="R456" i="2" s="1"/>
  <c r="P457" i="2"/>
  <c r="P456" i="2"/>
  <c r="BI455" i="2"/>
  <c r="BH455" i="2"/>
  <c r="BG455" i="2"/>
  <c r="BE455" i="2"/>
  <c r="T455" i="2"/>
  <c r="T454" i="2" s="1"/>
  <c r="T453" i="2" s="1"/>
  <c r="R455" i="2"/>
  <c r="R454" i="2"/>
  <c r="R453" i="2" s="1"/>
  <c r="P455" i="2"/>
  <c r="P454" i="2"/>
  <c r="P453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6" i="2"/>
  <c r="BH186" i="2"/>
  <c r="BG186" i="2"/>
  <c r="BE186" i="2"/>
  <c r="T186" i="2"/>
  <c r="R186" i="2"/>
  <c r="P186" i="2"/>
  <c r="BI179" i="2"/>
  <c r="BH179" i="2"/>
  <c r="BG179" i="2"/>
  <c r="BE179" i="2"/>
  <c r="T179" i="2"/>
  <c r="R179" i="2"/>
  <c r="P179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92" i="2" s="1"/>
  <c r="J17" i="2"/>
  <c r="J15" i="2"/>
  <c r="E15" i="2"/>
  <c r="F91" i="2" s="1"/>
  <c r="J14" i="2"/>
  <c r="J12" i="2"/>
  <c r="J136" i="2"/>
  <c r="E7" i="2"/>
  <c r="E85" i="2" s="1"/>
  <c r="L90" i="1"/>
  <c r="AM90" i="1"/>
  <c r="AM89" i="1"/>
  <c r="L89" i="1"/>
  <c r="AM87" i="1"/>
  <c r="L87" i="1"/>
  <c r="L85" i="1"/>
  <c r="L84" i="1"/>
  <c r="J450" i="2"/>
  <c r="BK447" i="2"/>
  <c r="BK444" i="2"/>
  <c r="J431" i="2"/>
  <c r="BK429" i="2"/>
  <c r="BK428" i="2"/>
  <c r="J425" i="2"/>
  <c r="BK413" i="2"/>
  <c r="BK411" i="2"/>
  <c r="BK408" i="2"/>
  <c r="BK407" i="2"/>
  <c r="J404" i="2"/>
  <c r="BK403" i="2"/>
  <c r="BK402" i="2"/>
  <c r="BK400" i="2"/>
  <c r="BK394" i="2"/>
  <c r="BK392" i="2"/>
  <c r="J388" i="2"/>
  <c r="BK386" i="2"/>
  <c r="J385" i="2"/>
  <c r="J383" i="2"/>
  <c r="J382" i="2"/>
  <c r="BK376" i="2"/>
  <c r="BK374" i="2"/>
  <c r="J373" i="2"/>
  <c r="J371" i="2"/>
  <c r="BK370" i="2"/>
  <c r="BK366" i="2"/>
  <c r="BK364" i="2"/>
  <c r="BK363" i="2"/>
  <c r="J362" i="2"/>
  <c r="J361" i="2"/>
  <c r="J360" i="2"/>
  <c r="BK359" i="2"/>
  <c r="J358" i="2"/>
  <c r="BK357" i="2"/>
  <c r="J356" i="2"/>
  <c r="J355" i="2"/>
  <c r="BK354" i="2"/>
  <c r="BK349" i="2"/>
  <c r="J347" i="2"/>
  <c r="J346" i="2"/>
  <c r="J343" i="2"/>
  <c r="J337" i="2"/>
  <c r="J332" i="2"/>
  <c r="BK331" i="2"/>
  <c r="J330" i="2"/>
  <c r="J326" i="2"/>
  <c r="J321" i="2"/>
  <c r="BK316" i="2"/>
  <c r="BK313" i="2"/>
  <c r="J312" i="2"/>
  <c r="J311" i="2"/>
  <c r="J310" i="2"/>
  <c r="BK307" i="2"/>
  <c r="BK306" i="2"/>
  <c r="J305" i="2"/>
  <c r="J304" i="2"/>
  <c r="BK303" i="2"/>
  <c r="J302" i="2"/>
  <c r="J301" i="2"/>
  <c r="J300" i="2"/>
  <c r="J299" i="2"/>
  <c r="BK298" i="2"/>
  <c r="J297" i="2"/>
  <c r="BK296" i="2"/>
  <c r="J295" i="2"/>
  <c r="BK294" i="2"/>
  <c r="J293" i="2"/>
  <c r="BK292" i="2"/>
  <c r="BK290" i="2"/>
  <c r="J289" i="2"/>
  <c r="BK288" i="2"/>
  <c r="J284" i="2"/>
  <c r="BK283" i="2"/>
  <c r="J282" i="2"/>
  <c r="BK281" i="2"/>
  <c r="J280" i="2"/>
  <c r="J279" i="2"/>
  <c r="BK278" i="2"/>
  <c r="J277" i="2"/>
  <c r="J276" i="2"/>
  <c r="J275" i="2"/>
  <c r="BK274" i="2"/>
  <c r="BK273" i="2"/>
  <c r="BK272" i="2"/>
  <c r="BK271" i="2"/>
  <c r="J270" i="2"/>
  <c r="J266" i="2"/>
  <c r="J265" i="2"/>
  <c r="J264" i="2"/>
  <c r="J263" i="2"/>
  <c r="J262" i="2"/>
  <c r="BK261" i="2"/>
  <c r="J260" i="2"/>
  <c r="BK257" i="2"/>
  <c r="J256" i="2"/>
  <c r="BK254" i="2"/>
  <c r="BK253" i="2"/>
  <c r="BK252" i="2"/>
  <c r="J252" i="2"/>
  <c r="J251" i="2"/>
  <c r="BK250" i="2"/>
  <c r="BK249" i="2"/>
  <c r="J248" i="2"/>
  <c r="BK247" i="2"/>
  <c r="BK246" i="2"/>
  <c r="BK245" i="2"/>
  <c r="BK244" i="2"/>
  <c r="BK242" i="2"/>
  <c r="J241" i="2"/>
  <c r="J240" i="2"/>
  <c r="BK237" i="2"/>
  <c r="J236" i="2"/>
  <c r="J235" i="2"/>
  <c r="BK234" i="2"/>
  <c r="BK233" i="2"/>
  <c r="BK231" i="2"/>
  <c r="J230" i="2"/>
  <c r="BK227" i="2"/>
  <c r="J220" i="2"/>
  <c r="BK218" i="2"/>
  <c r="J207" i="2"/>
  <c r="BK200" i="2"/>
  <c r="BK199" i="2"/>
  <c r="BK198" i="2"/>
  <c r="BK196" i="2"/>
  <c r="J194" i="2"/>
  <c r="J193" i="2"/>
  <c r="J191" i="2"/>
  <c r="BK190" i="2"/>
  <c r="BK186" i="2"/>
  <c r="BK179" i="2"/>
  <c r="BK175" i="2"/>
  <c r="BK173" i="2"/>
  <c r="BK168" i="2"/>
  <c r="J166" i="2"/>
  <c r="BK165" i="2"/>
  <c r="BK163" i="2"/>
  <c r="BK160" i="2"/>
  <c r="J158" i="2"/>
  <c r="BK156" i="2"/>
  <c r="J154" i="2"/>
  <c r="BK153" i="2"/>
  <c r="BK151" i="2"/>
  <c r="BK150" i="2"/>
  <c r="BK145" i="2"/>
  <c r="AS94" i="1"/>
  <c r="BK457" i="2"/>
  <c r="J457" i="2"/>
  <c r="BK455" i="2"/>
  <c r="J455" i="2"/>
  <c r="BK450" i="2"/>
  <c r="J447" i="2"/>
  <c r="J444" i="2"/>
  <c r="BK431" i="2"/>
  <c r="J429" i="2"/>
  <c r="J428" i="2"/>
  <c r="BK425" i="2"/>
  <c r="J413" i="2"/>
  <c r="J411" i="2"/>
  <c r="J408" i="2"/>
  <c r="J407" i="2"/>
  <c r="BK405" i="2"/>
  <c r="BK404" i="2"/>
  <c r="J403" i="2"/>
  <c r="J402" i="2"/>
  <c r="J400" i="2"/>
  <c r="J394" i="2"/>
  <c r="BK388" i="2"/>
  <c r="J386" i="2"/>
  <c r="BK385" i="2"/>
  <c r="BK383" i="2"/>
  <c r="BK382" i="2"/>
  <c r="J376" i="2"/>
  <c r="J374" i="2"/>
  <c r="BK373" i="2"/>
  <c r="BK371" i="2"/>
  <c r="J370" i="2"/>
  <c r="J366" i="2"/>
  <c r="J364" i="2"/>
  <c r="J363" i="2"/>
  <c r="BK362" i="2"/>
  <c r="BK361" i="2"/>
  <c r="BK360" i="2"/>
  <c r="J359" i="2"/>
  <c r="BK358" i="2"/>
  <c r="J357" i="2"/>
  <c r="BK356" i="2"/>
  <c r="BK355" i="2"/>
  <c r="J354" i="2"/>
  <c r="J349" i="2"/>
  <c r="BK347" i="2"/>
  <c r="BK346" i="2"/>
  <c r="BK343" i="2"/>
  <c r="BK337" i="2"/>
  <c r="BK332" i="2"/>
  <c r="J331" i="2"/>
  <c r="BK330" i="2"/>
  <c r="BK326" i="2"/>
  <c r="BK321" i="2"/>
  <c r="J316" i="2"/>
  <c r="BK314" i="2"/>
  <c r="J313" i="2"/>
  <c r="BK312" i="2"/>
  <c r="BK311" i="2"/>
  <c r="BK310" i="2"/>
  <c r="BK308" i="2"/>
  <c r="J307" i="2"/>
  <c r="J306" i="2"/>
  <c r="BK305" i="2"/>
  <c r="BK304" i="2"/>
  <c r="J303" i="2"/>
  <c r="BK302" i="2"/>
  <c r="BK301" i="2"/>
  <c r="BK300" i="2"/>
  <c r="BK299" i="2"/>
  <c r="J298" i="2"/>
  <c r="BK297" i="2"/>
  <c r="J296" i="2"/>
  <c r="BK295" i="2"/>
  <c r="J294" i="2"/>
  <c r="BK293" i="2"/>
  <c r="J292" i="2"/>
  <c r="J290" i="2"/>
  <c r="BK289" i="2"/>
  <c r="J288" i="2"/>
  <c r="BK286" i="2"/>
  <c r="BK285" i="2"/>
  <c r="J285" i="2"/>
  <c r="BK284" i="2"/>
  <c r="J283" i="2"/>
  <c r="BK282" i="2"/>
  <c r="J281" i="2"/>
  <c r="BK280" i="2"/>
  <c r="BK279" i="2"/>
  <c r="J278" i="2"/>
  <c r="BK277" i="2"/>
  <c r="BK276" i="2"/>
  <c r="BK275" i="2"/>
  <c r="J274" i="2"/>
  <c r="J273" i="2"/>
  <c r="J272" i="2"/>
  <c r="J271" i="2"/>
  <c r="BK270" i="2"/>
  <c r="BK269" i="2"/>
  <c r="BK268" i="2"/>
  <c r="BK266" i="2"/>
  <c r="BK265" i="2"/>
  <c r="BK264" i="2"/>
  <c r="BK263" i="2"/>
  <c r="BK262" i="2"/>
  <c r="J261" i="2"/>
  <c r="BK260" i="2"/>
  <c r="J257" i="2"/>
  <c r="BK256" i="2"/>
  <c r="J254" i="2"/>
  <c r="J253" i="2"/>
  <c r="BK251" i="2"/>
  <c r="J250" i="2"/>
  <c r="J249" i="2"/>
  <c r="BK248" i="2"/>
  <c r="J247" i="2"/>
  <c r="J246" i="2"/>
  <c r="J245" i="2"/>
  <c r="J244" i="2"/>
  <c r="J242" i="2"/>
  <c r="BK241" i="2"/>
  <c r="BK240" i="2"/>
  <c r="J237" i="2"/>
  <c r="BK236" i="2"/>
  <c r="BK235" i="2"/>
  <c r="J234" i="2"/>
  <c r="J233" i="2"/>
  <c r="BK230" i="2"/>
  <c r="BK228" i="2"/>
  <c r="BK220" i="2"/>
  <c r="BK215" i="2"/>
  <c r="BK207" i="2"/>
  <c r="BK203" i="2"/>
  <c r="J200" i="2"/>
  <c r="J199" i="2"/>
  <c r="J198" i="2"/>
  <c r="J196" i="2"/>
  <c r="BK194" i="2"/>
  <c r="BK193" i="2"/>
  <c r="BK191" i="2"/>
  <c r="J190" i="2"/>
  <c r="J186" i="2"/>
  <c r="J175" i="2"/>
  <c r="J173" i="2"/>
  <c r="J168" i="2"/>
  <c r="BK166" i="2"/>
  <c r="J165" i="2"/>
  <c r="J163" i="2"/>
  <c r="BK158" i="2"/>
  <c r="J156" i="2"/>
  <c r="BK154" i="2"/>
  <c r="BK152" i="2"/>
  <c r="J152" i="2"/>
  <c r="BK149" i="2"/>
  <c r="BK148" i="2"/>
  <c r="J145" i="2"/>
  <c r="BK147" i="2" l="1"/>
  <c r="J147" i="2" s="1"/>
  <c r="J99" i="2" s="1"/>
  <c r="R147" i="2"/>
  <c r="BK167" i="2"/>
  <c r="J167" i="2" s="1"/>
  <c r="J100" i="2" s="1"/>
  <c r="R167" i="2"/>
  <c r="BK189" i="2"/>
  <c r="J189" i="2" s="1"/>
  <c r="J101" i="2" s="1"/>
  <c r="R189" i="2"/>
  <c r="BK197" i="2"/>
  <c r="J197" i="2" s="1"/>
  <c r="J102" i="2" s="1"/>
  <c r="P197" i="2"/>
  <c r="T197" i="2"/>
  <c r="P202" i="2"/>
  <c r="BK232" i="2"/>
  <c r="J232" i="2" s="1"/>
  <c r="J105" i="2" s="1"/>
  <c r="P232" i="2"/>
  <c r="R309" i="2"/>
  <c r="P147" i="2"/>
  <c r="T147" i="2"/>
  <c r="P167" i="2"/>
  <c r="T167" i="2"/>
  <c r="P189" i="2"/>
  <c r="T189" i="2"/>
  <c r="R197" i="2"/>
  <c r="BK202" i="2"/>
  <c r="J202" i="2" s="1"/>
  <c r="J104" i="2" s="1"/>
  <c r="R202" i="2"/>
  <c r="T202" i="2"/>
  <c r="R232" i="2"/>
  <c r="T232" i="2"/>
  <c r="BK243" i="2"/>
  <c r="J243" i="2" s="1"/>
  <c r="J106" i="2" s="1"/>
  <c r="P243" i="2"/>
  <c r="R243" i="2"/>
  <c r="T243" i="2"/>
  <c r="BK255" i="2"/>
  <c r="J255" i="2"/>
  <c r="J107" i="2" s="1"/>
  <c r="P255" i="2"/>
  <c r="R255" i="2"/>
  <c r="T255" i="2"/>
  <c r="BK267" i="2"/>
  <c r="J267" i="2" s="1"/>
  <c r="J108" i="2" s="1"/>
  <c r="P267" i="2"/>
  <c r="R267" i="2"/>
  <c r="T267" i="2"/>
  <c r="BK287" i="2"/>
  <c r="J287" i="2"/>
  <c r="J109" i="2" s="1"/>
  <c r="P287" i="2"/>
  <c r="R287" i="2"/>
  <c r="T287" i="2"/>
  <c r="BK291" i="2"/>
  <c r="J291" i="2" s="1"/>
  <c r="J110" i="2" s="1"/>
  <c r="P291" i="2"/>
  <c r="R291" i="2"/>
  <c r="T291" i="2"/>
  <c r="BK309" i="2"/>
  <c r="J309" i="2" s="1"/>
  <c r="J111" i="2" s="1"/>
  <c r="P309" i="2"/>
  <c r="T309" i="2"/>
  <c r="BK315" i="2"/>
  <c r="J315" i="2" s="1"/>
  <c r="J112" i="2" s="1"/>
  <c r="P315" i="2"/>
  <c r="R315" i="2"/>
  <c r="T315" i="2"/>
  <c r="BK348" i="2"/>
  <c r="J348" i="2"/>
  <c r="J113" i="2"/>
  <c r="P348" i="2"/>
  <c r="R348" i="2"/>
  <c r="T348" i="2"/>
  <c r="BK365" i="2"/>
  <c r="J365" i="2" s="1"/>
  <c r="J114" i="2" s="1"/>
  <c r="P365" i="2"/>
  <c r="R365" i="2"/>
  <c r="T365" i="2"/>
  <c r="BK375" i="2"/>
  <c r="J375" i="2" s="1"/>
  <c r="J115" i="2" s="1"/>
  <c r="P375" i="2"/>
  <c r="R375" i="2"/>
  <c r="T375" i="2"/>
  <c r="BK387" i="2"/>
  <c r="J387" i="2" s="1"/>
  <c r="J116" i="2" s="1"/>
  <c r="P387" i="2"/>
  <c r="R387" i="2"/>
  <c r="T387" i="2"/>
  <c r="BK406" i="2"/>
  <c r="J406" i="2"/>
  <c r="J117" i="2"/>
  <c r="P406" i="2"/>
  <c r="R406" i="2"/>
  <c r="T406" i="2"/>
  <c r="BK412" i="2"/>
  <c r="J412" i="2" s="1"/>
  <c r="J118" i="2" s="1"/>
  <c r="P412" i="2"/>
  <c r="R412" i="2"/>
  <c r="T412" i="2"/>
  <c r="BK430" i="2"/>
  <c r="J430" i="2" s="1"/>
  <c r="J119" i="2" s="1"/>
  <c r="P430" i="2"/>
  <c r="R430" i="2"/>
  <c r="T430" i="2"/>
  <c r="J89" i="2"/>
  <c r="J92" i="2"/>
  <c r="E132" i="2"/>
  <c r="F138" i="2"/>
  <c r="F139" i="2"/>
  <c r="BF145" i="2"/>
  <c r="BF149" i="2"/>
  <c r="BF150" i="2"/>
  <c r="BF151" i="2"/>
  <c r="BF152" i="2"/>
  <c r="BF153" i="2"/>
  <c r="BF154" i="2"/>
  <c r="BF158" i="2"/>
  <c r="BF163" i="2"/>
  <c r="BF168" i="2"/>
  <c r="BF173" i="2"/>
  <c r="BF179" i="2"/>
  <c r="BF186" i="2"/>
  <c r="BF193" i="2"/>
  <c r="BF194" i="2"/>
  <c r="BF198" i="2"/>
  <c r="BF199" i="2"/>
  <c r="BF207" i="2"/>
  <c r="BF215" i="2"/>
  <c r="BF220" i="2"/>
  <c r="BF230" i="2"/>
  <c r="BF235" i="2"/>
  <c r="BF240" i="2"/>
  <c r="BF242" i="2"/>
  <c r="BF245" i="2"/>
  <c r="BF248" i="2"/>
  <c r="BF253" i="2"/>
  <c r="BF256" i="2"/>
  <c r="BF260" i="2"/>
  <c r="BF266" i="2"/>
  <c r="BF270" i="2"/>
  <c r="BF272" i="2"/>
  <c r="BF273" i="2"/>
  <c r="BF277" i="2"/>
  <c r="BF278" i="2"/>
  <c r="BF280" i="2"/>
  <c r="BF281" i="2"/>
  <c r="BF282" i="2"/>
  <c r="BF284" i="2"/>
  <c r="BF289" i="2"/>
  <c r="BF293" i="2"/>
  <c r="BF295" i="2"/>
  <c r="BF297" i="2"/>
  <c r="BF301" i="2"/>
  <c r="BF302" i="2"/>
  <c r="BF304" i="2"/>
  <c r="BF305" i="2"/>
  <c r="BF307" i="2"/>
  <c r="BF308" i="2"/>
  <c r="BF311" i="2"/>
  <c r="BF312" i="2"/>
  <c r="BF314" i="2"/>
  <c r="BF330" i="2"/>
  <c r="BF337" i="2"/>
  <c r="BF347" i="2"/>
  <c r="BF349" i="2"/>
  <c r="BF358" i="2"/>
  <c r="BF359" i="2"/>
  <c r="BF361" i="2"/>
  <c r="BF362" i="2"/>
  <c r="BF363" i="2"/>
  <c r="BF373" i="2"/>
  <c r="BF386" i="2"/>
  <c r="BF388" i="2"/>
  <c r="BF392" i="2"/>
  <c r="BF394" i="2"/>
  <c r="BF400" i="2"/>
  <c r="BF402" i="2"/>
  <c r="BF407" i="2"/>
  <c r="BF408" i="2"/>
  <c r="BF425" i="2"/>
  <c r="BF428" i="2"/>
  <c r="BF429" i="2"/>
  <c r="BF431" i="2"/>
  <c r="BF455" i="2"/>
  <c r="BF457" i="2"/>
  <c r="BK144" i="2"/>
  <c r="BF148" i="2"/>
  <c r="BF156" i="2"/>
  <c r="BF160" i="2"/>
  <c r="BF165" i="2"/>
  <c r="BF166" i="2"/>
  <c r="BF175" i="2"/>
  <c r="BF190" i="2"/>
  <c r="BF191" i="2"/>
  <c r="BF196" i="2"/>
  <c r="BF200" i="2"/>
  <c r="BF203" i="2"/>
  <c r="BF218" i="2"/>
  <c r="BF227" i="2"/>
  <c r="BF228" i="2"/>
  <c r="BF231" i="2"/>
  <c r="BF233" i="2"/>
  <c r="BF234" i="2"/>
  <c r="BF236" i="2"/>
  <c r="BF237" i="2"/>
  <c r="BF241" i="2"/>
  <c r="BF244" i="2"/>
  <c r="BF246" i="2"/>
  <c r="BF247" i="2"/>
  <c r="BF249" i="2"/>
  <c r="BF250" i="2"/>
  <c r="BF251" i="2"/>
  <c r="BF252" i="2"/>
  <c r="BF254" i="2"/>
  <c r="BF257" i="2"/>
  <c r="BF261" i="2"/>
  <c r="BF262" i="2"/>
  <c r="BF263" i="2"/>
  <c r="BF264" i="2"/>
  <c r="BF265" i="2"/>
  <c r="BF268" i="2"/>
  <c r="BF269" i="2"/>
  <c r="BF271" i="2"/>
  <c r="BF274" i="2"/>
  <c r="BF275" i="2"/>
  <c r="BF276" i="2"/>
  <c r="BF279" i="2"/>
  <c r="BF283" i="2"/>
  <c r="BF285" i="2"/>
  <c r="BF286" i="2"/>
  <c r="BF288" i="2"/>
  <c r="BF290" i="2"/>
  <c r="BF292" i="2"/>
  <c r="BF294" i="2"/>
  <c r="BF296" i="2"/>
  <c r="BF298" i="2"/>
  <c r="BF299" i="2"/>
  <c r="BF300" i="2"/>
  <c r="BF303" i="2"/>
  <c r="BF306" i="2"/>
  <c r="BF310" i="2"/>
  <c r="BF313" i="2"/>
  <c r="BF316" i="2"/>
  <c r="BF321" i="2"/>
  <c r="BF326" i="2"/>
  <c r="BF331" i="2"/>
  <c r="BF332" i="2"/>
  <c r="BF343" i="2"/>
  <c r="BF346" i="2"/>
  <c r="BF354" i="2"/>
  <c r="BF355" i="2"/>
  <c r="BF356" i="2"/>
  <c r="BF357" i="2"/>
  <c r="BF360" i="2"/>
  <c r="BF364" i="2"/>
  <c r="BF366" i="2"/>
  <c r="BF370" i="2"/>
  <c r="BF371" i="2"/>
  <c r="BF374" i="2"/>
  <c r="BF376" i="2"/>
  <c r="BF382" i="2"/>
  <c r="BF383" i="2"/>
  <c r="BF385" i="2"/>
  <c r="BF403" i="2"/>
  <c r="BF404" i="2"/>
  <c r="BF405" i="2"/>
  <c r="BF411" i="2"/>
  <c r="BF413" i="2"/>
  <c r="BF444" i="2"/>
  <c r="BF447" i="2"/>
  <c r="BF450" i="2"/>
  <c r="BK454" i="2"/>
  <c r="J454" i="2" s="1"/>
  <c r="J121" i="2" s="1"/>
  <c r="BK456" i="2"/>
  <c r="J456" i="2"/>
  <c r="J122" i="2" s="1"/>
  <c r="J33" i="2"/>
  <c r="AV95" i="1" s="1"/>
  <c r="F35" i="2"/>
  <c r="BB95" i="1" s="1"/>
  <c r="BB94" i="1" s="1"/>
  <c r="W31" i="1" s="1"/>
  <c r="F36" i="2"/>
  <c r="BC95" i="1" s="1"/>
  <c r="BC94" i="1" s="1"/>
  <c r="W32" i="1" s="1"/>
  <c r="F33" i="2"/>
  <c r="AZ95" i="1" s="1"/>
  <c r="AZ94" i="1" s="1"/>
  <c r="W29" i="1" s="1"/>
  <c r="F37" i="2"/>
  <c r="BD95" i="1" s="1"/>
  <c r="BD94" i="1" s="1"/>
  <c r="W33" i="1" s="1"/>
  <c r="T143" i="2" l="1"/>
  <c r="P143" i="2"/>
  <c r="R143" i="2"/>
  <c r="BK143" i="2"/>
  <c r="J143" i="2" s="1"/>
  <c r="J97" i="2" s="1"/>
  <c r="T201" i="2"/>
  <c r="T142" i="2" s="1"/>
  <c r="R201" i="2"/>
  <c r="R142" i="2" s="1"/>
  <c r="P201" i="2"/>
  <c r="P142" i="2" s="1"/>
  <c r="AU95" i="1" s="1"/>
  <c r="AU94" i="1" s="1"/>
  <c r="J144" i="2"/>
  <c r="J98" i="2"/>
  <c r="BK201" i="2"/>
  <c r="J201" i="2" s="1"/>
  <c r="J103" i="2" s="1"/>
  <c r="BK453" i="2"/>
  <c r="J453" i="2"/>
  <c r="J120" i="2" s="1"/>
  <c r="AV94" i="1"/>
  <c r="AK29" i="1" s="1"/>
  <c r="AX94" i="1"/>
  <c r="AY94" i="1"/>
  <c r="F34" i="2"/>
  <c r="BA95" i="1" s="1"/>
  <c r="BA94" i="1" s="1"/>
  <c r="AW94" i="1" s="1"/>
  <c r="AK30" i="1" s="1"/>
  <c r="J34" i="2"/>
  <c r="AW95" i="1" s="1"/>
  <c r="AT95" i="1" s="1"/>
  <c r="BK142" i="2" l="1"/>
  <c r="J142" i="2" s="1"/>
  <c r="J96" i="2" s="1"/>
  <c r="AT94" i="1"/>
  <c r="W30" i="1"/>
  <c r="J30" i="2" l="1"/>
  <c r="AG95" i="1" s="1"/>
  <c r="AG94" i="1" s="1"/>
  <c r="AK26" i="1" s="1"/>
  <c r="AK35" i="1" s="1"/>
  <c r="AN95" i="1" l="1"/>
  <c r="J39" i="2"/>
  <c r="AN94" i="1"/>
</calcChain>
</file>

<file path=xl/sharedStrings.xml><?xml version="1.0" encoding="utf-8"?>
<sst xmlns="http://schemas.openxmlformats.org/spreadsheetml/2006/main" count="3724" uniqueCount="859">
  <si>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</si>
  <si>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</si>
  <si>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</si>
  <si>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</si>
  <si>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</si>
  <si>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</si>
  <si>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</si>
  <si>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</si>
  <si>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</si>
  <si>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</si>
  <si>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</si>
  <si>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</si>
  <si>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</si>
  <si>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</si>
  <si>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</si>
  <si>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</si>
  <si>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</si>
  <si>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</si>
  <si>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</si>
  <si>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</si>
  <si>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</si>
  <si>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</si>
  <si>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</si>
  <si>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</si>
  <si>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</si>
  <si>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</si>
  <si>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</si>
  <si>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</si>
  <si>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</si>
  <si>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</si>
  <si>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</si>
  <si>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</si>
  <si>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</si>
  <si>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</si>
  <si>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</si>
  <si>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</si>
  <si>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</si>
  <si>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</si>
  <si>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</si>
  <si>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</si>
  <si>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</si>
  <si>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</si>
  <si>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</si>
  <si>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</si>
  <si>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</si>
  <si>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</si>
  <si>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</si>
  <si>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</si>
  <si>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</si>
  <si>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</si>
  <si>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</si>
  <si>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</si>
  <si>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</si>
  <si>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</si>
  <si>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</si>
  <si>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</si>
  <si>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</si>
  <si>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</si>
  <si>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</si>
  <si>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</si>
  <si>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</si>
  <si>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</si>
  <si>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</si>
  <si>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</si>
  <si>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</si>
  <si>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</si>
  <si>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</si>
  <si>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</si>
  <si>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</si>
  <si>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</si>
  <si>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</si>
  <si>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</si>
  <si>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</si>
  <si>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</si>
  <si>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</si>
  <si>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</si>
  <si>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</si>
  <si>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</si>
  <si>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</si>
  <si>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</si>
  <si>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</si>
  <si>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</si>
  <si>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Bytová jednotka č.1</t>
  </si>
  <si>
    <t>STA</t>
  </si>
  <si>
    <t>{c4ad4f9d-49b5-4cad-bc4e-da5938138dec}</t>
  </si>
  <si>
    <t>KRYCÍ LIST SOUPISU PRACÍ</t>
  </si>
  <si>
    <t>Objekt:</t>
  </si>
  <si>
    <t>1 - Bytová jednotka č.1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</si>
  <si>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</si>
  <si>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</si>
  <si>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</si>
  <si>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</si>
  <si>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</si>
  <si>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</si>
  <si>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</si>
  <si>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</si>
  <si>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</si>
  <si>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</si>
  <si>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</si>
  <si>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</si>
  <si>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</si>
  <si>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</si>
  <si>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</si>
  <si>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</si>
  <si>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</si>
  <si>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</si>
  <si>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</si>
  <si>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</si>
  <si>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</si>
  <si>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</si>
  <si>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</si>
  <si>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</si>
  <si>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</si>
  <si>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</si>
  <si>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</si>
  <si>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</si>
  <si>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</si>
  <si>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</si>
  <si>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</si>
  <si>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</si>
  <si>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</si>
  <si>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</si>
  <si>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</si>
  <si>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</si>
  <si>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</si>
  <si>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</si>
  <si>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</si>
  <si>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</si>
  <si>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</si>
  <si>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</si>
  <si>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</si>
  <si>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</si>
  <si>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</si>
  <si>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</si>
  <si>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</si>
  <si>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</si>
  <si>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</si>
  <si>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</si>
  <si>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</si>
  <si>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</si>
  <si>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</si>
  <si>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</si>
  <si>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</si>
  <si>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208909915</t>
  </si>
  <si>
    <t>VV</t>
  </si>
  <si>
    <t>(1,6+0,7)*0,8</t>
  </si>
  <si>
    <t>6</t>
  </si>
  <si>
    <t>Úpravy povrchů, podlahy a osazování výplní</t>
  </si>
  <si>
    <t>-1594752309</t>
  </si>
  <si>
    <t>128262518</t>
  </si>
  <si>
    <t>1406534142</t>
  </si>
  <si>
    <t>5</t>
  </si>
  <si>
    <t>1179893088</t>
  </si>
  <si>
    <t>612131121</t>
  </si>
  <si>
    <t>Penetrační disperzní nátěr vnitřních stěn nanášený ručně</t>
  </si>
  <si>
    <t>-28609497</t>
  </si>
  <si>
    <t>-1440486568</t>
  </si>
  <si>
    <t>8</t>
  </si>
  <si>
    <t>612311131</t>
  </si>
  <si>
    <t>Potažení vnitřních stěn vápenným štukem tloušťky do 3 mm</t>
  </si>
  <si>
    <t>-1650753300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</si>
  <si>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</si>
  <si>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</si>
  <si>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</si>
  <si>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</si>
  <si>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1750288776</t>
  </si>
  <si>
    <t>(0,08+1,035+0,065+0,065+2,465+1,77+0,08)*2,6</t>
  </si>
  <si>
    <t>10</t>
  </si>
  <si>
    <t>619991001</t>
  </si>
  <si>
    <t>Zakrytí podlah fólií přilepenou lepící páskou</t>
  </si>
  <si>
    <t>-1349502696</t>
  </si>
  <si>
    <t>3,5*5</t>
  </si>
  <si>
    <t>-1419731874</t>
  </si>
  <si>
    <t>50</t>
  </si>
  <si>
    <t>12</t>
  </si>
  <si>
    <t>632441112</t>
  </si>
  <si>
    <t>Potěr anhydritový samonivelační tl do 30 mm ze suchých směsí</t>
  </si>
  <si>
    <t>-29396762</t>
  </si>
  <si>
    <t>0,9+4,31</t>
  </si>
  <si>
    <t>13</t>
  </si>
  <si>
    <t>642944121</t>
  </si>
  <si>
    <t>Osazování ocelových zárubní dodatečné pl do 2,5 m2</t>
  </si>
  <si>
    <t>kus</t>
  </si>
  <si>
    <t>-920160018</t>
  </si>
  <si>
    <t>14</t>
  </si>
  <si>
    <t>M</t>
  </si>
  <si>
    <t>55331521</t>
  </si>
  <si>
    <t>zárubeň ocelová pro sádrokarton 100 700 L/P</t>
  </si>
  <si>
    <t>-103846974</t>
  </si>
  <si>
    <t>Ostatní konstrukce a práce, bourání</t>
  </si>
  <si>
    <t>952901111</t>
  </si>
  <si>
    <t>Vyčištění budov bytové a občanské výstavby při výšce podlaží do 4 m</t>
  </si>
  <si>
    <t>-423168243</t>
  </si>
  <si>
    <t>3,4*5</t>
  </si>
  <si>
    <t>přístupová trasa do bytu-choba:</t>
  </si>
  <si>
    <t>Součet</t>
  </si>
  <si>
    <t>16</t>
  </si>
  <si>
    <t>962084121</t>
  </si>
  <si>
    <t>Bourání příček umakartových tl do 50 mm</t>
  </si>
  <si>
    <t>-1899818728</t>
  </si>
  <si>
    <t>(2,62+1,85+1,85+1,71+0,87+1,14+0,78)*2,6</t>
  </si>
  <si>
    <t>17</t>
  </si>
  <si>
    <t>965046111</t>
  </si>
  <si>
    <t>Broušení stávajících betonových podlah úběr do 3 mm</t>
  </si>
  <si>
    <t>281821091</t>
  </si>
  <si>
    <t>(0,065+2,465)*(1,77+0,08)</t>
  </si>
  <si>
    <t>(0,87+0,065)*(0,08+1,035+0,065)</t>
  </si>
  <si>
    <t>784111001</t>
  </si>
  <si>
    <t>Oprášení (ometení ) podkladu v místnostech výšky do 3,80 m</t>
  </si>
  <si>
    <t>-370864409</t>
  </si>
  <si>
    <t>strop:</t>
  </si>
  <si>
    <t>19</t>
  </si>
  <si>
    <t>784111011</t>
  </si>
  <si>
    <t>Obroušení podkladu omítnutého v místnostech výšky do 3,80 m</t>
  </si>
  <si>
    <t>747771196</t>
  </si>
  <si>
    <t>lehké obroušení stávajícího panelu - příprava pro novou omítku:</t>
  </si>
  <si>
    <t>26,094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</si>
  <si>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</si>
  <si>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</si>
  <si>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</si>
  <si>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</si>
  <si>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</si>
  <si>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</si>
  <si>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-1183178152</t>
  </si>
  <si>
    <t>997013219</t>
  </si>
  <si>
    <t>Příplatek k vnitrostaveništní dopravě suti a vybouraných hmot za zvětšenou dopravu suti ZKD 10 m</t>
  </si>
  <si>
    <t>-1856795586</t>
  </si>
  <si>
    <t>3,049*50 'Přepočtené koeficientem množství</t>
  </si>
  <si>
    <t>22</t>
  </si>
  <si>
    <t>997013501</t>
  </si>
  <si>
    <t>Odvoz suti a vybouraných hmot na skládku nebo meziskládku do 1 km se složením</t>
  </si>
  <si>
    <t>1524241965</t>
  </si>
  <si>
    <t>23</t>
  </si>
  <si>
    <t>997013509</t>
  </si>
  <si>
    <t>Příplatek k odvozu suti a vybouraných hmot na skládku ZKD 1 km přes 1 km</t>
  </si>
  <si>
    <t>-655788139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</si>
  <si>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</si>
  <si>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</si>
  <si>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</si>
  <si>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</si>
  <si>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1024170711</t>
  </si>
  <si>
    <t>998</t>
  </si>
  <si>
    <t>Přesun hmot</t>
  </si>
  <si>
    <t>25</t>
  </si>
  <si>
    <t>998011003</t>
  </si>
  <si>
    <t>Přesun hmot pro budovy zděné v do 24 m</t>
  </si>
  <si>
    <t>-477948854</t>
  </si>
  <si>
    <t>26</t>
  </si>
  <si>
    <t>998011014</t>
  </si>
  <si>
    <t>Příplatek k přesunu hmot pro budovy zděné za zvětšený přesun do 500 m</t>
  </si>
  <si>
    <t>1427407093</t>
  </si>
  <si>
    <t>27</t>
  </si>
  <si>
    <t>998017003</t>
  </si>
  <si>
    <t>Přesun hmot s omezením mechanizace pro budovy v do 24 m</t>
  </si>
  <si>
    <t>1947591067</t>
  </si>
  <si>
    <t>PSV</t>
  </si>
  <si>
    <t>Práce a dodávky PSV</t>
  </si>
  <si>
    <t>711</t>
  </si>
  <si>
    <t>Izolace proti vodě, vlhkosti a plynům</t>
  </si>
  <si>
    <t>-126820314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</si>
  <si>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</si>
  <si>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</si>
  <si>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</si>
  <si>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</si>
  <si>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</si>
  <si>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605979266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</si>
  <si>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</si>
  <si>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</si>
  <si>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</si>
  <si>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</si>
  <si>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</si>
  <si>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</si>
  <si>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32</t>
  </si>
  <si>
    <t>37353784</t>
  </si>
  <si>
    <t>-67552910</t>
  </si>
  <si>
    <t>711199101</t>
  </si>
  <si>
    <t>Provedení těsnícího pásu do spoje dilatační nebo styčné spáry podlaha - stěna</t>
  </si>
  <si>
    <t>m</t>
  </si>
  <si>
    <t>-1956208732</t>
  </si>
  <si>
    <t>1,35+0,855+1,35</t>
  </si>
  <si>
    <t>1,77+2,465+1,77+2,465-0,7</t>
  </si>
  <si>
    <t>1,6+0,5</t>
  </si>
  <si>
    <t>0,2*4</t>
  </si>
  <si>
    <t>-1580129682</t>
  </si>
  <si>
    <t>1498945360</t>
  </si>
  <si>
    <t>35</t>
  </si>
  <si>
    <t>998711103</t>
  </si>
  <si>
    <t>Přesun hmot tonážní pro izolace proti vodě, vlhkosti a plynům v objektech výšky do 60 m</t>
  </si>
  <si>
    <t>-1818260027</t>
  </si>
  <si>
    <t>-1580132403</t>
  </si>
  <si>
    <t>721</t>
  </si>
  <si>
    <t>Zdravotechnika - vnitřní kanalizace</t>
  </si>
  <si>
    <t>37</t>
  </si>
  <si>
    <t>721171808</t>
  </si>
  <si>
    <t>Demontáž potrubí z PVC do D 114</t>
  </si>
  <si>
    <t>1322214201</t>
  </si>
  <si>
    <t>38</t>
  </si>
  <si>
    <t>721173706</t>
  </si>
  <si>
    <t>Potrubí kanalizační z PE odpadní DN 100</t>
  </si>
  <si>
    <t>2039876142</t>
  </si>
  <si>
    <t>39</t>
  </si>
  <si>
    <t>721173722</t>
  </si>
  <si>
    <t>Potrubí kanalizační z PE připojovací DN 40</t>
  </si>
  <si>
    <t>-1530205241</t>
  </si>
  <si>
    <t>40</t>
  </si>
  <si>
    <t>721173724</t>
  </si>
  <si>
    <t>Potrubí kanalizační z PE připojovací DN 70</t>
  </si>
  <si>
    <t>-1141658160</t>
  </si>
  <si>
    <t>41</t>
  </si>
  <si>
    <t>721220801</t>
  </si>
  <si>
    <t>Demontáž uzávěrek zápachových DN 70</t>
  </si>
  <si>
    <t>-1791342688</t>
  </si>
  <si>
    <t>vana,umyvadlo,pračka:</t>
  </si>
  <si>
    <t>42</t>
  </si>
  <si>
    <t>721290111</t>
  </si>
  <si>
    <t>Zkouška těsnosti potrubí kanalizace vodou do DN 125</t>
  </si>
  <si>
    <t>1978997942</t>
  </si>
  <si>
    <t>43</t>
  </si>
  <si>
    <t>998721103</t>
  </si>
  <si>
    <t>Přesun hmot tonážní pro vnitřní kanalizace v objektech v do 24 m</t>
  </si>
  <si>
    <t>-523386202</t>
  </si>
  <si>
    <t>44</t>
  </si>
  <si>
    <t>998721181</t>
  </si>
  <si>
    <t>Příplatek k přesunu hmot tonážní 721 prováděný bez použití mechanizace</t>
  </si>
  <si>
    <t>1746446186</t>
  </si>
  <si>
    <t>722</t>
  </si>
  <si>
    <t>Zdravotechnika - vnitřní vodovod</t>
  </si>
  <si>
    <t>45</t>
  </si>
  <si>
    <t>722170801</t>
  </si>
  <si>
    <t>Demontáž rozvodů vody z plastů do D 25</t>
  </si>
  <si>
    <t>-781259135</t>
  </si>
  <si>
    <t>46</t>
  </si>
  <si>
    <t>722176113</t>
  </si>
  <si>
    <t>Montáž potrubí plastové spojované svary polyfuzně do D 25 mm</t>
  </si>
  <si>
    <t>-2086402416</t>
  </si>
  <si>
    <t>47</t>
  </si>
  <si>
    <t>28615150</t>
  </si>
  <si>
    <t>trubka vodovodní tlaková PPR řada PN 20 D 16mm dl 4m</t>
  </si>
  <si>
    <t>1380431862</t>
  </si>
  <si>
    <t>48</t>
  </si>
  <si>
    <t>28615152</t>
  </si>
  <si>
    <t>trubka vodovodní tlaková PPR řada PN 20 D 20mm dl 4m</t>
  </si>
  <si>
    <t>1166823819</t>
  </si>
  <si>
    <t>49</t>
  </si>
  <si>
    <t>28615153</t>
  </si>
  <si>
    <t>trubka vodovodní tlaková PPR řada PN 20 D 25mm dl 4m</t>
  </si>
  <si>
    <t>1844607762</t>
  </si>
  <si>
    <t>722179191</t>
  </si>
  <si>
    <t>Příplatek k rozvodu vody z plastů za malý rozsah prací na zakázce do 20 m</t>
  </si>
  <si>
    <t>soubor</t>
  </si>
  <si>
    <t>-673007426</t>
  </si>
  <si>
    <t>51</t>
  </si>
  <si>
    <t>722179192</t>
  </si>
  <si>
    <t>Příplatek k rozvodu vody z plastů za potrubí do D 32 mm do 15 svarů</t>
  </si>
  <si>
    <t>-1196659330</t>
  </si>
  <si>
    <t>52</t>
  </si>
  <si>
    <t>722290215</t>
  </si>
  <si>
    <t>Zkouška těsnosti vodovodního potrubí hrdlového nebo přírubového do DN 100</t>
  </si>
  <si>
    <t>18696607</t>
  </si>
  <si>
    <t>53</t>
  </si>
  <si>
    <t>722290234</t>
  </si>
  <si>
    <t>Proplach a dezinfekce vodovodního potrubí do DN 80</t>
  </si>
  <si>
    <t>1900012584</t>
  </si>
  <si>
    <t>54</t>
  </si>
  <si>
    <t>998722103</t>
  </si>
  <si>
    <t>Přesun hmot tonážní pro vnitřní vodovod v objektech v do 24 m</t>
  </si>
  <si>
    <t>-466708831</t>
  </si>
  <si>
    <t>55</t>
  </si>
  <si>
    <t>998722181</t>
  </si>
  <si>
    <t>Příplatek k přesunu hmot tonážní 722 prováděný bez použití mechanizace</t>
  </si>
  <si>
    <t>1328104236</t>
  </si>
  <si>
    <t>723</t>
  </si>
  <si>
    <t>Zdravotechnika - vnitřní plynovod</t>
  </si>
  <si>
    <t>56</t>
  </si>
  <si>
    <t>723120804</t>
  </si>
  <si>
    <t>Demontáž potrubí ocelové závitové svařované do DN 25</t>
  </si>
  <si>
    <t>395428793</t>
  </si>
  <si>
    <t>57</t>
  </si>
  <si>
    <t>723150402</t>
  </si>
  <si>
    <t>Potrubí plyn ocelové z ušlechtilé oceli spojované lisováním DN 15</t>
  </si>
  <si>
    <t>-107261278</t>
  </si>
  <si>
    <t>chránička:</t>
  </si>
  <si>
    <t>58</t>
  </si>
  <si>
    <t>723181002</t>
  </si>
  <si>
    <t>Potrubí měděné měkké spojované lisováním DN 15 ZTI</t>
  </si>
  <si>
    <t>1021205032</t>
  </si>
  <si>
    <t>59</t>
  </si>
  <si>
    <t>723190105</t>
  </si>
  <si>
    <t>Přípojka plynovodní nerezová hadice G1/2 F x G1/2 F délky 100 cm spojovaná na závit</t>
  </si>
  <si>
    <t>741391700</t>
  </si>
  <si>
    <t>60</t>
  </si>
  <si>
    <t>723190901</t>
  </si>
  <si>
    <t>Uzavření,otevření plynovodního potrubí při opravě</t>
  </si>
  <si>
    <t>-474943056</t>
  </si>
  <si>
    <t>61</t>
  </si>
  <si>
    <t>723190907</t>
  </si>
  <si>
    <t>Odvzdušnění nebo napuštění plynovodního potrubí</t>
  </si>
  <si>
    <t>902890660</t>
  </si>
  <si>
    <t>62</t>
  </si>
  <si>
    <t>723190909</t>
  </si>
  <si>
    <t>Zkouška těsnosti potrubí plynovodního</t>
  </si>
  <si>
    <t>-703855917</t>
  </si>
  <si>
    <t>63</t>
  </si>
  <si>
    <t>998723103</t>
  </si>
  <si>
    <t>Přesun hmot tonážní pro vnitřní plynovod v objektech v do 24 m</t>
  </si>
  <si>
    <t>1866954995</t>
  </si>
  <si>
    <t>64</t>
  </si>
  <si>
    <t>998723181</t>
  </si>
  <si>
    <t>Příplatek k přesunu hmot tonážní 723 prováděný bez použití mechanizace</t>
  </si>
  <si>
    <t>-39711806</t>
  </si>
  <si>
    <t>725</t>
  </si>
  <si>
    <t>Zdravotechnika - zařizovací předměty</t>
  </si>
  <si>
    <t>1806059742</t>
  </si>
  <si>
    <t>951514289</t>
  </si>
  <si>
    <t>67</t>
  </si>
  <si>
    <t>725210821</t>
  </si>
  <si>
    <t>Demontáž umyvadel bez výtokových armatur</t>
  </si>
  <si>
    <t>1277173305</t>
  </si>
  <si>
    <t>68</t>
  </si>
  <si>
    <t>725211602</t>
  </si>
  <si>
    <t>Umyvadlo keramické připevněné na stěnu šrouby bílé bez krytu na sifon 550 mm</t>
  </si>
  <si>
    <t>-1903510780</t>
  </si>
  <si>
    <t>69</t>
  </si>
  <si>
    <t>725220841</t>
  </si>
  <si>
    <t>Demontáž van ocelová</t>
  </si>
  <si>
    <t>753653115</t>
  </si>
  <si>
    <t>70</t>
  </si>
  <si>
    <t>725222116</t>
  </si>
  <si>
    <t>Vana bez armatur výtokových akrylátová se zápachovou uzávěrkou 1600x700 mm</t>
  </si>
  <si>
    <t>82570836</t>
  </si>
  <si>
    <t>71</t>
  </si>
  <si>
    <t>725810811</t>
  </si>
  <si>
    <t>Demontáž ventilů výtokových nástěnných</t>
  </si>
  <si>
    <t>1163562143</t>
  </si>
  <si>
    <t>72</t>
  </si>
  <si>
    <t>725811115</t>
  </si>
  <si>
    <t>Ventil nástěnný pevný výtok G1/2x80 mm</t>
  </si>
  <si>
    <t>-1105981923</t>
  </si>
  <si>
    <t>73</t>
  </si>
  <si>
    <t>725820801</t>
  </si>
  <si>
    <t>Demontáž baterie nástěnné do G 3 / 4</t>
  </si>
  <si>
    <t>-1204650376</t>
  </si>
  <si>
    <t>74</t>
  </si>
  <si>
    <t>725822611</t>
  </si>
  <si>
    <t>Baterie umyvadlová stojánková páková bez výpusti</t>
  </si>
  <si>
    <t>-22063996</t>
  </si>
  <si>
    <t>75</t>
  </si>
  <si>
    <t>725831313</t>
  </si>
  <si>
    <t>Baterie vanová nástěnná páková s příslušenstvím a pohyblivým držákem</t>
  </si>
  <si>
    <t>-2102588928</t>
  </si>
  <si>
    <t>76</t>
  </si>
  <si>
    <t>725865501</t>
  </si>
  <si>
    <t>Odpadní souprava DN 40/50 se zápachovou uzávěrkou pro vanu, ovládání bovdenem</t>
  </si>
  <si>
    <t>-446411348</t>
  </si>
  <si>
    <t>77</t>
  </si>
  <si>
    <t>725869101</t>
  </si>
  <si>
    <t>Montáž zápachových uzávěrek do DN 40</t>
  </si>
  <si>
    <t>-994574663</t>
  </si>
  <si>
    <t>78</t>
  </si>
  <si>
    <t>55161837</t>
  </si>
  <si>
    <t>uzávěrka zápachová pro pračku a myčku nástěnná PP-bílá DN 40</t>
  </si>
  <si>
    <t>-1222573113</t>
  </si>
  <si>
    <t>79</t>
  </si>
  <si>
    <t>ZUU</t>
  </si>
  <si>
    <t>Zápachová uzávěra - sifon pro umyvadla, provedení chrom</t>
  </si>
  <si>
    <t>-805249232</t>
  </si>
  <si>
    <t>80</t>
  </si>
  <si>
    <t>725980123</t>
  </si>
  <si>
    <t>566720147</t>
  </si>
  <si>
    <t>81</t>
  </si>
  <si>
    <t>OIM</t>
  </si>
  <si>
    <t>Ostatní instalační materiál nutný pro dopojení zařizovacích předmětů (pancéřové hadičky, těsnění atd...)</t>
  </si>
  <si>
    <t>kpl</t>
  </si>
  <si>
    <t>562606072</t>
  </si>
  <si>
    <t>82</t>
  </si>
  <si>
    <t>998725103</t>
  </si>
  <si>
    <t>Přesun hmot tonážní pro zařizovací předměty v objektech v do 24 m</t>
  </si>
  <si>
    <t>-870802331</t>
  </si>
  <si>
    <t>-8300231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</si>
  <si>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</si>
  <si>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</si>
  <si>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</si>
  <si>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</si>
  <si>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</si>
  <si>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1746662772</t>
  </si>
  <si>
    <t>85</t>
  </si>
  <si>
    <t>998726113</t>
  </si>
  <si>
    <t>Přesun hmot tonážní pro instalační prefabrikáty v objektech v do 24 m</t>
  </si>
  <si>
    <t>596085486</t>
  </si>
  <si>
    <t>86</t>
  </si>
  <si>
    <t>998726181</t>
  </si>
  <si>
    <t>Příplatek k přesunu hmot tonážní 726 prováděný bez použití mechanizace</t>
  </si>
  <si>
    <t>1591881670</t>
  </si>
  <si>
    <t>741</t>
  </si>
  <si>
    <t>Elektroinstalace - silnoproud</t>
  </si>
  <si>
    <t>87</t>
  </si>
  <si>
    <t>741112001</t>
  </si>
  <si>
    <t>Montáž krabice zapuštěná plastová kruhová</t>
  </si>
  <si>
    <t>-1903085349</t>
  </si>
  <si>
    <t>88</t>
  </si>
  <si>
    <t>34571515</t>
  </si>
  <si>
    <t>krabice přístrojová instalační 400 V, 142x71x45mm do dutých stěn</t>
  </si>
  <si>
    <t>1100756144</t>
  </si>
  <si>
    <t>89</t>
  </si>
  <si>
    <t>741120001</t>
  </si>
  <si>
    <t>Montáž vodič Cu izolovaný plný a laněný žíla 0,35-6 mm2 pod omítku (CY)</t>
  </si>
  <si>
    <t>-251187965</t>
  </si>
  <si>
    <t>90</t>
  </si>
  <si>
    <t>34111036</t>
  </si>
  <si>
    <t>kabel silový s Cu jádrem 1 kV 3x2,5mm2</t>
  </si>
  <si>
    <t>-1876184640</t>
  </si>
  <si>
    <t>91</t>
  </si>
  <si>
    <t>34111018</t>
  </si>
  <si>
    <t>kabel silový s Cu jádrem 6mm2</t>
  </si>
  <si>
    <t>133361364</t>
  </si>
  <si>
    <t>92</t>
  </si>
  <si>
    <t>741210001</t>
  </si>
  <si>
    <t>Montáž rozvodnice oceloplechová nebo plastová běžná do 20 kg</t>
  </si>
  <si>
    <t>-109978316</t>
  </si>
  <si>
    <t>93</t>
  </si>
  <si>
    <t>35713850</t>
  </si>
  <si>
    <t>rozvodnice elektroměrové s jedním 1 fázovým místem bez požární úpravy 18 pozic</t>
  </si>
  <si>
    <t>327801049</t>
  </si>
  <si>
    <t>94</t>
  </si>
  <si>
    <t>741310001</t>
  </si>
  <si>
    <t>Montáž vypínač nástěnný 1-jednopólový prostředí normální</t>
  </si>
  <si>
    <t>85344378</t>
  </si>
  <si>
    <t>95</t>
  </si>
  <si>
    <t>34535799</t>
  </si>
  <si>
    <t>ovladač zapínací tlačítkový 10A 3553-80289 velkoplošný</t>
  </si>
  <si>
    <t>1702219409</t>
  </si>
  <si>
    <t>96</t>
  </si>
  <si>
    <t>741313001</t>
  </si>
  <si>
    <t>Montáž zásuvka (polo)zapuštěná bezšroubové připojení 2P+PE se zapojením vodičů</t>
  </si>
  <si>
    <t>-2137786764</t>
  </si>
  <si>
    <t>97</t>
  </si>
  <si>
    <t>35811077</t>
  </si>
  <si>
    <t>zásuvka nepropustná nástěnná 16A 220 V 3pólová</t>
  </si>
  <si>
    <t>389801289</t>
  </si>
  <si>
    <t>98</t>
  </si>
  <si>
    <t>741370002</t>
  </si>
  <si>
    <t>Montáž svítidlo žárovkové bytové stropní přisazené 1 zdroj se sklem</t>
  </si>
  <si>
    <t>372352419</t>
  </si>
  <si>
    <t>99</t>
  </si>
  <si>
    <t>34821275</t>
  </si>
  <si>
    <t>svítidlo bytové žárovkové IP 42, max. 60 W E27</t>
  </si>
  <si>
    <t>-1887204035</t>
  </si>
  <si>
    <t>100</t>
  </si>
  <si>
    <t>34111030</t>
  </si>
  <si>
    <t>kabel silový s Cu jádrem 1 kV 3x1,5mm2</t>
  </si>
  <si>
    <t>1677930366</t>
  </si>
  <si>
    <t>101</t>
  </si>
  <si>
    <t>741810001</t>
  </si>
  <si>
    <t>Celková prohlídka elektrického rozvodu a zařízení do 100 000,- Kč</t>
  </si>
  <si>
    <t>1569113536</t>
  </si>
  <si>
    <t>102</t>
  </si>
  <si>
    <t>998741103</t>
  </si>
  <si>
    <t>Přesun hmot tonážní pro silnoproud v objektech v do 24 m</t>
  </si>
  <si>
    <t>693450363</t>
  </si>
  <si>
    <t>-217488782</t>
  </si>
  <si>
    <t>751</t>
  </si>
  <si>
    <t>Vzduchotechnika</t>
  </si>
  <si>
    <t>104</t>
  </si>
  <si>
    <t>751111012</t>
  </si>
  <si>
    <t>Mtž vent ax ntl nástěnného základního D do 200 mm</t>
  </si>
  <si>
    <t>-574631415</t>
  </si>
  <si>
    <t>105</t>
  </si>
  <si>
    <t>V</t>
  </si>
  <si>
    <t>Axiální ventilátor max. 20x20cm, pr. 125 mm</t>
  </si>
  <si>
    <t>-35620583</t>
  </si>
  <si>
    <t>106</t>
  </si>
  <si>
    <t>751111811</t>
  </si>
  <si>
    <t>Demontáž ventilátoru axiálního nízkotlakého kruhové potrubí D do 200 mm</t>
  </si>
  <si>
    <t>-2120087252</t>
  </si>
  <si>
    <t>107</t>
  </si>
  <si>
    <t>998751102</t>
  </si>
  <si>
    <t>Přesun hmot tonážní pro vzduchotechniku v objektech v do 24 m</t>
  </si>
  <si>
    <t>-1417377487</t>
  </si>
  <si>
    <t>937806310</t>
  </si>
  <si>
    <t>763</t>
  </si>
  <si>
    <t>Konstrukce suché výstavby</t>
  </si>
  <si>
    <t>109</t>
  </si>
  <si>
    <t>763111331</t>
  </si>
  <si>
    <t>SDK příčka tl 80 mm profil CW+UW 50 desky 1xH2 15 TI 40 mm</t>
  </si>
  <si>
    <t>1484702385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</si>
  <si>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</si>
  <si>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</si>
  <si>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</si>
  <si>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</si>
  <si>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</si>
  <si>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</si>
  <si>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-1448215616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</si>
  <si>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</si>
  <si>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</si>
  <si>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</si>
  <si>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</si>
  <si>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</si>
  <si>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</si>
  <si>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2076497080</t>
  </si>
  <si>
    <t>2,6*5</t>
  </si>
  <si>
    <t>0,5</t>
  </si>
  <si>
    <t>112</t>
  </si>
  <si>
    <t>763111751</t>
  </si>
  <si>
    <t>Příplatek k SDK příčce za plochu do 6 m2 jednotlivě</t>
  </si>
  <si>
    <t>1484984724</t>
  </si>
  <si>
    <t>113</t>
  </si>
  <si>
    <t>763111762</t>
  </si>
  <si>
    <t>Příplatek k SDK příčce s jednoduchou nosnou konstrukcí za zahuštění profilů na vzdálenost 41 mm</t>
  </si>
  <si>
    <t>1193209579</t>
  </si>
  <si>
    <t>114</t>
  </si>
  <si>
    <t>763111771</t>
  </si>
  <si>
    <t>Příplatek k SDK příčce za rovinnost kvality Q3</t>
  </si>
  <si>
    <t>-877960008</t>
  </si>
  <si>
    <t>11,531*2</t>
  </si>
  <si>
    <t>4,873</t>
  </si>
  <si>
    <t>2,6*1,2</t>
  </si>
  <si>
    <t>115</t>
  </si>
  <si>
    <t>763164166</t>
  </si>
  <si>
    <t>SDK obklad kcí tvaru L š přes 0,8 m desky 1xH2 15</t>
  </si>
  <si>
    <t>-868997063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</si>
  <si>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</si>
  <si>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</si>
  <si>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</si>
  <si>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</si>
  <si>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</si>
  <si>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</si>
  <si>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</si>
  <si>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-535074654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</si>
  <si>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</si>
  <si>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</si>
  <si>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</si>
  <si>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</si>
  <si>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</si>
  <si>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1518257519</t>
  </si>
  <si>
    <t>118</t>
  </si>
  <si>
    <t>998763381</t>
  </si>
  <si>
    <t>Příplatek k přesunu hmot tonážní 763 SDK prováděný bez použití mechanizace</t>
  </si>
  <si>
    <t>-1923464732</t>
  </si>
  <si>
    <t>766</t>
  </si>
  <si>
    <t>Konstrukce truhlářské</t>
  </si>
  <si>
    <t>119</t>
  </si>
  <si>
    <t>766421812</t>
  </si>
  <si>
    <t>Demontáž truhlářského obložení podhledů z panelů plochy přes 1,5 m2</t>
  </si>
  <si>
    <t>1168535458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</si>
  <si>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</si>
  <si>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</si>
  <si>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</si>
  <si>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</si>
  <si>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</si>
  <si>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</si>
  <si>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-1115035043</t>
  </si>
  <si>
    <t>121</t>
  </si>
  <si>
    <t>61162854</t>
  </si>
  <si>
    <t>dveře vnitřní foliované plné 1křídlové 70x197 cm</t>
  </si>
  <si>
    <t>970853598</t>
  </si>
  <si>
    <t>122</t>
  </si>
  <si>
    <t>54914610</t>
  </si>
  <si>
    <t>kování vrchní dveřní klika včetně rozet a montážního materiál nerez PK</t>
  </si>
  <si>
    <t>-293146557</t>
  </si>
  <si>
    <t>123</t>
  </si>
  <si>
    <t>766660722</t>
  </si>
  <si>
    <t>Montáž dveřního kování - zámku</t>
  </si>
  <si>
    <t>1336482894</t>
  </si>
  <si>
    <t>124</t>
  </si>
  <si>
    <t>54925015</t>
  </si>
  <si>
    <t>12530545</t>
  </si>
  <si>
    <t>125</t>
  </si>
  <si>
    <t>766695212</t>
  </si>
  <si>
    <t>Montáž truhlářských prahů dveří 1křídlových šířky do 10 cm</t>
  </si>
  <si>
    <t>-756483677</t>
  </si>
  <si>
    <t>126</t>
  </si>
  <si>
    <t>61187416</t>
  </si>
  <si>
    <t>práh dveřní dřevěný bukový tl 2cm dl 92cm š 10cm</t>
  </si>
  <si>
    <t>-2001000854</t>
  </si>
  <si>
    <t>127</t>
  </si>
  <si>
    <t>DV</t>
  </si>
  <si>
    <t>Dodávka a osazení SDK konstrukce dvířek za wc - pro obklad vč. úchytek a začištění</t>
  </si>
  <si>
    <t>363811114</t>
  </si>
  <si>
    <t>128</t>
  </si>
  <si>
    <t>UP</t>
  </si>
  <si>
    <t>Dodatečná úprava dveřních prahů vzhledem k výškovým rozdílům podlah</t>
  </si>
  <si>
    <t>-243871385</t>
  </si>
  <si>
    <t>129</t>
  </si>
  <si>
    <t>998766103</t>
  </si>
  <si>
    <t>Přesun hmot tonážní pro konstrukce truhlářské v objektech v do 24 m</t>
  </si>
  <si>
    <t>-1720022717</t>
  </si>
  <si>
    <t>130</t>
  </si>
  <si>
    <t>998766181</t>
  </si>
  <si>
    <t>Příplatek k přesunu hmot tonážní 766 prováděný bez použití mechanizace</t>
  </si>
  <si>
    <t>2093687428</t>
  </si>
  <si>
    <t>771</t>
  </si>
  <si>
    <t>Podlahy z dlaždic</t>
  </si>
  <si>
    <t>131</t>
  </si>
  <si>
    <t>771571113</t>
  </si>
  <si>
    <t>Montáž podlah z keramických dlaždic režných hladkých do malty do 12 ks/m2</t>
  </si>
  <si>
    <t>-491721370</t>
  </si>
  <si>
    <t>2,46*1,77</t>
  </si>
  <si>
    <t>132</t>
  </si>
  <si>
    <t>771591111</t>
  </si>
  <si>
    <t>Podlahy penetrace podkladu</t>
  </si>
  <si>
    <t>-1294497980</t>
  </si>
  <si>
    <t>133</t>
  </si>
  <si>
    <t>59761408</t>
  </si>
  <si>
    <t>dlaždice keramická barevná přes 9 do 12 ks/m2</t>
  </si>
  <si>
    <t>1973308818</t>
  </si>
  <si>
    <t>5,239*1,1 'Přepočtené koeficientem množství</t>
  </si>
  <si>
    <t>134</t>
  </si>
  <si>
    <t>998771103</t>
  </si>
  <si>
    <t>Přesun hmot tonážní pro podlahy z dlaždic v objektech v do 24 m</t>
  </si>
  <si>
    <t>-826158019</t>
  </si>
  <si>
    <t>135</t>
  </si>
  <si>
    <t>998771181</t>
  </si>
  <si>
    <t>Příplatek k přesunu hmot tonážní 771 prováděný bez použití mechanizace</t>
  </si>
  <si>
    <t>1278806346</t>
  </si>
  <si>
    <t>776</t>
  </si>
  <si>
    <t>Podlahy povlakové</t>
  </si>
  <si>
    <t>136</t>
  </si>
  <si>
    <t>776201812</t>
  </si>
  <si>
    <t>Demontáž lepených povlakových podlah s podložkou ručně</t>
  </si>
  <si>
    <t>1070399427</t>
  </si>
  <si>
    <t>demontáž nášlapné vrstvy z pvc:</t>
  </si>
  <si>
    <t>1,85*0,78</t>
  </si>
  <si>
    <t>137</t>
  </si>
  <si>
    <t>776421111</t>
  </si>
  <si>
    <t>Montáž obvodových lišt lepením</t>
  </si>
  <si>
    <t>-2129215038</t>
  </si>
  <si>
    <t>138</t>
  </si>
  <si>
    <t>28411003</t>
  </si>
  <si>
    <t>225428704</t>
  </si>
  <si>
    <t>4*1,02 'Přepočtené koeficientem množství</t>
  </si>
  <si>
    <t>139</t>
  </si>
  <si>
    <t>998776103</t>
  </si>
  <si>
    <t>Přesun hmot tonážní pro podlahy povlakové v objektech v do 24 m</t>
  </si>
  <si>
    <t>-1327222898</t>
  </si>
  <si>
    <t>140</t>
  </si>
  <si>
    <t>998776181</t>
  </si>
  <si>
    <t>Příplatek k přesunu hmot tonážní 776 prováděný bez použití mechanizace</t>
  </si>
  <si>
    <t>1907783296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</si>
  <si>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</si>
  <si>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</si>
  <si>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</si>
  <si>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</si>
  <si>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</si>
  <si>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-1888492019</t>
  </si>
  <si>
    <t>(0,855+1,02)*2</t>
  </si>
  <si>
    <t>-550460370</t>
  </si>
  <si>
    <t>143</t>
  </si>
  <si>
    <t>781471113</t>
  </si>
  <si>
    <t>Montáž obkladů vnitřních keramických hladkých do 19 ks/m2 kladených do malty</t>
  </si>
  <si>
    <t>1142640822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</si>
  <si>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</si>
  <si>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</si>
  <si>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</si>
  <si>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</si>
  <si>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</si>
  <si>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</si>
  <si>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</si>
  <si>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-691654769</t>
  </si>
  <si>
    <t>26,86*1,1</t>
  </si>
  <si>
    <t>145</t>
  </si>
  <si>
    <t>781495111</t>
  </si>
  <si>
    <t>Penetrace podkladu vnitřních obkladů</t>
  </si>
  <si>
    <t>-22203755</t>
  </si>
  <si>
    <t>146</t>
  </si>
  <si>
    <t>998781103</t>
  </si>
  <si>
    <t>Přesun hmot tonážní pro obklady keramické v objektech v do 24 m</t>
  </si>
  <si>
    <t>-348784993</t>
  </si>
  <si>
    <t>147</t>
  </si>
  <si>
    <t>998781181</t>
  </si>
  <si>
    <t>Příplatek k přesunu hmot tonážní 781 prováděný bez použití mechanizace</t>
  </si>
  <si>
    <t>-1941947616</t>
  </si>
  <si>
    <t>11355834</t>
  </si>
  <si>
    <t>783</t>
  </si>
  <si>
    <t>Dokončovací práce - nátěry</t>
  </si>
  <si>
    <t>149</t>
  </si>
  <si>
    <t>783301313</t>
  </si>
  <si>
    <t>Odmaštění zámečnických konstrukcí ředidlovým odmašťovačem</t>
  </si>
  <si>
    <t>44918213</t>
  </si>
  <si>
    <t>150</t>
  </si>
  <si>
    <t>783314101</t>
  </si>
  <si>
    <t>Základní jednonásobný syntetický nátěr zámečnických konstrukcí</t>
  </si>
  <si>
    <t>242625044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</si>
  <si>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</si>
  <si>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</si>
  <si>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</si>
  <si>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</si>
  <si>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</si>
  <si>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-1711634592</t>
  </si>
  <si>
    <t>784</t>
  </si>
  <si>
    <t>Dokončovací práce - malby a tapety</t>
  </si>
  <si>
    <t>152</t>
  </si>
  <si>
    <t>-1954918464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</si>
  <si>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</si>
  <si>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</si>
  <si>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</si>
  <si>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</si>
  <si>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</si>
  <si>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</si>
  <si>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</si>
  <si>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</si>
  <si>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</si>
  <si>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</si>
  <si>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</si>
  <si>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-1957085776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</si>
  <si>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</si>
  <si>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</si>
  <si>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</si>
  <si>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</si>
  <si>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</si>
  <si>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-144862448</t>
  </si>
  <si>
    <t>155</t>
  </si>
  <si>
    <t>784321001</t>
  </si>
  <si>
    <t>Jednonásobné silikátové bílé malby v místnosti výšky do 3,80 m</t>
  </si>
  <si>
    <t>1428908832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</si>
  <si>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</si>
  <si>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</si>
  <si>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</si>
  <si>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</si>
  <si>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</si>
  <si>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</si>
  <si>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</si>
  <si>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935337286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</si>
  <si>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</si>
  <si>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</si>
  <si>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</si>
  <si>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</si>
  <si>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</si>
  <si>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</si>
  <si>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</si>
  <si>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</si>
  <si>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</si>
  <si>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-1245124718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</si>
  <si>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</si>
  <si>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</si>
  <si>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</si>
  <si>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</si>
  <si>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907084186</t>
  </si>
  <si>
    <t>dopojení nového ventilátoru na stávající potrubí:</t>
  </si>
  <si>
    <t>159</t>
  </si>
  <si>
    <t>HZS4212</t>
  </si>
  <si>
    <t>Hodinová zúčtovací sazba revizní technik specialista</t>
  </si>
  <si>
    <t>1768625063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</si>
  <si>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</si>
  <si>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</si>
  <si>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</si>
  <si>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</si>
  <si>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</si>
  <si>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</si>
  <si>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</si>
  <si>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</si>
  <si>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-1582524423</t>
  </si>
  <si>
    <t>VRN7</t>
  </si>
  <si>
    <t>Provozní vlivy</t>
  </si>
  <si>
    <t>161</t>
  </si>
  <si>
    <t>070001000</t>
  </si>
  <si>
    <t>1636975182</t>
  </si>
  <si>
    <t>Dvířka 40/20 vč. montáže na magneta začištění k obkladu</t>
  </si>
  <si>
    <t>zámek stavební zadlabací použít WC zámek do koupelny a WC 02-03 L Zn</t>
  </si>
  <si>
    <t xml:space="preserve">lišta soklová plastová včetně doplňků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</si>
</sst>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>
      <c r="B9" s="20"/>
      <c r="AR9" s="20"/>
      <c r="BE9" s="241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>
      <c r="B12" s="20"/>
      <c r="AR12" s="20"/>
      <c r="BE12" s="241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>
      <c r="B15" s="20"/>
      <c r="AR15" s="20"/>
      <c r="BE15" s="241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>
      <c r="B18" s="20"/>
      <c r="AR18" s="20"/>
      <c r="BE18" s="241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>
      <c r="B21" s="20"/>
      <c r="AR21" s="20"/>
      <c r="BE21" s="241"/>
    </row>
    <row r="22" spans="1:71" s="1" customFormat="1" ht="12" customHeight="1">
      <c r="B22" s="20"/>
      <c r="D22" s="27" t="s">
        <v>35</v>
      </c>
      <c r="AR22" s="20"/>
      <c r="BE22" s="241"/>
    </row>
    <row r="23" spans="1:71" s="1" customFormat="1" ht="16.5" customHeight="1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>
      <c r="B24" s="20"/>
      <c r="AR24" s="20"/>
      <c r="BE24" s="241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>
      <c r="B29" s="37"/>
      <c r="D29" s="27" t="s">
        <v>40</v>
      </c>
      <c r="F29" s="27" t="s">
        <v>41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7"/>
      <c r="BE29" s="242"/>
    </row>
    <row r="30" spans="1:71" s="3" customFormat="1" ht="14.45" customHeight="1">
      <c r="B30" s="37"/>
      <c r="F30" s="27" t="s">
        <v>42</v>
      </c>
      <c r="L30" s="235">
        <v>0.15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7"/>
      <c r="BE30" s="242"/>
    </row>
    <row r="31" spans="1:71" s="3" customFormat="1" ht="14.45" hidden="1" customHeight="1">
      <c r="B31" s="37"/>
      <c r="F31" s="27" t="s">
        <v>43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7"/>
      <c r="BE31" s="242"/>
    </row>
    <row r="32" spans="1:71" s="3" customFormat="1" ht="14.45" hidden="1" customHeight="1">
      <c r="B32" s="37"/>
      <c r="F32" s="27" t="s">
        <v>44</v>
      </c>
      <c r="L32" s="235">
        <v>0.15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7"/>
      <c r="BE32" s="242"/>
    </row>
    <row r="33" spans="1:57" s="3" customFormat="1" ht="14.45" hidden="1" customHeight="1">
      <c r="B33" s="37"/>
      <c r="F33" s="27" t="s">
        <v>45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7"/>
      <c r="BE33" s="242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6" t="s">
        <v>48</v>
      </c>
      <c r="Y35" s="237"/>
      <c r="Z35" s="237"/>
      <c r="AA35" s="237"/>
      <c r="AB35" s="237"/>
      <c r="AC35" s="40"/>
      <c r="AD35" s="40"/>
      <c r="AE35" s="40"/>
      <c r="AF35" s="40"/>
      <c r="AG35" s="40"/>
      <c r="AH35" s="40"/>
      <c r="AI35" s="40"/>
      <c r="AJ35" s="40"/>
      <c r="AK35" s="238">
        <f>SUM(AK26:AK33)</f>
        <v>0</v>
      </c>
      <c r="AL35" s="237"/>
      <c r="AM35" s="237"/>
      <c r="AN35" s="237"/>
      <c r="AO35" s="239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24" t="str">
        <f>K6</f>
        <v>Horymírova 2975/4</v>
      </c>
      <c r="M85" s="225"/>
      <c r="N85" s="225"/>
      <c r="O85" s="225"/>
      <c r="P85" s="225"/>
      <c r="Q85" s="225"/>
      <c r="R85" s="225"/>
      <c r="S85" s="225"/>
      <c r="T85" s="225"/>
      <c r="U85" s="225"/>
      <c r="V85" s="225"/>
      <c r="W85" s="225"/>
      <c r="X85" s="225"/>
      <c r="Y85" s="225"/>
      <c r="Z85" s="225"/>
      <c r="AA85" s="225"/>
      <c r="AB85" s="225"/>
      <c r="AC85" s="225"/>
      <c r="AD85" s="225"/>
      <c r="AE85" s="225"/>
      <c r="AF85" s="225"/>
      <c r="AG85" s="225"/>
      <c r="AH85" s="225"/>
      <c r="AI85" s="225"/>
      <c r="AJ85" s="225"/>
      <c r="AK85" s="225"/>
      <c r="AL85" s="225"/>
      <c r="AM85" s="225"/>
      <c r="AN85" s="225"/>
      <c r="AO85" s="22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6" t="str">
        <f>IF(AN8= "","",AN8)</f>
        <v>20. 8. 2019</v>
      </c>
      <c r="AN87" s="22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7" t="str">
        <f>IF(E17="","",E17)</f>
        <v>Ing. Vladimír Slonka</v>
      </c>
      <c r="AN89" s="228"/>
      <c r="AO89" s="228"/>
      <c r="AP89" s="228"/>
      <c r="AQ89" s="32"/>
      <c r="AR89" s="33"/>
      <c r="AS89" s="229" t="s">
        <v>56</v>
      </c>
      <c r="AT89" s="23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7" t="str">
        <f>IF(E20="","",E20)</f>
        <v xml:space="preserve"> </v>
      </c>
      <c r="AN90" s="228"/>
      <c r="AO90" s="228"/>
      <c r="AP90" s="228"/>
      <c r="AQ90" s="32"/>
      <c r="AR90" s="33"/>
      <c r="AS90" s="231"/>
      <c r="AT90" s="23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1"/>
      <c r="AT91" s="23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2">
        <f>ROUND(AG95,2)</f>
        <v>0</v>
      </c>
      <c r="AH94" s="222"/>
      <c r="AI94" s="222"/>
      <c r="AJ94" s="222"/>
      <c r="AK94" s="222"/>
      <c r="AL94" s="222"/>
      <c r="AM94" s="222"/>
      <c r="AN94" s="223">
        <f>SUM(AG94,AT94)</f>
        <v>0</v>
      </c>
      <c r="AO94" s="223"/>
      <c r="AP94" s="223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21" t="s">
        <v>81</v>
      </c>
      <c r="E95" s="221"/>
      <c r="F95" s="221"/>
      <c r="G95" s="221"/>
      <c r="H95" s="221"/>
      <c r="I95" s="82"/>
      <c r="J95" s="221" t="s">
        <v>82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19">
        <f>'1 - Bytová jednotka č.1'!J30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3" t="s">
        <v>83</v>
      </c>
      <c r="AR95" s="80"/>
      <c r="AS95" s="84">
        <v>0</v>
      </c>
      <c r="AT95" s="85">
        <f>ROUND(SUM(AV95:AW95),2)</f>
        <v>0</v>
      </c>
      <c r="AU95" s="86">
        <f>'1 - Bytová jednotka č.1'!P142</f>
        <v>0</v>
      </c>
      <c r="AV95" s="85">
        <f>'1 - Bytová jednotka č.1'!J33</f>
        <v>0</v>
      </c>
      <c r="AW95" s="85">
        <f>'1 - Bytová jednotka č.1'!J34</f>
        <v>0</v>
      </c>
      <c r="AX95" s="85">
        <f>'1 - Bytová jednotka č.1'!J35</f>
        <v>0</v>
      </c>
      <c r="AY95" s="85">
        <f>'1 - Bytová jednotka č.1'!J36</f>
        <v>0</v>
      </c>
      <c r="AZ95" s="85">
        <f>'1 - Bytová jednotka č.1'!F33</f>
        <v>0</v>
      </c>
      <c r="BA95" s="85">
        <f>'1 - Bytová jednotka č.1'!F34</f>
        <v>0</v>
      </c>
      <c r="BB95" s="85">
        <f>'1 - Bytová jednotka č.1'!F35</f>
        <v>0</v>
      </c>
      <c r="BC95" s="85">
        <f>'1 - Bytová jednotka č.1'!F36</f>
        <v>0</v>
      </c>
      <c r="BD95" s="87">
        <f>'1 - Bytová jednotka č.1'!F37</f>
        <v>0</v>
      </c>
      <c r="BT95" s="88" t="s">
        <v>81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Bytová jednotka č.1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245" workbookViewId="0">
      <selection activeCell="C268" sqref="C268:J26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85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2" t="str">
        <f>'Rekapitulace stavby'!K6</f>
        <v>Horymírova 2975/4</v>
      </c>
      <c r="F7" s="253"/>
      <c r="G7" s="253"/>
      <c r="H7" s="253"/>
      <c r="I7" s="89"/>
      <c r="L7" s="20"/>
    </row>
    <row r="8" spans="1:46" s="2" customFormat="1" ht="12" customHeight="1">
      <c r="A8" s="32"/>
      <c r="B8" s="33"/>
      <c r="C8" s="32"/>
      <c r="D8" s="27" t="s">
        <v>86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4" t="s">
        <v>87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88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2" t="str">
        <f>E7</f>
        <v>Horymírova 2975/4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86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4" t="str">
        <f>E9</f>
        <v>1 - Bytová jednotka č.1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89</v>
      </c>
      <c r="D94" s="104"/>
      <c r="E94" s="104"/>
      <c r="F94" s="104"/>
      <c r="G94" s="104"/>
      <c r="H94" s="104"/>
      <c r="I94" s="119"/>
      <c r="J94" s="120" t="s">
        <v>90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91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92</v>
      </c>
    </row>
    <row r="97" spans="2:12" s="9" customFormat="1" ht="24.95" customHeight="1">
      <c r="B97" s="122"/>
      <c r="D97" s="123" t="s">
        <v>93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94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95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96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97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98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99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100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101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102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103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104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105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106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107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108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109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110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111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112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113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>
      <c r="B118" s="127"/>
      <c r="D118" s="128" t="s">
        <v>114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>
      <c r="B119" s="122"/>
      <c r="D119" s="123" t="s">
        <v>115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116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>
      <c r="B121" s="127"/>
      <c r="D121" s="128" t="s">
        <v>117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>
      <c r="B122" s="127"/>
      <c r="D122" s="128" t="s">
        <v>118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119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2" t="str">
        <f>E7</f>
        <v>Horymírova 2975/4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24" t="str">
        <f>E9</f>
        <v>1 - Bytová jednotka č.1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120</v>
      </c>
      <c r="D141" s="135" t="s">
        <v>61</v>
      </c>
      <c r="E141" s="135" t="s">
        <v>57</v>
      </c>
      <c r="F141" s="135" t="s">
        <v>58</v>
      </c>
      <c r="G141" s="135" t="s">
        <v>121</v>
      </c>
      <c r="H141" s="135" t="s">
        <v>122</v>
      </c>
      <c r="I141" s="136" t="s">
        <v>123</v>
      </c>
      <c r="J141" s="137" t="s">
        <v>90</v>
      </c>
      <c r="K141" s="138" t="s">
        <v>124</v>
      </c>
      <c r="L141" s="139"/>
      <c r="M141" s="62" t="s">
        <v>1</v>
      </c>
      <c r="N141" s="63" t="s">
        <v>40</v>
      </c>
      <c r="O141" s="63" t="s">
        <v>125</v>
      </c>
      <c r="P141" s="63" t="s">
        <v>126</v>
      </c>
      <c r="Q141" s="63" t="s">
        <v>127</v>
      </c>
      <c r="R141" s="63" t="s">
        <v>128</v>
      </c>
      <c r="S141" s="63" t="s">
        <v>129</v>
      </c>
      <c r="T141" s="64" t="s">
        <v>130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131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3.0909792299999994</v>
      </c>
      <c r="S142" s="66"/>
      <c r="T142" s="142">
        <f>T143+T201+T430+T453</f>
        <v>3.02965383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92</v>
      </c>
      <c r="BK142" s="143">
        <f>BK143+BK201+BK430+BK453</f>
        <v>0</v>
      </c>
    </row>
    <row r="143" spans="1:63" s="12" customFormat="1" ht="25.9" customHeight="1">
      <c r="B143" s="144"/>
      <c r="D143" s="145" t="s">
        <v>75</v>
      </c>
      <c r="E143" s="146" t="s">
        <v>132</v>
      </c>
      <c r="F143" s="146" t="s">
        <v>133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0.79800755999999995</v>
      </c>
      <c r="S143" s="150"/>
      <c r="T143" s="152">
        <f>T144+T147+T167+T189+T197</f>
        <v>2.8171141</v>
      </c>
      <c r="AR143" s="145" t="s">
        <v>81</v>
      </c>
      <c r="AT143" s="153" t="s">
        <v>75</v>
      </c>
      <c r="AU143" s="153" t="s">
        <v>76</v>
      </c>
      <c r="AY143" s="145" t="s">
        <v>134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135</v>
      </c>
      <c r="F144" s="155" t="s">
        <v>136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81</v>
      </c>
      <c r="AT144" s="153" t="s">
        <v>75</v>
      </c>
      <c r="AU144" s="153" t="s">
        <v>81</v>
      </c>
      <c r="AY144" s="145" t="s">
        <v>134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81</v>
      </c>
      <c r="D145" s="158" t="s">
        <v>137</v>
      </c>
      <c r="E145" s="159" t="s">
        <v>138</v>
      </c>
      <c r="F145" s="160" t="s">
        <v>139</v>
      </c>
      <c r="G145" s="161" t="s">
        <v>140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141</v>
      </c>
      <c r="AT145" s="170" t="s">
        <v>137</v>
      </c>
      <c r="AU145" s="170" t="s">
        <v>142</v>
      </c>
      <c r="AY145" s="17" t="s">
        <v>134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142</v>
      </c>
      <c r="BK145" s="171">
        <f>ROUND(I145*H145,2)</f>
        <v>0</v>
      </c>
      <c r="BL145" s="17" t="s">
        <v>141</v>
      </c>
      <c r="BM145" s="170" t="s">
        <v>143</v>
      </c>
    </row>
    <row r="146" spans="1:65" s="13" customFormat="1">
      <c r="B146" s="172"/>
      <c r="D146" s="173" t="s">
        <v>144</v>
      </c>
      <c r="E146" s="174" t="s">
        <v>1</v>
      </c>
      <c r="F146" s="175" t="s">
        <v>145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142</v>
      </c>
      <c r="AV146" s="13" t="s">
        <v>142</v>
      </c>
      <c r="AW146" s="13" t="s">
        <v>33</v>
      </c>
      <c r="AX146" s="13" t="s">
        <v>81</v>
      </c>
      <c r="AY146" s="174" t="s">
        <v>134</v>
      </c>
    </row>
    <row r="147" spans="1:65" s="12" customFormat="1" ht="22.9" customHeight="1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0.67747555999999998</v>
      </c>
      <c r="S147" s="150"/>
      <c r="T147" s="152">
        <f>SUM(T148:T166)</f>
        <v>0</v>
      </c>
      <c r="AR147" s="145" t="s">
        <v>81</v>
      </c>
      <c r="AT147" s="153" t="s">
        <v>75</v>
      </c>
      <c r="AU147" s="153" t="s">
        <v>81</v>
      </c>
      <c r="AY147" s="145" t="s">
        <v>134</v>
      </c>
      <c r="BK147" s="154">
        <f>SUM(BK148:BK166)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141</v>
      </c>
      <c r="AT148" s="170" t="s">
        <v>137</v>
      </c>
      <c r="AU148" s="170" t="s">
        <v>142</v>
      </c>
      <c r="AY148" s="17" t="s">
        <v>134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142</v>
      </c>
      <c r="BK148" s="171">
        <f t="shared" ref="BK148:BK154" si="8">ROUND(I148*H148,2)</f>
        <v>0</v>
      </c>
      <c r="BL148" s="17" t="s">
        <v>141</v>
      </c>
      <c r="BM148" s="170" t="s">
        <v>148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141</v>
      </c>
      <c r="AT149" s="170" t="s">
        <v>137</v>
      </c>
      <c r="AU149" s="170" t="s">
        <v>142</v>
      </c>
      <c r="AY149" s="17" t="s">
        <v>134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142</v>
      </c>
      <c r="BK149" s="171">
        <f t="shared" si="8"/>
        <v>0</v>
      </c>
      <c r="BL149" s="17" t="s">
        <v>141</v>
      </c>
      <c r="BM149" s="170" t="s">
        <v>149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141</v>
      </c>
      <c r="AT150" s="170" t="s">
        <v>137</v>
      </c>
      <c r="AU150" s="170" t="s">
        <v>142</v>
      </c>
      <c r="AY150" s="17" t="s">
        <v>134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142</v>
      </c>
      <c r="BK150" s="171">
        <f t="shared" si="8"/>
        <v>0</v>
      </c>
      <c r="BL150" s="17" t="s">
        <v>141</v>
      </c>
      <c r="BM150" s="170" t="s">
        <v>150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141</v>
      </c>
      <c r="AT151" s="170" t="s">
        <v>137</v>
      </c>
      <c r="AU151" s="170" t="s">
        <v>142</v>
      </c>
      <c r="AY151" s="17" t="s">
        <v>134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142</v>
      </c>
      <c r="BK151" s="171">
        <f t="shared" si="8"/>
        <v>0</v>
      </c>
      <c r="BL151" s="17" t="s">
        <v>141</v>
      </c>
      <c r="BM151" s="170" t="s">
        <v>152</v>
      </c>
    </row>
    <row r="152" spans="1:65" s="2" customFormat="1" ht="21.75" customHeight="1">
      <c r="A152" s="32"/>
      <c r="B152" s="157"/>
      <c r="C152" s="158" t="s">
        <v>146</v>
      </c>
      <c r="D152" s="158" t="s">
        <v>137</v>
      </c>
      <c r="E152" s="159" t="s">
        <v>153</v>
      </c>
      <c r="F152" s="160" t="s">
        <v>154</v>
      </c>
      <c r="G152" s="161" t="s">
        <v>140</v>
      </c>
      <c r="H152" s="162">
        <v>14.456</v>
      </c>
      <c r="I152" s="163"/>
      <c r="J152" s="164">
        <f t="shared" ref="J152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141</v>
      </c>
      <c r="AT152" s="170" t="s">
        <v>137</v>
      </c>
      <c r="AU152" s="170" t="s">
        <v>142</v>
      </c>
      <c r="AY152" s="17" t="s">
        <v>134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142</v>
      </c>
      <c r="BK152" s="171">
        <f t="shared" si="8"/>
        <v>0</v>
      </c>
      <c r="BL152" s="17" t="s">
        <v>141</v>
      </c>
      <c r="BM152" s="170" t="s">
        <v>155</v>
      </c>
    </row>
    <row r="153" spans="1:65" s="2" customFormat="1" ht="21.75" customHeight="1">
      <c r="A153" s="32"/>
      <c r="B153" s="157"/>
      <c r="C153" s="158"/>
      <c r="D153" s="158"/>
      <c r="E153" s="159"/>
      <c r="F153" s="160"/>
      <c r="G153" s="161"/>
      <c r="H153" s="162"/>
      <c r="I153" s="163"/>
      <c r="J153" s="164"/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0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141</v>
      </c>
      <c r="AT153" s="170" t="s">
        <v>137</v>
      </c>
      <c r="AU153" s="170" t="s">
        <v>142</v>
      </c>
      <c r="AY153" s="17" t="s">
        <v>134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142</v>
      </c>
      <c r="BK153" s="171">
        <f t="shared" si="8"/>
        <v>0</v>
      </c>
      <c r="BL153" s="17" t="s">
        <v>141</v>
      </c>
      <c r="BM153" s="170" t="s">
        <v>156</v>
      </c>
    </row>
    <row r="154" spans="1:65" s="2" customFormat="1" ht="21.75" customHeight="1">
      <c r="A154" s="32"/>
      <c r="B154" s="157"/>
      <c r="C154" s="158" t="s">
        <v>157</v>
      </c>
      <c r="D154" s="158" t="s">
        <v>137</v>
      </c>
      <c r="E154" s="159" t="s">
        <v>158</v>
      </c>
      <c r="F154" s="160" t="s">
        <v>159</v>
      </c>
      <c r="G154" s="161" t="s">
        <v>140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141</v>
      </c>
      <c r="AT154" s="170" t="s">
        <v>137</v>
      </c>
      <c r="AU154" s="170" t="s">
        <v>142</v>
      </c>
      <c r="AY154" s="17" t="s">
        <v>134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142</v>
      </c>
      <c r="BK154" s="171">
        <f t="shared" si="8"/>
        <v>0</v>
      </c>
      <c r="BL154" s="17" t="s">
        <v>141</v>
      </c>
      <c r="BM154" s="170" t="s">
        <v>160</v>
      </c>
    </row>
    <row r="155" spans="1:65" s="13" customFormat="1">
      <c r="B155" s="172"/>
      <c r="D155" s="173" t="s">
        <v>144</v>
      </c>
      <c r="E155" s="174" t="s">
        <v>1</v>
      </c>
      <c r="F155" s="175" t="s">
        <v>161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144</v>
      </c>
      <c r="AU155" s="174" t="s">
        <v>142</v>
      </c>
      <c r="AV155" s="13" t="s">
        <v>142</v>
      </c>
      <c r="AW155" s="13" t="s">
        <v>33</v>
      </c>
      <c r="AX155" s="13" t="s">
        <v>81</v>
      </c>
      <c r="AY155" s="174" t="s">
        <v>134</v>
      </c>
    </row>
    <row r="156" spans="1:65" s="2" customFormat="1" ht="21.75" customHeight="1">
      <c r="A156" s="32"/>
      <c r="B156" s="157"/>
      <c r="C156" s="158" t="s">
        <v>162</v>
      </c>
      <c r="D156" s="158" t="s">
        <v>137</v>
      </c>
      <c r="E156" s="159" t="s">
        <v>163</v>
      </c>
      <c r="F156" s="160" t="s">
        <v>164</v>
      </c>
      <c r="G156" s="161" t="s">
        <v>140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141</v>
      </c>
      <c r="AT156" s="170" t="s">
        <v>137</v>
      </c>
      <c r="AU156" s="170" t="s">
        <v>142</v>
      </c>
      <c r="AY156" s="17" t="s">
        <v>134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142</v>
      </c>
      <c r="BK156" s="171">
        <f>ROUND(I156*H156,2)</f>
        <v>0</v>
      </c>
      <c r="BL156" s="17" t="s">
        <v>141</v>
      </c>
      <c r="BM156" s="170" t="s">
        <v>165</v>
      </c>
    </row>
    <row r="157" spans="1:65" s="13" customFormat="1">
      <c r="B157" s="172"/>
      <c r="D157" s="173" t="s">
        <v>144</v>
      </c>
      <c r="E157" s="174" t="s">
        <v>1</v>
      </c>
      <c r="F157" s="175" t="s">
        <v>166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144</v>
      </c>
      <c r="AU157" s="174" t="s">
        <v>142</v>
      </c>
      <c r="AV157" s="13" t="s">
        <v>142</v>
      </c>
      <c r="AW157" s="13" t="s">
        <v>33</v>
      </c>
      <c r="AX157" s="13" t="s">
        <v>81</v>
      </c>
      <c r="AY157" s="174" t="s">
        <v>134</v>
      </c>
    </row>
    <row r="158" spans="1:65" s="2" customFormat="1" ht="16.5" customHeight="1">
      <c r="A158" s="32"/>
      <c r="B158" s="157"/>
      <c r="C158" s="158" t="s">
        <v>167</v>
      </c>
      <c r="D158" s="158" t="s">
        <v>137</v>
      </c>
      <c r="E158" s="159" t="s">
        <v>168</v>
      </c>
      <c r="F158" s="160" t="s">
        <v>169</v>
      </c>
      <c r="G158" s="161" t="s">
        <v>140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141</v>
      </c>
      <c r="AT158" s="170" t="s">
        <v>137</v>
      </c>
      <c r="AU158" s="170" t="s">
        <v>142</v>
      </c>
      <c r="AY158" s="17" t="s">
        <v>134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142</v>
      </c>
      <c r="BK158" s="171">
        <f>ROUND(I158*H158,2)</f>
        <v>0</v>
      </c>
      <c r="BL158" s="17" t="s">
        <v>141</v>
      </c>
      <c r="BM158" s="170" t="s">
        <v>170</v>
      </c>
    </row>
    <row r="159" spans="1:65" s="13" customFormat="1">
      <c r="B159" s="172"/>
      <c r="D159" s="173" t="s">
        <v>144</v>
      </c>
      <c r="E159" s="174" t="s">
        <v>1</v>
      </c>
      <c r="F159" s="175" t="s">
        <v>171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142</v>
      </c>
      <c r="AV159" s="13" t="s">
        <v>142</v>
      </c>
      <c r="AW159" s="13" t="s">
        <v>33</v>
      </c>
      <c r="AX159" s="13" t="s">
        <v>81</v>
      </c>
      <c r="AY159" s="174" t="s">
        <v>134</v>
      </c>
    </row>
    <row r="160" spans="1:65" s="2" customFormat="1" ht="21.75" customHeight="1">
      <c r="A160" s="32"/>
      <c r="B160" s="157"/>
      <c r="C160" s="158"/>
      <c r="D160" s="158"/>
      <c r="E160" s="159"/>
      <c r="F160" s="160"/>
      <c r="G160" s="161"/>
      <c r="H160" s="162"/>
      <c r="I160" s="163"/>
      <c r="J160" s="164"/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141</v>
      </c>
      <c r="AT160" s="170" t="s">
        <v>137</v>
      </c>
      <c r="AU160" s="170" t="s">
        <v>142</v>
      </c>
      <c r="AY160" s="17" t="s">
        <v>134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142</v>
      </c>
      <c r="BK160" s="171">
        <f>ROUND(I160*H160,2)</f>
        <v>0</v>
      </c>
      <c r="BL160" s="17" t="s">
        <v>141</v>
      </c>
      <c r="BM160" s="170" t="s">
        <v>172</v>
      </c>
    </row>
    <row r="161" spans="1:65" s="14" customFormat="1">
      <c r="B161" s="181"/>
      <c r="D161" s="173"/>
      <c r="E161" s="182"/>
      <c r="F161" s="183"/>
      <c r="H161" s="182"/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144</v>
      </c>
      <c r="AU161" s="182" t="s">
        <v>142</v>
      </c>
      <c r="AV161" s="14" t="s">
        <v>81</v>
      </c>
      <c r="AW161" s="14" t="s">
        <v>33</v>
      </c>
      <c r="AX161" s="14" t="s">
        <v>76</v>
      </c>
      <c r="AY161" s="182" t="s">
        <v>134</v>
      </c>
    </row>
    <row r="162" spans="1:65" s="13" customFormat="1">
      <c r="B162" s="172"/>
      <c r="D162" s="173"/>
      <c r="E162" s="174"/>
      <c r="F162" s="175"/>
      <c r="H162" s="176"/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142</v>
      </c>
      <c r="AV162" s="13" t="s">
        <v>142</v>
      </c>
      <c r="AW162" s="13" t="s">
        <v>33</v>
      </c>
      <c r="AX162" s="13" t="s">
        <v>81</v>
      </c>
      <c r="AY162" s="174" t="s">
        <v>134</v>
      </c>
    </row>
    <row r="163" spans="1:65" s="2" customFormat="1" ht="21.75" customHeight="1">
      <c r="A163" s="32"/>
      <c r="B163" s="157"/>
      <c r="C163" s="158" t="s">
        <v>174</v>
      </c>
      <c r="D163" s="158" t="s">
        <v>137</v>
      </c>
      <c r="E163" s="159" t="s">
        <v>175</v>
      </c>
      <c r="F163" s="160" t="s">
        <v>176</v>
      </c>
      <c r="G163" s="161" t="s">
        <v>140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141</v>
      </c>
      <c r="AT163" s="170" t="s">
        <v>137</v>
      </c>
      <c r="AU163" s="170" t="s">
        <v>142</v>
      </c>
      <c r="AY163" s="17" t="s">
        <v>134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142</v>
      </c>
      <c r="BK163" s="171">
        <f>ROUND(I163*H163,2)</f>
        <v>0</v>
      </c>
      <c r="BL163" s="17" t="s">
        <v>141</v>
      </c>
      <c r="BM163" s="170" t="s">
        <v>177</v>
      </c>
    </row>
    <row r="164" spans="1:65" s="13" customFormat="1">
      <c r="B164" s="172"/>
      <c r="D164" s="173" t="s">
        <v>144</v>
      </c>
      <c r="E164" s="174" t="s">
        <v>1</v>
      </c>
      <c r="F164" s="175" t="s">
        <v>178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142</v>
      </c>
      <c r="AV164" s="13" t="s">
        <v>142</v>
      </c>
      <c r="AW164" s="13" t="s">
        <v>33</v>
      </c>
      <c r="AX164" s="13" t="s">
        <v>81</v>
      </c>
      <c r="AY164" s="174" t="s">
        <v>134</v>
      </c>
    </row>
    <row r="165" spans="1:65" s="2" customFormat="1" ht="16.5" customHeight="1">
      <c r="A165" s="32"/>
      <c r="B165" s="157"/>
      <c r="C165" s="158" t="s">
        <v>179</v>
      </c>
      <c r="D165" s="158" t="s">
        <v>137</v>
      </c>
      <c r="E165" s="159" t="s">
        <v>180</v>
      </c>
      <c r="F165" s="160" t="s">
        <v>181</v>
      </c>
      <c r="G165" s="161" t="s">
        <v>182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141</v>
      </c>
      <c r="AT165" s="170" t="s">
        <v>137</v>
      </c>
      <c r="AU165" s="170" t="s">
        <v>142</v>
      </c>
      <c r="AY165" s="17" t="s">
        <v>134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142</v>
      </c>
      <c r="BK165" s="171">
        <f>ROUND(I165*H165,2)</f>
        <v>0</v>
      </c>
      <c r="BL165" s="17" t="s">
        <v>141</v>
      </c>
      <c r="BM165" s="170" t="s">
        <v>183</v>
      </c>
    </row>
    <row r="166" spans="1:65" s="2" customFormat="1" ht="16.5" customHeight="1">
      <c r="A166" s="32"/>
      <c r="B166" s="157"/>
      <c r="C166" s="188" t="s">
        <v>184</v>
      </c>
      <c r="D166" s="188" t="s">
        <v>185</v>
      </c>
      <c r="E166" s="189" t="s">
        <v>186</v>
      </c>
      <c r="F166" s="190" t="s">
        <v>187</v>
      </c>
      <c r="G166" s="191" t="s">
        <v>182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157</v>
      </c>
      <c r="AT166" s="170" t="s">
        <v>185</v>
      </c>
      <c r="AU166" s="170" t="s">
        <v>142</v>
      </c>
      <c r="AY166" s="17" t="s">
        <v>134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142</v>
      </c>
      <c r="BK166" s="171">
        <f>ROUND(I166*H166,2)</f>
        <v>0</v>
      </c>
      <c r="BL166" s="17" t="s">
        <v>141</v>
      </c>
      <c r="BM166" s="170" t="s">
        <v>188</v>
      </c>
    </row>
    <row r="167" spans="1:65" s="12" customFormat="1" ht="22.9" customHeight="1">
      <c r="B167" s="144"/>
      <c r="D167" s="145" t="s">
        <v>75</v>
      </c>
      <c r="E167" s="155" t="s">
        <v>162</v>
      </c>
      <c r="F167" s="155" t="s">
        <v>189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81</v>
      </c>
      <c r="AT167" s="153" t="s">
        <v>75</v>
      </c>
      <c r="AU167" s="153" t="s">
        <v>81</v>
      </c>
      <c r="AY167" s="145" t="s">
        <v>134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137</v>
      </c>
      <c r="E168" s="159" t="s">
        <v>190</v>
      </c>
      <c r="F168" s="160" t="s">
        <v>191</v>
      </c>
      <c r="G168" s="161" t="s">
        <v>140</v>
      </c>
      <c r="H168" s="162">
        <v>67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4.0000000000000003E-5</v>
      </c>
      <c r="R168" s="168">
        <f>Q168*H168</f>
        <v>2.6800000000000001E-3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141</v>
      </c>
      <c r="AT168" s="170" t="s">
        <v>137</v>
      </c>
      <c r="AU168" s="170" t="s">
        <v>142</v>
      </c>
      <c r="AY168" s="17" t="s">
        <v>134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142</v>
      </c>
      <c r="BK168" s="171">
        <f>ROUND(I168*H168,2)</f>
        <v>0</v>
      </c>
      <c r="BL168" s="17" t="s">
        <v>141</v>
      </c>
      <c r="BM168" s="170" t="s">
        <v>192</v>
      </c>
    </row>
    <row r="169" spans="1:65" s="13" customFormat="1">
      <c r="B169" s="172"/>
      <c r="D169" s="173" t="s">
        <v>144</v>
      </c>
      <c r="E169" s="174" t="s">
        <v>1</v>
      </c>
      <c r="F169" s="175" t="s">
        <v>193</v>
      </c>
      <c r="H169" s="176">
        <v>17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142</v>
      </c>
      <c r="AV169" s="13" t="s">
        <v>142</v>
      </c>
      <c r="AW169" s="13" t="s">
        <v>33</v>
      </c>
      <c r="AX169" s="13" t="s">
        <v>76</v>
      </c>
      <c r="AY169" s="174" t="s">
        <v>134</v>
      </c>
    </row>
    <row r="170" spans="1:65" s="14" customFormat="1">
      <c r="B170" s="181"/>
      <c r="D170" s="173" t="s">
        <v>144</v>
      </c>
      <c r="E170" s="182" t="s">
        <v>1</v>
      </c>
      <c r="F170" s="183" t="s">
        <v>194</v>
      </c>
      <c r="H170" s="182" t="s">
        <v>1</v>
      </c>
      <c r="I170" s="184"/>
      <c r="L170" s="181"/>
      <c r="M170" s="185"/>
      <c r="N170" s="186"/>
      <c r="O170" s="186"/>
      <c r="P170" s="186"/>
      <c r="Q170" s="186"/>
      <c r="R170" s="186"/>
      <c r="S170" s="186"/>
      <c r="T170" s="187"/>
      <c r="AT170" s="182" t="s">
        <v>144</v>
      </c>
      <c r="AU170" s="182" t="s">
        <v>142</v>
      </c>
      <c r="AV170" s="14" t="s">
        <v>81</v>
      </c>
      <c r="AW170" s="14" t="s">
        <v>33</v>
      </c>
      <c r="AX170" s="14" t="s">
        <v>76</v>
      </c>
      <c r="AY170" s="182" t="s">
        <v>134</v>
      </c>
    </row>
    <row r="171" spans="1:65" s="13" customFormat="1">
      <c r="B171" s="172"/>
      <c r="D171" s="173" t="s">
        <v>144</v>
      </c>
      <c r="E171" s="174" t="s">
        <v>1</v>
      </c>
      <c r="F171" s="175" t="s">
        <v>173</v>
      </c>
      <c r="H171" s="176">
        <v>50</v>
      </c>
      <c r="I171" s="177"/>
      <c r="L171" s="172"/>
      <c r="M171" s="178"/>
      <c r="N171" s="179"/>
      <c r="O171" s="179"/>
      <c r="P171" s="179"/>
      <c r="Q171" s="179"/>
      <c r="R171" s="179"/>
      <c r="S171" s="179"/>
      <c r="T171" s="180"/>
      <c r="AT171" s="174" t="s">
        <v>144</v>
      </c>
      <c r="AU171" s="174" t="s">
        <v>142</v>
      </c>
      <c r="AV171" s="13" t="s">
        <v>142</v>
      </c>
      <c r="AW171" s="13" t="s">
        <v>33</v>
      </c>
      <c r="AX171" s="13" t="s">
        <v>76</v>
      </c>
      <c r="AY171" s="174" t="s">
        <v>134</v>
      </c>
    </row>
    <row r="172" spans="1:65" s="15" customFormat="1">
      <c r="B172" s="199"/>
      <c r="D172" s="173" t="s">
        <v>144</v>
      </c>
      <c r="E172" s="200" t="s">
        <v>1</v>
      </c>
      <c r="F172" s="201" t="s">
        <v>195</v>
      </c>
      <c r="H172" s="202">
        <v>67</v>
      </c>
      <c r="I172" s="203"/>
      <c r="L172" s="199"/>
      <c r="M172" s="204"/>
      <c r="N172" s="205"/>
      <c r="O172" s="205"/>
      <c r="P172" s="205"/>
      <c r="Q172" s="205"/>
      <c r="R172" s="205"/>
      <c r="S172" s="205"/>
      <c r="T172" s="206"/>
      <c r="AT172" s="200" t="s">
        <v>144</v>
      </c>
      <c r="AU172" s="200" t="s">
        <v>142</v>
      </c>
      <c r="AV172" s="15" t="s">
        <v>141</v>
      </c>
      <c r="AW172" s="15" t="s">
        <v>33</v>
      </c>
      <c r="AX172" s="15" t="s">
        <v>81</v>
      </c>
      <c r="AY172" s="200" t="s">
        <v>134</v>
      </c>
    </row>
    <row r="173" spans="1:65" s="2" customFormat="1" ht="16.5" customHeight="1">
      <c r="A173" s="32"/>
      <c r="B173" s="157"/>
      <c r="C173" s="158" t="s">
        <v>196</v>
      </c>
      <c r="D173" s="158" t="s">
        <v>137</v>
      </c>
      <c r="E173" s="159" t="s">
        <v>197</v>
      </c>
      <c r="F173" s="160" t="s">
        <v>198</v>
      </c>
      <c r="G173" s="161" t="s">
        <v>140</v>
      </c>
      <c r="H173" s="162">
        <v>28.132000000000001</v>
      </c>
      <c r="I173" s="163"/>
      <c r="J173" s="164">
        <f>ROUND(I173*H173,2)</f>
        <v>0</v>
      </c>
      <c r="K173" s="165"/>
      <c r="L173" s="33"/>
      <c r="M173" s="166" t="s">
        <v>1</v>
      </c>
      <c r="N173" s="167" t="s">
        <v>42</v>
      </c>
      <c r="O173" s="58"/>
      <c r="P173" s="168">
        <f>O173*H173</f>
        <v>0</v>
      </c>
      <c r="Q173" s="168">
        <v>0</v>
      </c>
      <c r="R173" s="168">
        <f>Q173*H173</f>
        <v>0</v>
      </c>
      <c r="S173" s="168">
        <v>0.1</v>
      </c>
      <c r="T173" s="169">
        <f>S173*H173</f>
        <v>2.8132000000000001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0" t="s">
        <v>141</v>
      </c>
      <c r="AT173" s="170" t="s">
        <v>137</v>
      </c>
      <c r="AU173" s="170" t="s">
        <v>142</v>
      </c>
      <c r="AY173" s="17" t="s">
        <v>134</v>
      </c>
      <c r="BE173" s="171">
        <f>IF(N173="základní",J173,0)</f>
        <v>0</v>
      </c>
      <c r="BF173" s="171">
        <f>IF(N173="snížená",J173,0)</f>
        <v>0</v>
      </c>
      <c r="BG173" s="171">
        <f>IF(N173="zákl. přenesená",J173,0)</f>
        <v>0</v>
      </c>
      <c r="BH173" s="171">
        <f>IF(N173="sníž. přenesená",J173,0)</f>
        <v>0</v>
      </c>
      <c r="BI173" s="171">
        <f>IF(N173="nulová",J173,0)</f>
        <v>0</v>
      </c>
      <c r="BJ173" s="17" t="s">
        <v>142</v>
      </c>
      <c r="BK173" s="171">
        <f>ROUND(I173*H173,2)</f>
        <v>0</v>
      </c>
      <c r="BL173" s="17" t="s">
        <v>141</v>
      </c>
      <c r="BM173" s="170" t="s">
        <v>199</v>
      </c>
    </row>
    <row r="174" spans="1:65" s="13" customFormat="1">
      <c r="B174" s="172"/>
      <c r="D174" s="173" t="s">
        <v>144</v>
      </c>
      <c r="E174" s="174" t="s">
        <v>1</v>
      </c>
      <c r="F174" s="175" t="s">
        <v>200</v>
      </c>
      <c r="H174" s="176">
        <v>28.132000000000001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142</v>
      </c>
      <c r="AV174" s="13" t="s">
        <v>142</v>
      </c>
      <c r="AW174" s="13" t="s">
        <v>33</v>
      </c>
      <c r="AX174" s="13" t="s">
        <v>81</v>
      </c>
      <c r="AY174" s="174" t="s">
        <v>134</v>
      </c>
    </row>
    <row r="175" spans="1:65" s="2" customFormat="1" ht="16.5" customHeight="1">
      <c r="A175" s="32"/>
      <c r="B175" s="157"/>
      <c r="C175" s="158" t="s">
        <v>201</v>
      </c>
      <c r="D175" s="158" t="s">
        <v>137</v>
      </c>
      <c r="E175" s="159" t="s">
        <v>202</v>
      </c>
      <c r="F175" s="160" t="s">
        <v>203</v>
      </c>
      <c r="G175" s="161" t="s">
        <v>140</v>
      </c>
      <c r="H175" s="162">
        <v>5.7839999999999998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141</v>
      </c>
      <c r="AT175" s="170" t="s">
        <v>137</v>
      </c>
      <c r="AU175" s="170" t="s">
        <v>142</v>
      </c>
      <c r="AY175" s="17" t="s">
        <v>134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142</v>
      </c>
      <c r="BK175" s="171">
        <f>ROUND(I175*H175,2)</f>
        <v>0</v>
      </c>
      <c r="BL175" s="17" t="s">
        <v>141</v>
      </c>
      <c r="BM175" s="170" t="s">
        <v>204</v>
      </c>
    </row>
    <row r="176" spans="1:65" s="13" customFormat="1">
      <c r="B176" s="172"/>
      <c r="D176" s="173" t="s">
        <v>144</v>
      </c>
      <c r="E176" s="174" t="s">
        <v>1</v>
      </c>
      <c r="F176" s="175" t="s">
        <v>205</v>
      </c>
      <c r="H176" s="176">
        <v>4.681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142</v>
      </c>
      <c r="AV176" s="13" t="s">
        <v>142</v>
      </c>
      <c r="AW176" s="13" t="s">
        <v>33</v>
      </c>
      <c r="AX176" s="13" t="s">
        <v>76</v>
      </c>
      <c r="AY176" s="174" t="s">
        <v>134</v>
      </c>
    </row>
    <row r="177" spans="1:65" s="13" customFormat="1">
      <c r="B177" s="172"/>
      <c r="D177" s="173" t="s">
        <v>144</v>
      </c>
      <c r="E177" s="174" t="s">
        <v>1</v>
      </c>
      <c r="F177" s="175" t="s">
        <v>206</v>
      </c>
      <c r="H177" s="176">
        <v>1.103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144</v>
      </c>
      <c r="AU177" s="174" t="s">
        <v>142</v>
      </c>
      <c r="AV177" s="13" t="s">
        <v>142</v>
      </c>
      <c r="AW177" s="13" t="s">
        <v>33</v>
      </c>
      <c r="AX177" s="13" t="s">
        <v>76</v>
      </c>
      <c r="AY177" s="174" t="s">
        <v>134</v>
      </c>
    </row>
    <row r="178" spans="1:65" s="15" customFormat="1">
      <c r="B178" s="199"/>
      <c r="D178" s="173" t="s">
        <v>144</v>
      </c>
      <c r="E178" s="200" t="s">
        <v>1</v>
      </c>
      <c r="F178" s="201" t="s">
        <v>195</v>
      </c>
      <c r="H178" s="202">
        <v>5.7839999999999998</v>
      </c>
      <c r="I178" s="203"/>
      <c r="L178" s="199"/>
      <c r="M178" s="204"/>
      <c r="N178" s="205"/>
      <c r="O178" s="205"/>
      <c r="P178" s="205"/>
      <c r="Q178" s="205"/>
      <c r="R178" s="205"/>
      <c r="S178" s="205"/>
      <c r="T178" s="206"/>
      <c r="AT178" s="200" t="s">
        <v>144</v>
      </c>
      <c r="AU178" s="200" t="s">
        <v>142</v>
      </c>
      <c r="AV178" s="15" t="s">
        <v>141</v>
      </c>
      <c r="AW178" s="15" t="s">
        <v>33</v>
      </c>
      <c r="AX178" s="15" t="s">
        <v>81</v>
      </c>
      <c r="AY178" s="200" t="s">
        <v>134</v>
      </c>
    </row>
    <row r="179" spans="1:65" s="2" customFormat="1" ht="21.75" customHeight="1">
      <c r="A179" s="32"/>
      <c r="B179" s="157"/>
      <c r="C179" s="158"/>
      <c r="D179" s="158"/>
      <c r="E179" s="159"/>
      <c r="F179" s="160"/>
      <c r="G179" s="161"/>
      <c r="H179" s="162"/>
      <c r="I179" s="163"/>
      <c r="J179" s="164"/>
      <c r="K179" s="165"/>
      <c r="L179" s="33"/>
      <c r="M179" s="166" t="s">
        <v>1</v>
      </c>
      <c r="N179" s="167" t="s">
        <v>42</v>
      </c>
      <c r="O179" s="58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196</v>
      </c>
      <c r="AT179" s="170" t="s">
        <v>137</v>
      </c>
      <c r="AU179" s="170" t="s">
        <v>142</v>
      </c>
      <c r="AY179" s="17" t="s">
        <v>134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142</v>
      </c>
      <c r="BK179" s="171">
        <f>ROUND(I179*H179,2)</f>
        <v>0</v>
      </c>
      <c r="BL179" s="17" t="s">
        <v>196</v>
      </c>
      <c r="BM179" s="170" t="s">
        <v>209</v>
      </c>
    </row>
    <row r="180" spans="1:65" s="14" customFormat="1">
      <c r="B180" s="181"/>
      <c r="D180" s="173"/>
      <c r="E180" s="182"/>
      <c r="F180" s="183"/>
      <c r="H180" s="182"/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144</v>
      </c>
      <c r="AU180" s="182" t="s">
        <v>142</v>
      </c>
      <c r="AV180" s="14" t="s">
        <v>81</v>
      </c>
      <c r="AW180" s="14" t="s">
        <v>33</v>
      </c>
      <c r="AX180" s="14" t="s">
        <v>76</v>
      </c>
      <c r="AY180" s="182" t="s">
        <v>134</v>
      </c>
    </row>
    <row r="181" spans="1:65" s="13" customFormat="1">
      <c r="B181" s="172"/>
      <c r="D181" s="173"/>
      <c r="E181" s="174"/>
      <c r="F181" s="175"/>
      <c r="H181" s="176"/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144</v>
      </c>
      <c r="AU181" s="174" t="s">
        <v>142</v>
      </c>
      <c r="AV181" s="13" t="s">
        <v>142</v>
      </c>
      <c r="AW181" s="13" t="s">
        <v>33</v>
      </c>
      <c r="AX181" s="13" t="s">
        <v>76</v>
      </c>
      <c r="AY181" s="174" t="s">
        <v>134</v>
      </c>
    </row>
    <row r="182" spans="1:65" s="14" customFormat="1">
      <c r="B182" s="181"/>
      <c r="D182" s="173"/>
      <c r="E182" s="182"/>
      <c r="F182" s="183"/>
      <c r="H182" s="182"/>
      <c r="I182" s="184"/>
      <c r="L182" s="181"/>
      <c r="M182" s="185"/>
      <c r="N182" s="186"/>
      <c r="O182" s="186"/>
      <c r="P182" s="186"/>
      <c r="Q182" s="186"/>
      <c r="R182" s="186"/>
      <c r="S182" s="186"/>
      <c r="T182" s="187"/>
      <c r="AT182" s="182" t="s">
        <v>144</v>
      </c>
      <c r="AU182" s="182" t="s">
        <v>142</v>
      </c>
      <c r="AV182" s="14" t="s">
        <v>81</v>
      </c>
      <c r="AW182" s="14" t="s">
        <v>33</v>
      </c>
      <c r="AX182" s="14" t="s">
        <v>76</v>
      </c>
      <c r="AY182" s="182" t="s">
        <v>134</v>
      </c>
    </row>
    <row r="183" spans="1:65" s="13" customFormat="1">
      <c r="B183" s="172"/>
      <c r="D183" s="173"/>
      <c r="E183" s="174"/>
      <c r="F183" s="175"/>
      <c r="H183" s="176"/>
      <c r="I183" s="177"/>
      <c r="L183" s="172"/>
      <c r="M183" s="178"/>
      <c r="N183" s="179"/>
      <c r="O183" s="179"/>
      <c r="P183" s="179"/>
      <c r="Q183" s="179"/>
      <c r="R183" s="179"/>
      <c r="S183" s="179"/>
      <c r="T183" s="180"/>
      <c r="AT183" s="174" t="s">
        <v>144</v>
      </c>
      <c r="AU183" s="174" t="s">
        <v>142</v>
      </c>
      <c r="AV183" s="13" t="s">
        <v>142</v>
      </c>
      <c r="AW183" s="13" t="s">
        <v>33</v>
      </c>
      <c r="AX183" s="13" t="s">
        <v>76</v>
      </c>
      <c r="AY183" s="174" t="s">
        <v>134</v>
      </c>
    </row>
    <row r="184" spans="1:65" s="13" customFormat="1">
      <c r="B184" s="172"/>
      <c r="D184" s="173"/>
      <c r="E184" s="174"/>
      <c r="F184" s="175"/>
      <c r="H184" s="176"/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142</v>
      </c>
      <c r="AV184" s="13" t="s">
        <v>142</v>
      </c>
      <c r="AW184" s="13" t="s">
        <v>33</v>
      </c>
      <c r="AX184" s="13" t="s">
        <v>76</v>
      </c>
      <c r="AY184" s="174" t="s">
        <v>134</v>
      </c>
    </row>
    <row r="185" spans="1:65" s="15" customFormat="1">
      <c r="B185" s="199"/>
      <c r="D185" s="173"/>
      <c r="E185" s="200"/>
      <c r="F185" s="201"/>
      <c r="H185" s="202"/>
      <c r="I185" s="203"/>
      <c r="L185" s="199"/>
      <c r="M185" s="204"/>
      <c r="N185" s="205"/>
      <c r="O185" s="205"/>
      <c r="P185" s="205"/>
      <c r="Q185" s="205"/>
      <c r="R185" s="205"/>
      <c r="S185" s="205"/>
      <c r="T185" s="206"/>
      <c r="AT185" s="200" t="s">
        <v>144</v>
      </c>
      <c r="AU185" s="200" t="s">
        <v>142</v>
      </c>
      <c r="AV185" s="15" t="s">
        <v>141</v>
      </c>
      <c r="AW185" s="15" t="s">
        <v>33</v>
      </c>
      <c r="AX185" s="15" t="s">
        <v>81</v>
      </c>
      <c r="AY185" s="200" t="s">
        <v>134</v>
      </c>
    </row>
    <row r="186" spans="1:65" s="2" customFormat="1" ht="21.75" customHeight="1">
      <c r="A186" s="32"/>
      <c r="B186" s="157"/>
      <c r="C186" s="158" t="s">
        <v>211</v>
      </c>
      <c r="D186" s="158" t="s">
        <v>137</v>
      </c>
      <c r="E186" s="159" t="s">
        <v>212</v>
      </c>
      <c r="F186" s="160" t="s">
        <v>213</v>
      </c>
      <c r="G186" s="161" t="s">
        <v>140</v>
      </c>
      <c r="H186" s="162">
        <v>26.094000000000001</v>
      </c>
      <c r="I186" s="163"/>
      <c r="J186" s="164">
        <f>ROUND(I186*H186,2)</f>
        <v>0</v>
      </c>
      <c r="K186" s="165"/>
      <c r="L186" s="33"/>
      <c r="M186" s="166" t="s">
        <v>1</v>
      </c>
      <c r="N186" s="167" t="s">
        <v>42</v>
      </c>
      <c r="O186" s="58"/>
      <c r="P186" s="168">
        <f>O186*H186</f>
        <v>0</v>
      </c>
      <c r="Q186" s="168">
        <v>0</v>
      </c>
      <c r="R186" s="168">
        <f>Q186*H186</f>
        <v>0</v>
      </c>
      <c r="S186" s="168">
        <v>1.4999999999999999E-4</v>
      </c>
      <c r="T186" s="169">
        <f>S186*H186</f>
        <v>3.9141000000000002E-3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70" t="s">
        <v>196</v>
      </c>
      <c r="AT186" s="170" t="s">
        <v>137</v>
      </c>
      <c r="AU186" s="170" t="s">
        <v>142</v>
      </c>
      <c r="AY186" s="17" t="s">
        <v>134</v>
      </c>
      <c r="BE186" s="171">
        <f>IF(N186="základní",J186,0)</f>
        <v>0</v>
      </c>
      <c r="BF186" s="171">
        <f>IF(N186="snížená",J186,0)</f>
        <v>0</v>
      </c>
      <c r="BG186" s="171">
        <f>IF(N186="zákl. přenesená",J186,0)</f>
        <v>0</v>
      </c>
      <c r="BH186" s="171">
        <f>IF(N186="sníž. přenesená",J186,0)</f>
        <v>0</v>
      </c>
      <c r="BI186" s="171">
        <f>IF(N186="nulová",J186,0)</f>
        <v>0</v>
      </c>
      <c r="BJ186" s="17" t="s">
        <v>142</v>
      </c>
      <c r="BK186" s="171">
        <f>ROUND(I186*H186,2)</f>
        <v>0</v>
      </c>
      <c r="BL186" s="17" t="s">
        <v>196</v>
      </c>
      <c r="BM186" s="170" t="s">
        <v>214</v>
      </c>
    </row>
    <row r="187" spans="1:65" s="14" customFormat="1" ht="22.5">
      <c r="B187" s="181"/>
      <c r="D187" s="173" t="s">
        <v>144</v>
      </c>
      <c r="E187" s="182" t="s">
        <v>1</v>
      </c>
      <c r="F187" s="183" t="s">
        <v>215</v>
      </c>
      <c r="H187" s="182" t="s">
        <v>1</v>
      </c>
      <c r="I187" s="184"/>
      <c r="L187" s="181"/>
      <c r="M187" s="185"/>
      <c r="N187" s="186"/>
      <c r="O187" s="186"/>
      <c r="P187" s="186"/>
      <c r="Q187" s="186"/>
      <c r="R187" s="186"/>
      <c r="S187" s="186"/>
      <c r="T187" s="187"/>
      <c r="AT187" s="182" t="s">
        <v>144</v>
      </c>
      <c r="AU187" s="182" t="s">
        <v>142</v>
      </c>
      <c r="AV187" s="14" t="s">
        <v>81</v>
      </c>
      <c r="AW187" s="14" t="s">
        <v>33</v>
      </c>
      <c r="AX187" s="14" t="s">
        <v>76</v>
      </c>
      <c r="AY187" s="182" t="s">
        <v>134</v>
      </c>
    </row>
    <row r="188" spans="1:65" s="13" customFormat="1">
      <c r="B188" s="172"/>
      <c r="D188" s="173" t="s">
        <v>144</v>
      </c>
      <c r="E188" s="174" t="s">
        <v>1</v>
      </c>
      <c r="F188" s="175" t="s">
        <v>216</v>
      </c>
      <c r="H188" s="176">
        <v>26.094000000000001</v>
      </c>
      <c r="I188" s="177"/>
      <c r="L188" s="172"/>
      <c r="M188" s="178"/>
      <c r="N188" s="179"/>
      <c r="O188" s="179"/>
      <c r="P188" s="179"/>
      <c r="Q188" s="179"/>
      <c r="R188" s="179"/>
      <c r="S188" s="179"/>
      <c r="T188" s="180"/>
      <c r="AT188" s="174" t="s">
        <v>144</v>
      </c>
      <c r="AU188" s="174" t="s">
        <v>142</v>
      </c>
      <c r="AV188" s="13" t="s">
        <v>142</v>
      </c>
      <c r="AW188" s="13" t="s">
        <v>33</v>
      </c>
      <c r="AX188" s="13" t="s">
        <v>81</v>
      </c>
      <c r="AY188" s="174" t="s">
        <v>134</v>
      </c>
    </row>
    <row r="189" spans="1:65" s="12" customFormat="1" ht="22.9" customHeight="1">
      <c r="B189" s="144"/>
      <c r="D189" s="145" t="s">
        <v>75</v>
      </c>
      <c r="E189" s="155" t="s">
        <v>217</v>
      </c>
      <c r="F189" s="155" t="s">
        <v>218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81</v>
      </c>
      <c r="AT189" s="153" t="s">
        <v>75</v>
      </c>
      <c r="AU189" s="153" t="s">
        <v>81</v>
      </c>
      <c r="AY189" s="145" t="s">
        <v>134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219</v>
      </c>
      <c r="D190" s="158" t="s">
        <v>137</v>
      </c>
      <c r="E190" s="159" t="s">
        <v>220</v>
      </c>
      <c r="F190" s="160" t="s">
        <v>221</v>
      </c>
      <c r="G190" s="161" t="s">
        <v>222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141</v>
      </c>
      <c r="AT190" s="170" t="s">
        <v>137</v>
      </c>
      <c r="AU190" s="170" t="s">
        <v>142</v>
      </c>
      <c r="AY190" s="17" t="s">
        <v>134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142</v>
      </c>
      <c r="BK190" s="171">
        <f>ROUND(I190*H190,2)</f>
        <v>0</v>
      </c>
      <c r="BL190" s="17" t="s">
        <v>141</v>
      </c>
      <c r="BM190" s="170" t="s">
        <v>223</v>
      </c>
    </row>
    <row r="191" spans="1:65" s="2" customFormat="1" ht="21.75" customHeight="1">
      <c r="A191" s="32"/>
      <c r="B191" s="157"/>
      <c r="C191" s="158" t="s">
        <v>7</v>
      </c>
      <c r="D191" s="158" t="s">
        <v>137</v>
      </c>
      <c r="E191" s="159" t="s">
        <v>224</v>
      </c>
      <c r="F191" s="160" t="s">
        <v>225</v>
      </c>
      <c r="G191" s="161" t="s">
        <v>222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141</v>
      </c>
      <c r="AT191" s="170" t="s">
        <v>137</v>
      </c>
      <c r="AU191" s="170" t="s">
        <v>142</v>
      </c>
      <c r="AY191" s="17" t="s">
        <v>134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142</v>
      </c>
      <c r="BK191" s="171">
        <f>ROUND(I191*H191,2)</f>
        <v>0</v>
      </c>
      <c r="BL191" s="17" t="s">
        <v>141</v>
      </c>
      <c r="BM191" s="170" t="s">
        <v>226</v>
      </c>
    </row>
    <row r="192" spans="1:65" s="13" customFormat="1">
      <c r="B192" s="172"/>
      <c r="D192" s="173" t="s">
        <v>144</v>
      </c>
      <c r="F192" s="175" t="s">
        <v>227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144</v>
      </c>
      <c r="AU192" s="174" t="s">
        <v>142</v>
      </c>
      <c r="AV192" s="13" t="s">
        <v>142</v>
      </c>
      <c r="AW192" s="13" t="s">
        <v>3</v>
      </c>
      <c r="AX192" s="13" t="s">
        <v>81</v>
      </c>
      <c r="AY192" s="174" t="s">
        <v>134</v>
      </c>
    </row>
    <row r="193" spans="1:65" s="2" customFormat="1" ht="21.75" customHeight="1">
      <c r="A193" s="32"/>
      <c r="B193" s="157"/>
      <c r="C193" s="158" t="s">
        <v>228</v>
      </c>
      <c r="D193" s="158" t="s">
        <v>137</v>
      </c>
      <c r="E193" s="159" t="s">
        <v>229</v>
      </c>
      <c r="F193" s="160" t="s">
        <v>230</v>
      </c>
      <c r="G193" s="161" t="s">
        <v>222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141</v>
      </c>
      <c r="AT193" s="170" t="s">
        <v>137</v>
      </c>
      <c r="AU193" s="170" t="s">
        <v>142</v>
      </c>
      <c r="AY193" s="17" t="s">
        <v>134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142</v>
      </c>
      <c r="BK193" s="171">
        <f>ROUND(I193*H193,2)</f>
        <v>0</v>
      </c>
      <c r="BL193" s="17" t="s">
        <v>141</v>
      </c>
      <c r="BM193" s="170" t="s">
        <v>231</v>
      </c>
    </row>
    <row r="194" spans="1:65" s="2" customFormat="1" ht="21.75" customHeight="1">
      <c r="A194" s="32"/>
      <c r="B194" s="157"/>
      <c r="C194" s="158" t="s">
        <v>232</v>
      </c>
      <c r="D194" s="158" t="s">
        <v>137</v>
      </c>
      <c r="E194" s="159" t="s">
        <v>233</v>
      </c>
      <c r="F194" s="160" t="s">
        <v>234</v>
      </c>
      <c r="G194" s="161" t="s">
        <v>222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141</v>
      </c>
      <c r="AT194" s="170" t="s">
        <v>137</v>
      </c>
      <c r="AU194" s="170" t="s">
        <v>142</v>
      </c>
      <c r="AY194" s="17" t="s">
        <v>134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142</v>
      </c>
      <c r="BK194" s="171">
        <f>ROUND(I194*H194,2)</f>
        <v>0</v>
      </c>
      <c r="BL194" s="17" t="s">
        <v>141</v>
      </c>
      <c r="BM194" s="170" t="s">
        <v>235</v>
      </c>
    </row>
    <row r="195" spans="1:65" s="13" customFormat="1">
      <c r="B195" s="172"/>
      <c r="D195" s="173" t="s">
        <v>144</v>
      </c>
      <c r="F195" s="175" t="s">
        <v>236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144</v>
      </c>
      <c r="AU195" s="174" t="s">
        <v>142</v>
      </c>
      <c r="AV195" s="13" t="s">
        <v>142</v>
      </c>
      <c r="AW195" s="13" t="s">
        <v>3</v>
      </c>
      <c r="AX195" s="13" t="s">
        <v>81</v>
      </c>
      <c r="AY195" s="174" t="s">
        <v>134</v>
      </c>
    </row>
    <row r="196" spans="1:65" s="2" customFormat="1" ht="21.75" customHeight="1">
      <c r="A196" s="32"/>
      <c r="B196" s="157"/>
      <c r="C196" s="158" t="s">
        <v>237</v>
      </c>
      <c r="D196" s="158" t="s">
        <v>137</v>
      </c>
      <c r="E196" s="159" t="s">
        <v>238</v>
      </c>
      <c r="F196" s="160" t="s">
        <v>239</v>
      </c>
      <c r="G196" s="161" t="s">
        <v>222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141</v>
      </c>
      <c r="AT196" s="170" t="s">
        <v>137</v>
      </c>
      <c r="AU196" s="170" t="s">
        <v>142</v>
      </c>
      <c r="AY196" s="17" t="s">
        <v>134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142</v>
      </c>
      <c r="BK196" s="171">
        <f>ROUND(I196*H196,2)</f>
        <v>0</v>
      </c>
      <c r="BL196" s="17" t="s">
        <v>141</v>
      </c>
      <c r="BM196" s="170" t="s">
        <v>240</v>
      </c>
    </row>
    <row r="197" spans="1:65" s="12" customFormat="1" ht="22.9" customHeight="1">
      <c r="B197" s="144"/>
      <c r="D197" s="145" t="s">
        <v>75</v>
      </c>
      <c r="E197" s="155" t="s">
        <v>241</v>
      </c>
      <c r="F197" s="155" t="s">
        <v>242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81</v>
      </c>
      <c r="AT197" s="153" t="s">
        <v>75</v>
      </c>
      <c r="AU197" s="153" t="s">
        <v>81</v>
      </c>
      <c r="AY197" s="145" t="s">
        <v>134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243</v>
      </c>
      <c r="D198" s="158" t="s">
        <v>137</v>
      </c>
      <c r="E198" s="159" t="s">
        <v>244</v>
      </c>
      <c r="F198" s="160" t="s">
        <v>245</v>
      </c>
      <c r="G198" s="161" t="s">
        <v>222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141</v>
      </c>
      <c r="AT198" s="170" t="s">
        <v>137</v>
      </c>
      <c r="AU198" s="170" t="s">
        <v>142</v>
      </c>
      <c r="AY198" s="17" t="s">
        <v>134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142</v>
      </c>
      <c r="BK198" s="171">
        <f>ROUND(I198*H198,2)</f>
        <v>0</v>
      </c>
      <c r="BL198" s="17" t="s">
        <v>141</v>
      </c>
      <c r="BM198" s="170" t="s">
        <v>246</v>
      </c>
    </row>
    <row r="199" spans="1:65" s="2" customFormat="1" ht="21.75" customHeight="1">
      <c r="A199" s="32"/>
      <c r="B199" s="157"/>
      <c r="C199" s="158" t="s">
        <v>247</v>
      </c>
      <c r="D199" s="158" t="s">
        <v>137</v>
      </c>
      <c r="E199" s="159" t="s">
        <v>248</v>
      </c>
      <c r="F199" s="160" t="s">
        <v>249</v>
      </c>
      <c r="G199" s="161" t="s">
        <v>222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141</v>
      </c>
      <c r="AT199" s="170" t="s">
        <v>137</v>
      </c>
      <c r="AU199" s="170" t="s">
        <v>142</v>
      </c>
      <c r="AY199" s="17" t="s">
        <v>134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142</v>
      </c>
      <c r="BK199" s="171">
        <f>ROUND(I199*H199,2)</f>
        <v>0</v>
      </c>
      <c r="BL199" s="17" t="s">
        <v>141</v>
      </c>
      <c r="BM199" s="170" t="s">
        <v>250</v>
      </c>
    </row>
    <row r="200" spans="1:65" s="2" customFormat="1" ht="21.75" customHeight="1">
      <c r="A200" s="32"/>
      <c r="B200" s="157"/>
      <c r="C200" s="158" t="s">
        <v>251</v>
      </c>
      <c r="D200" s="158" t="s">
        <v>137</v>
      </c>
      <c r="E200" s="159" t="s">
        <v>252</v>
      </c>
      <c r="F200" s="160" t="s">
        <v>253</v>
      </c>
      <c r="G200" s="161" t="s">
        <v>222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141</v>
      </c>
      <c r="AT200" s="170" t="s">
        <v>137</v>
      </c>
      <c r="AU200" s="170" t="s">
        <v>142</v>
      </c>
      <c r="AY200" s="17" t="s">
        <v>134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142</v>
      </c>
      <c r="BK200" s="171">
        <f>ROUND(I200*H200,2)</f>
        <v>0</v>
      </c>
      <c r="BL200" s="17" t="s">
        <v>141</v>
      </c>
      <c r="BM200" s="170" t="s">
        <v>254</v>
      </c>
    </row>
    <row r="201" spans="1:65" s="12" customFormat="1" ht="25.9" customHeight="1">
      <c r="B201" s="144"/>
      <c r="D201" s="145" t="s">
        <v>75</v>
      </c>
      <c r="E201" s="146" t="s">
        <v>255</v>
      </c>
      <c r="F201" s="146" t="s">
        <v>256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2.2929716699999996</v>
      </c>
      <c r="S201" s="150"/>
      <c r="T201" s="152">
        <f>T202+T232+T243+T255+T267+T287+T291+T309+T315+T348+T365+T375+T387+T406+T412</f>
        <v>0.21253973000000001</v>
      </c>
      <c r="AR201" s="145" t="s">
        <v>142</v>
      </c>
      <c r="AT201" s="153" t="s">
        <v>75</v>
      </c>
      <c r="AU201" s="153" t="s">
        <v>76</v>
      </c>
      <c r="AY201" s="145" t="s">
        <v>134</v>
      </c>
      <c r="BK201" s="154">
        <f>BK202+BK232+BK243+BK255+BK267+BK287+BK291+BK309+BK315+BK348+BK365+BK375+BK387+BK406+BK412</f>
        <v>0</v>
      </c>
    </row>
    <row r="202" spans="1:65" s="12" customFormat="1" ht="22.9" customHeight="1">
      <c r="B202" s="144"/>
      <c r="D202" s="145" t="s">
        <v>75</v>
      </c>
      <c r="E202" s="155" t="s">
        <v>257</v>
      </c>
      <c r="F202" s="155" t="s">
        <v>258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0</v>
      </c>
      <c r="S202" s="150"/>
      <c r="T202" s="152">
        <f>SUM(T203:T231)</f>
        <v>0</v>
      </c>
      <c r="AR202" s="145" t="s">
        <v>142</v>
      </c>
      <c r="AT202" s="153" t="s">
        <v>75</v>
      </c>
      <c r="AU202" s="153" t="s">
        <v>81</v>
      </c>
      <c r="AY202" s="145" t="s">
        <v>134</v>
      </c>
      <c r="BK202" s="154">
        <f>SUM(BK203:BK231)</f>
        <v>0</v>
      </c>
    </row>
    <row r="203" spans="1:65" s="2" customFormat="1" ht="21.75" customHeight="1">
      <c r="A203" s="32"/>
      <c r="B203" s="157"/>
      <c r="C203" s="158"/>
      <c r="D203" s="158"/>
      <c r="E203" s="159"/>
      <c r="F203" s="160"/>
      <c r="G203" s="161"/>
      <c r="H203" s="162"/>
      <c r="I203" s="163"/>
      <c r="J203" s="164"/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196</v>
      </c>
      <c r="AT203" s="170" t="s">
        <v>137</v>
      </c>
      <c r="AU203" s="170" t="s">
        <v>142</v>
      </c>
      <c r="AY203" s="17" t="s">
        <v>134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142</v>
      </c>
      <c r="BK203" s="171">
        <f>ROUND(I203*H203,2)</f>
        <v>0</v>
      </c>
      <c r="BL203" s="17" t="s">
        <v>196</v>
      </c>
      <c r="BM203" s="170" t="s">
        <v>259</v>
      </c>
    </row>
    <row r="204" spans="1:65" s="13" customFormat="1">
      <c r="B204" s="172"/>
      <c r="D204" s="173"/>
      <c r="E204" s="174"/>
      <c r="F204" s="175"/>
      <c r="H204" s="176"/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144</v>
      </c>
      <c r="AU204" s="174" t="s">
        <v>142</v>
      </c>
      <c r="AV204" s="13" t="s">
        <v>142</v>
      </c>
      <c r="AW204" s="13" t="s">
        <v>33</v>
      </c>
      <c r="AX204" s="13" t="s">
        <v>76</v>
      </c>
      <c r="AY204" s="174" t="s">
        <v>134</v>
      </c>
    </row>
    <row r="205" spans="1:65" s="13" customFormat="1">
      <c r="B205" s="172"/>
      <c r="D205" s="173"/>
      <c r="E205" s="174"/>
      <c r="F205" s="175"/>
      <c r="H205" s="176"/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144</v>
      </c>
      <c r="AU205" s="174" t="s">
        <v>142</v>
      </c>
      <c r="AV205" s="13" t="s">
        <v>142</v>
      </c>
      <c r="AW205" s="13" t="s">
        <v>33</v>
      </c>
      <c r="AX205" s="13" t="s">
        <v>76</v>
      </c>
      <c r="AY205" s="174" t="s">
        <v>134</v>
      </c>
    </row>
    <row r="206" spans="1:65" s="15" customFormat="1">
      <c r="B206" s="199"/>
      <c r="D206" s="173"/>
      <c r="E206" s="200"/>
      <c r="F206" s="201"/>
      <c r="H206" s="202"/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144</v>
      </c>
      <c r="AU206" s="200" t="s">
        <v>142</v>
      </c>
      <c r="AV206" s="15" t="s">
        <v>141</v>
      </c>
      <c r="AW206" s="15" t="s">
        <v>33</v>
      </c>
      <c r="AX206" s="15" t="s">
        <v>81</v>
      </c>
      <c r="AY206" s="200" t="s">
        <v>134</v>
      </c>
    </row>
    <row r="207" spans="1:65" s="2" customFormat="1" ht="21.75" customHeight="1">
      <c r="A207" s="32"/>
      <c r="B207" s="157"/>
      <c r="C207" s="158" t="s">
        <v>262</v>
      </c>
      <c r="D207" s="158" t="s">
        <v>137</v>
      </c>
      <c r="E207" s="159" t="s">
        <v>263</v>
      </c>
      <c r="F207" s="160" t="s">
        <v>264</v>
      </c>
      <c r="G207" s="161" t="s">
        <v>140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196</v>
      </c>
      <c r="AT207" s="170" t="s">
        <v>137</v>
      </c>
      <c r="AU207" s="170" t="s">
        <v>142</v>
      </c>
      <c r="AY207" s="17" t="s">
        <v>134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142</v>
      </c>
      <c r="BK207" s="171">
        <f>ROUND(I207*H207,2)</f>
        <v>0</v>
      </c>
      <c r="BL207" s="17" t="s">
        <v>196</v>
      </c>
      <c r="BM207" s="170" t="s">
        <v>265</v>
      </c>
    </row>
    <row r="208" spans="1:65" s="13" customFormat="1">
      <c r="B208" s="172"/>
      <c r="D208" s="173" t="s">
        <v>144</v>
      </c>
      <c r="E208" s="174" t="s">
        <v>1</v>
      </c>
      <c r="F208" s="175" t="s">
        <v>266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144</v>
      </c>
      <c r="AU208" s="174" t="s">
        <v>142</v>
      </c>
      <c r="AV208" s="13" t="s">
        <v>142</v>
      </c>
      <c r="AW208" s="13" t="s">
        <v>33</v>
      </c>
      <c r="AX208" s="13" t="s">
        <v>76</v>
      </c>
      <c r="AY208" s="174" t="s">
        <v>134</v>
      </c>
    </row>
    <row r="209" spans="1:65" s="13" customFormat="1">
      <c r="B209" s="172"/>
      <c r="D209" s="173" t="s">
        <v>144</v>
      </c>
      <c r="E209" s="174" t="s">
        <v>1</v>
      </c>
      <c r="F209" s="175" t="s">
        <v>267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144</v>
      </c>
      <c r="AU209" s="174" t="s">
        <v>142</v>
      </c>
      <c r="AV209" s="13" t="s">
        <v>142</v>
      </c>
      <c r="AW209" s="13" t="s">
        <v>33</v>
      </c>
      <c r="AX209" s="13" t="s">
        <v>76</v>
      </c>
      <c r="AY209" s="174" t="s">
        <v>134</v>
      </c>
    </row>
    <row r="210" spans="1:65" s="13" customFormat="1">
      <c r="B210" s="172"/>
      <c r="D210" s="173" t="s">
        <v>144</v>
      </c>
      <c r="E210" s="174" t="s">
        <v>1</v>
      </c>
      <c r="F210" s="175" t="s">
        <v>268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142</v>
      </c>
      <c r="AV210" s="13" t="s">
        <v>142</v>
      </c>
      <c r="AW210" s="13" t="s">
        <v>33</v>
      </c>
      <c r="AX210" s="13" t="s">
        <v>76</v>
      </c>
      <c r="AY210" s="174" t="s">
        <v>134</v>
      </c>
    </row>
    <row r="211" spans="1:65" s="13" customFormat="1">
      <c r="B211" s="172"/>
      <c r="D211" s="173" t="s">
        <v>144</v>
      </c>
      <c r="E211" s="174" t="s">
        <v>1</v>
      </c>
      <c r="F211" s="175" t="s">
        <v>269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144</v>
      </c>
      <c r="AU211" s="174" t="s">
        <v>142</v>
      </c>
      <c r="AV211" s="13" t="s">
        <v>142</v>
      </c>
      <c r="AW211" s="13" t="s">
        <v>33</v>
      </c>
      <c r="AX211" s="13" t="s">
        <v>76</v>
      </c>
      <c r="AY211" s="174" t="s">
        <v>134</v>
      </c>
    </row>
    <row r="212" spans="1:65" s="14" customFormat="1">
      <c r="B212" s="181"/>
      <c r="D212" s="173" t="s">
        <v>144</v>
      </c>
      <c r="E212" s="182" t="s">
        <v>1</v>
      </c>
      <c r="F212" s="183" t="s">
        <v>270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144</v>
      </c>
      <c r="AU212" s="182" t="s">
        <v>142</v>
      </c>
      <c r="AV212" s="14" t="s">
        <v>81</v>
      </c>
      <c r="AW212" s="14" t="s">
        <v>33</v>
      </c>
      <c r="AX212" s="14" t="s">
        <v>76</v>
      </c>
      <c r="AY212" s="182" t="s">
        <v>134</v>
      </c>
    </row>
    <row r="213" spans="1:65" s="13" customFormat="1">
      <c r="B213" s="172"/>
      <c r="D213" s="173" t="s">
        <v>144</v>
      </c>
      <c r="E213" s="174" t="s">
        <v>1</v>
      </c>
      <c r="F213" s="175" t="s">
        <v>271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142</v>
      </c>
      <c r="AV213" s="13" t="s">
        <v>142</v>
      </c>
      <c r="AW213" s="13" t="s">
        <v>33</v>
      </c>
      <c r="AX213" s="13" t="s">
        <v>76</v>
      </c>
      <c r="AY213" s="174" t="s">
        <v>134</v>
      </c>
    </row>
    <row r="214" spans="1:65" s="15" customFormat="1">
      <c r="B214" s="199"/>
      <c r="D214" s="173" t="s">
        <v>144</v>
      </c>
      <c r="E214" s="200" t="s">
        <v>1</v>
      </c>
      <c r="F214" s="201" t="s">
        <v>195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144</v>
      </c>
      <c r="AU214" s="200" t="s">
        <v>142</v>
      </c>
      <c r="AV214" s="15" t="s">
        <v>141</v>
      </c>
      <c r="AW214" s="15" t="s">
        <v>33</v>
      </c>
      <c r="AX214" s="15" t="s">
        <v>81</v>
      </c>
      <c r="AY214" s="200" t="s">
        <v>134</v>
      </c>
    </row>
    <row r="215" spans="1:65" s="2" customFormat="1" ht="21.75" customHeight="1">
      <c r="A215" s="32"/>
      <c r="B215" s="157"/>
      <c r="C215" s="188"/>
      <c r="D215" s="188"/>
      <c r="E215" s="189"/>
      <c r="F215" s="190"/>
      <c r="G215" s="191"/>
      <c r="H215" s="192"/>
      <c r="I215" s="193"/>
      <c r="J215" s="194"/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0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272</v>
      </c>
      <c r="AT215" s="170" t="s">
        <v>185</v>
      </c>
      <c r="AU215" s="170" t="s">
        <v>142</v>
      </c>
      <c r="AY215" s="17" t="s">
        <v>134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142</v>
      </c>
      <c r="BK215" s="171">
        <f>ROUND(I215*H215,2)</f>
        <v>0</v>
      </c>
      <c r="BL215" s="17" t="s">
        <v>196</v>
      </c>
      <c r="BM215" s="170" t="s">
        <v>273</v>
      </c>
    </row>
    <row r="216" spans="1:65" s="14" customFormat="1">
      <c r="B216" s="181"/>
      <c r="D216" s="173"/>
      <c r="E216" s="182"/>
      <c r="F216" s="183"/>
      <c r="H216" s="182"/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144</v>
      </c>
      <c r="AU216" s="182" t="s">
        <v>142</v>
      </c>
      <c r="AV216" s="14" t="s">
        <v>81</v>
      </c>
      <c r="AW216" s="14" t="s">
        <v>33</v>
      </c>
      <c r="AX216" s="14" t="s">
        <v>76</v>
      </c>
      <c r="AY216" s="182" t="s">
        <v>134</v>
      </c>
    </row>
    <row r="217" spans="1:65" s="13" customFormat="1">
      <c r="B217" s="172"/>
      <c r="D217" s="173"/>
      <c r="E217" s="174"/>
      <c r="F217" s="175"/>
      <c r="H217" s="176"/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144</v>
      </c>
      <c r="AU217" s="174" t="s">
        <v>142</v>
      </c>
      <c r="AV217" s="13" t="s">
        <v>142</v>
      </c>
      <c r="AW217" s="13" t="s">
        <v>33</v>
      </c>
      <c r="AX217" s="13" t="s">
        <v>81</v>
      </c>
      <c r="AY217" s="174" t="s">
        <v>134</v>
      </c>
    </row>
    <row r="218" spans="1:65" s="2" customFormat="1" ht="21.75" customHeight="1">
      <c r="A218" s="32"/>
      <c r="B218" s="157"/>
      <c r="C218" s="158"/>
      <c r="D218" s="158"/>
      <c r="E218" s="159"/>
      <c r="F218" s="160"/>
      <c r="G218" s="161"/>
      <c r="H218" s="162"/>
      <c r="I218" s="163"/>
      <c r="J218" s="164"/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196</v>
      </c>
      <c r="AT218" s="170" t="s">
        <v>137</v>
      </c>
      <c r="AU218" s="170" t="s">
        <v>142</v>
      </c>
      <c r="AY218" s="17" t="s">
        <v>134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142</v>
      </c>
      <c r="BK218" s="171">
        <f>ROUND(I218*H218,2)</f>
        <v>0</v>
      </c>
      <c r="BL218" s="17" t="s">
        <v>196</v>
      </c>
      <c r="BM218" s="170" t="s">
        <v>274</v>
      </c>
    </row>
    <row r="219" spans="1:65" s="13" customFormat="1">
      <c r="B219" s="172"/>
      <c r="D219" s="173"/>
      <c r="E219" s="174"/>
      <c r="F219" s="175"/>
      <c r="H219" s="176"/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144</v>
      </c>
      <c r="AU219" s="174" t="s">
        <v>142</v>
      </c>
      <c r="AV219" s="13" t="s">
        <v>142</v>
      </c>
      <c r="AW219" s="13" t="s">
        <v>33</v>
      </c>
      <c r="AX219" s="13" t="s">
        <v>81</v>
      </c>
      <c r="AY219" s="174" t="s">
        <v>134</v>
      </c>
    </row>
    <row r="220" spans="1:65" s="2" customFormat="1" ht="21.75" customHeight="1">
      <c r="A220" s="32"/>
      <c r="B220" s="157"/>
      <c r="C220" s="158" t="s">
        <v>272</v>
      </c>
      <c r="D220" s="158" t="s">
        <v>137</v>
      </c>
      <c r="E220" s="159" t="s">
        <v>275</v>
      </c>
      <c r="F220" s="160" t="s">
        <v>276</v>
      </c>
      <c r="G220" s="161" t="s">
        <v>277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196</v>
      </c>
      <c r="AT220" s="170" t="s">
        <v>137</v>
      </c>
      <c r="AU220" s="170" t="s">
        <v>142</v>
      </c>
      <c r="AY220" s="17" t="s">
        <v>134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142</v>
      </c>
      <c r="BK220" s="171">
        <f>ROUND(I220*H220,2)</f>
        <v>0</v>
      </c>
      <c r="BL220" s="17" t="s">
        <v>196</v>
      </c>
      <c r="BM220" s="170" t="s">
        <v>278</v>
      </c>
    </row>
    <row r="221" spans="1:65" s="13" customFormat="1">
      <c r="B221" s="172"/>
      <c r="D221" s="173" t="s">
        <v>144</v>
      </c>
      <c r="E221" s="174" t="s">
        <v>1</v>
      </c>
      <c r="F221" s="175" t="s">
        <v>279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144</v>
      </c>
      <c r="AU221" s="174" t="s">
        <v>142</v>
      </c>
      <c r="AV221" s="13" t="s">
        <v>142</v>
      </c>
      <c r="AW221" s="13" t="s">
        <v>33</v>
      </c>
      <c r="AX221" s="13" t="s">
        <v>76</v>
      </c>
      <c r="AY221" s="174" t="s">
        <v>134</v>
      </c>
    </row>
    <row r="222" spans="1:65" s="13" customFormat="1">
      <c r="B222" s="172"/>
      <c r="D222" s="173" t="s">
        <v>144</v>
      </c>
      <c r="E222" s="174" t="s">
        <v>1</v>
      </c>
      <c r="F222" s="175" t="s">
        <v>280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142</v>
      </c>
      <c r="AV222" s="13" t="s">
        <v>142</v>
      </c>
      <c r="AW222" s="13" t="s">
        <v>33</v>
      </c>
      <c r="AX222" s="13" t="s">
        <v>76</v>
      </c>
      <c r="AY222" s="174" t="s">
        <v>134</v>
      </c>
    </row>
    <row r="223" spans="1:65" s="13" customFormat="1">
      <c r="B223" s="172"/>
      <c r="D223" s="173" t="s">
        <v>144</v>
      </c>
      <c r="E223" s="174" t="s">
        <v>1</v>
      </c>
      <c r="F223" s="175" t="s">
        <v>281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144</v>
      </c>
      <c r="AU223" s="174" t="s">
        <v>142</v>
      </c>
      <c r="AV223" s="13" t="s">
        <v>142</v>
      </c>
      <c r="AW223" s="13" t="s">
        <v>33</v>
      </c>
      <c r="AX223" s="13" t="s">
        <v>76</v>
      </c>
      <c r="AY223" s="174" t="s">
        <v>134</v>
      </c>
    </row>
    <row r="224" spans="1:65" s="13" customFormat="1">
      <c r="B224" s="172"/>
      <c r="D224" s="173" t="s">
        <v>144</v>
      </c>
      <c r="E224" s="174" t="s">
        <v>1</v>
      </c>
      <c r="F224" s="175" t="s">
        <v>282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144</v>
      </c>
      <c r="AU224" s="174" t="s">
        <v>142</v>
      </c>
      <c r="AV224" s="13" t="s">
        <v>142</v>
      </c>
      <c r="AW224" s="13" t="s">
        <v>33</v>
      </c>
      <c r="AX224" s="13" t="s">
        <v>76</v>
      </c>
      <c r="AY224" s="174" t="s">
        <v>134</v>
      </c>
    </row>
    <row r="225" spans="1:65" s="13" customFormat="1">
      <c r="B225" s="172"/>
      <c r="D225" s="173" t="s">
        <v>144</v>
      </c>
      <c r="E225" s="174" t="s">
        <v>1</v>
      </c>
      <c r="F225" s="175" t="s">
        <v>282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142</v>
      </c>
      <c r="AV225" s="13" t="s">
        <v>142</v>
      </c>
      <c r="AW225" s="13" t="s">
        <v>33</v>
      </c>
      <c r="AX225" s="13" t="s">
        <v>76</v>
      </c>
      <c r="AY225" s="174" t="s">
        <v>134</v>
      </c>
    </row>
    <row r="226" spans="1:65" s="15" customFormat="1">
      <c r="B226" s="199"/>
      <c r="D226" s="173" t="s">
        <v>144</v>
      </c>
      <c r="E226" s="200" t="s">
        <v>1</v>
      </c>
      <c r="F226" s="201" t="s">
        <v>195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144</v>
      </c>
      <c r="AU226" s="200" t="s">
        <v>142</v>
      </c>
      <c r="AV226" s="15" t="s">
        <v>141</v>
      </c>
      <c r="AW226" s="15" t="s">
        <v>33</v>
      </c>
      <c r="AX226" s="15" t="s">
        <v>81</v>
      </c>
      <c r="AY226" s="200" t="s">
        <v>134</v>
      </c>
    </row>
    <row r="227" spans="1:65" s="2" customFormat="1" ht="21.75" customHeight="1">
      <c r="A227" s="32"/>
      <c r="B227" s="157"/>
      <c r="C227" s="158"/>
      <c r="D227" s="158"/>
      <c r="E227" s="159"/>
      <c r="F227" s="160"/>
      <c r="G227" s="161"/>
      <c r="H227" s="162"/>
      <c r="I227" s="163"/>
      <c r="J227" s="164"/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196</v>
      </c>
      <c r="AT227" s="170" t="s">
        <v>137</v>
      </c>
      <c r="AU227" s="170" t="s">
        <v>142</v>
      </c>
      <c r="AY227" s="17" t="s">
        <v>134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142</v>
      </c>
      <c r="BK227" s="171">
        <f>ROUND(I227*H227,2)</f>
        <v>0</v>
      </c>
      <c r="BL227" s="17" t="s">
        <v>196</v>
      </c>
      <c r="BM227" s="170" t="s">
        <v>283</v>
      </c>
    </row>
    <row r="228" spans="1:65" s="2" customFormat="1" ht="16.5" customHeight="1">
      <c r="A228" s="32"/>
      <c r="B228" s="157"/>
      <c r="C228" s="188"/>
      <c r="D228" s="188"/>
      <c r="E228" s="189"/>
      <c r="F228" s="190"/>
      <c r="G228" s="191"/>
      <c r="H228" s="192"/>
      <c r="I228" s="193"/>
      <c r="J228" s="194"/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0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272</v>
      </c>
      <c r="AT228" s="170" t="s">
        <v>185</v>
      </c>
      <c r="AU228" s="170" t="s">
        <v>142</v>
      </c>
      <c r="AY228" s="17" t="s">
        <v>134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142</v>
      </c>
      <c r="BK228" s="171">
        <f>ROUND(I228*H228,2)</f>
        <v>0</v>
      </c>
      <c r="BL228" s="17" t="s">
        <v>196</v>
      </c>
      <c r="BM228" s="170" t="s">
        <v>284</v>
      </c>
    </row>
    <row r="229" spans="1:65" s="13" customFormat="1">
      <c r="B229" s="172"/>
      <c r="D229" s="173"/>
      <c r="E229" s="174"/>
      <c r="F229" s="175"/>
      <c r="H229" s="176"/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144</v>
      </c>
      <c r="AU229" s="174" t="s">
        <v>142</v>
      </c>
      <c r="AV229" s="13" t="s">
        <v>142</v>
      </c>
      <c r="AW229" s="13" t="s">
        <v>33</v>
      </c>
      <c r="AX229" s="13" t="s">
        <v>81</v>
      </c>
      <c r="AY229" s="174" t="s">
        <v>134</v>
      </c>
    </row>
    <row r="230" spans="1:65" s="2" customFormat="1" ht="21.75" customHeight="1">
      <c r="A230" s="32"/>
      <c r="B230" s="157"/>
      <c r="C230" s="158" t="s">
        <v>285</v>
      </c>
      <c r="D230" s="158" t="s">
        <v>137</v>
      </c>
      <c r="E230" s="159" t="s">
        <v>286</v>
      </c>
      <c r="F230" s="160" t="s">
        <v>287</v>
      </c>
      <c r="G230" s="161" t="s">
        <v>222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196</v>
      </c>
      <c r="AT230" s="170" t="s">
        <v>137</v>
      </c>
      <c r="AU230" s="170" t="s">
        <v>142</v>
      </c>
      <c r="AY230" s="17" t="s">
        <v>134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142</v>
      </c>
      <c r="BK230" s="171">
        <f>ROUND(I230*H230,2)</f>
        <v>0</v>
      </c>
      <c r="BL230" s="17" t="s">
        <v>196</v>
      </c>
      <c r="BM230" s="170" t="s">
        <v>288</v>
      </c>
    </row>
    <row r="231" spans="1:65" s="2" customFormat="1" ht="21.75" customHeight="1">
      <c r="A231" s="32"/>
      <c r="B231" s="157"/>
      <c r="C231" s="158"/>
      <c r="D231" s="158"/>
      <c r="E231" s="159"/>
      <c r="F231" s="160"/>
      <c r="G231" s="161"/>
      <c r="H231" s="162"/>
      <c r="I231" s="163"/>
      <c r="J231" s="164"/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196</v>
      </c>
      <c r="AT231" s="170" t="s">
        <v>137</v>
      </c>
      <c r="AU231" s="170" t="s">
        <v>142</v>
      </c>
      <c r="AY231" s="17" t="s">
        <v>134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142</v>
      </c>
      <c r="BK231" s="171">
        <f>ROUND(I231*H231,2)</f>
        <v>0</v>
      </c>
      <c r="BL231" s="17" t="s">
        <v>196</v>
      </c>
      <c r="BM231" s="170" t="s">
        <v>289</v>
      </c>
    </row>
    <row r="232" spans="1:65" s="12" customFormat="1" ht="22.9" customHeight="1">
      <c r="B232" s="144"/>
      <c r="D232" s="145" t="s">
        <v>75</v>
      </c>
      <c r="E232" s="155" t="s">
        <v>290</v>
      </c>
      <c r="F232" s="155" t="s">
        <v>291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142</v>
      </c>
      <c r="AT232" s="153" t="s">
        <v>75</v>
      </c>
      <c r="AU232" s="153" t="s">
        <v>81</v>
      </c>
      <c r="AY232" s="145" t="s">
        <v>134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292</v>
      </c>
      <c r="D233" s="158" t="s">
        <v>137</v>
      </c>
      <c r="E233" s="159" t="s">
        <v>293</v>
      </c>
      <c r="F233" s="160" t="s">
        <v>294</v>
      </c>
      <c r="G233" s="161" t="s">
        <v>277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196</v>
      </c>
      <c r="AT233" s="170" t="s">
        <v>137</v>
      </c>
      <c r="AU233" s="170" t="s">
        <v>142</v>
      </c>
      <c r="AY233" s="17" t="s">
        <v>134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142</v>
      </c>
      <c r="BK233" s="171">
        <f>ROUND(I233*H233,2)</f>
        <v>0</v>
      </c>
      <c r="BL233" s="17" t="s">
        <v>196</v>
      </c>
      <c r="BM233" s="170" t="s">
        <v>295</v>
      </c>
    </row>
    <row r="234" spans="1:65" s="2" customFormat="1" ht="16.5" customHeight="1">
      <c r="A234" s="32"/>
      <c r="B234" s="157"/>
      <c r="C234" s="158" t="s">
        <v>296</v>
      </c>
      <c r="D234" s="158" t="s">
        <v>137</v>
      </c>
      <c r="E234" s="159" t="s">
        <v>297</v>
      </c>
      <c r="F234" s="160" t="s">
        <v>298</v>
      </c>
      <c r="G234" s="161" t="s">
        <v>277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196</v>
      </c>
      <c r="AT234" s="170" t="s">
        <v>137</v>
      </c>
      <c r="AU234" s="170" t="s">
        <v>142</v>
      </c>
      <c r="AY234" s="17" t="s">
        <v>134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142</v>
      </c>
      <c r="BK234" s="171">
        <f>ROUND(I234*H234,2)</f>
        <v>0</v>
      </c>
      <c r="BL234" s="17" t="s">
        <v>196</v>
      </c>
      <c r="BM234" s="170" t="s">
        <v>299</v>
      </c>
    </row>
    <row r="235" spans="1:65" s="2" customFormat="1" ht="16.5" customHeight="1">
      <c r="A235" s="32"/>
      <c r="B235" s="157"/>
      <c r="C235" s="158" t="s">
        <v>300</v>
      </c>
      <c r="D235" s="158" t="s">
        <v>137</v>
      </c>
      <c r="E235" s="159" t="s">
        <v>301</v>
      </c>
      <c r="F235" s="160" t="s">
        <v>302</v>
      </c>
      <c r="G235" s="161" t="s">
        <v>277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196</v>
      </c>
      <c r="AT235" s="170" t="s">
        <v>137</v>
      </c>
      <c r="AU235" s="170" t="s">
        <v>142</v>
      </c>
      <c r="AY235" s="17" t="s">
        <v>134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142</v>
      </c>
      <c r="BK235" s="171">
        <f>ROUND(I235*H235,2)</f>
        <v>0</v>
      </c>
      <c r="BL235" s="17" t="s">
        <v>196</v>
      </c>
      <c r="BM235" s="170" t="s">
        <v>303</v>
      </c>
    </row>
    <row r="236" spans="1:65" s="2" customFormat="1" ht="16.5" customHeight="1">
      <c r="A236" s="32"/>
      <c r="B236" s="157"/>
      <c r="C236" s="158" t="s">
        <v>304</v>
      </c>
      <c r="D236" s="158" t="s">
        <v>137</v>
      </c>
      <c r="E236" s="159" t="s">
        <v>305</v>
      </c>
      <c r="F236" s="160" t="s">
        <v>306</v>
      </c>
      <c r="G236" s="161" t="s">
        <v>277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196</v>
      </c>
      <c r="AT236" s="170" t="s">
        <v>137</v>
      </c>
      <c r="AU236" s="170" t="s">
        <v>142</v>
      </c>
      <c r="AY236" s="17" t="s">
        <v>134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142</v>
      </c>
      <c r="BK236" s="171">
        <f>ROUND(I236*H236,2)</f>
        <v>0</v>
      </c>
      <c r="BL236" s="17" t="s">
        <v>196</v>
      </c>
      <c r="BM236" s="170" t="s">
        <v>307</v>
      </c>
    </row>
    <row r="237" spans="1:65" s="2" customFormat="1" ht="16.5" customHeight="1">
      <c r="A237" s="32"/>
      <c r="B237" s="157"/>
      <c r="C237" s="158" t="s">
        <v>308</v>
      </c>
      <c r="D237" s="158" t="s">
        <v>137</v>
      </c>
      <c r="E237" s="159" t="s">
        <v>309</v>
      </c>
      <c r="F237" s="160" t="s">
        <v>310</v>
      </c>
      <c r="G237" s="161" t="s">
        <v>182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196</v>
      </c>
      <c r="AT237" s="170" t="s">
        <v>137</v>
      </c>
      <c r="AU237" s="170" t="s">
        <v>142</v>
      </c>
      <c r="AY237" s="17" t="s">
        <v>134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142</v>
      </c>
      <c r="BK237" s="171">
        <f>ROUND(I237*H237,2)</f>
        <v>0</v>
      </c>
      <c r="BL237" s="17" t="s">
        <v>196</v>
      </c>
      <c r="BM237" s="170" t="s">
        <v>311</v>
      </c>
    </row>
    <row r="238" spans="1:65" s="14" customFormat="1">
      <c r="B238" s="181"/>
      <c r="D238" s="173" t="s">
        <v>144</v>
      </c>
      <c r="E238" s="182" t="s">
        <v>1</v>
      </c>
      <c r="F238" s="183" t="s">
        <v>312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144</v>
      </c>
      <c r="AU238" s="182" t="s">
        <v>142</v>
      </c>
      <c r="AV238" s="14" t="s">
        <v>81</v>
      </c>
      <c r="AW238" s="14" t="s">
        <v>33</v>
      </c>
      <c r="AX238" s="14" t="s">
        <v>76</v>
      </c>
      <c r="AY238" s="182" t="s">
        <v>134</v>
      </c>
    </row>
    <row r="239" spans="1:65" s="13" customFormat="1">
      <c r="B239" s="172"/>
      <c r="D239" s="173" t="s">
        <v>144</v>
      </c>
      <c r="E239" s="174" t="s">
        <v>1</v>
      </c>
      <c r="F239" s="175" t="s">
        <v>135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144</v>
      </c>
      <c r="AU239" s="174" t="s">
        <v>142</v>
      </c>
      <c r="AV239" s="13" t="s">
        <v>142</v>
      </c>
      <c r="AW239" s="13" t="s">
        <v>33</v>
      </c>
      <c r="AX239" s="13" t="s">
        <v>81</v>
      </c>
      <c r="AY239" s="174" t="s">
        <v>134</v>
      </c>
    </row>
    <row r="240" spans="1:65" s="2" customFormat="1" ht="16.5" customHeight="1">
      <c r="A240" s="32"/>
      <c r="B240" s="157"/>
      <c r="C240" s="158" t="s">
        <v>313</v>
      </c>
      <c r="D240" s="158" t="s">
        <v>137</v>
      </c>
      <c r="E240" s="159" t="s">
        <v>314</v>
      </c>
      <c r="F240" s="160" t="s">
        <v>315</v>
      </c>
      <c r="G240" s="161" t="s">
        <v>277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196</v>
      </c>
      <c r="AT240" s="170" t="s">
        <v>137</v>
      </c>
      <c r="AU240" s="170" t="s">
        <v>142</v>
      </c>
      <c r="AY240" s="17" t="s">
        <v>134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142</v>
      </c>
      <c r="BK240" s="171">
        <f>ROUND(I240*H240,2)</f>
        <v>0</v>
      </c>
      <c r="BL240" s="17" t="s">
        <v>196</v>
      </c>
      <c r="BM240" s="170" t="s">
        <v>316</v>
      </c>
    </row>
    <row r="241" spans="1:65" s="2" customFormat="1" ht="21.75" customHeight="1">
      <c r="A241" s="32"/>
      <c r="B241" s="157"/>
      <c r="C241" s="158" t="s">
        <v>317</v>
      </c>
      <c r="D241" s="158" t="s">
        <v>137</v>
      </c>
      <c r="E241" s="159" t="s">
        <v>318</v>
      </c>
      <c r="F241" s="160" t="s">
        <v>319</v>
      </c>
      <c r="G241" s="161" t="s">
        <v>222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196</v>
      </c>
      <c r="AT241" s="170" t="s">
        <v>137</v>
      </c>
      <c r="AU241" s="170" t="s">
        <v>142</v>
      </c>
      <c r="AY241" s="17" t="s">
        <v>134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142</v>
      </c>
      <c r="BK241" s="171">
        <f>ROUND(I241*H241,2)</f>
        <v>0</v>
      </c>
      <c r="BL241" s="17" t="s">
        <v>196</v>
      </c>
      <c r="BM241" s="170" t="s">
        <v>320</v>
      </c>
    </row>
    <row r="242" spans="1:65" s="2" customFormat="1" ht="21.75" customHeight="1">
      <c r="A242" s="32"/>
      <c r="B242" s="157"/>
      <c r="C242" s="158" t="s">
        <v>321</v>
      </c>
      <c r="D242" s="158" t="s">
        <v>137</v>
      </c>
      <c r="E242" s="159" t="s">
        <v>322</v>
      </c>
      <c r="F242" s="160" t="s">
        <v>323</v>
      </c>
      <c r="G242" s="161" t="s">
        <v>222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196</v>
      </c>
      <c r="AT242" s="170" t="s">
        <v>137</v>
      </c>
      <c r="AU242" s="170" t="s">
        <v>142</v>
      </c>
      <c r="AY242" s="17" t="s">
        <v>134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142</v>
      </c>
      <c r="BK242" s="171">
        <f>ROUND(I242*H242,2)</f>
        <v>0</v>
      </c>
      <c r="BL242" s="17" t="s">
        <v>196</v>
      </c>
      <c r="BM242" s="170" t="s">
        <v>324</v>
      </c>
    </row>
    <row r="243" spans="1:65" s="12" customFormat="1" ht="22.9" customHeight="1">
      <c r="B243" s="144"/>
      <c r="D243" s="145" t="s">
        <v>75</v>
      </c>
      <c r="E243" s="155" t="s">
        <v>325</v>
      </c>
      <c r="F243" s="155" t="s">
        <v>326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142</v>
      </c>
      <c r="AT243" s="153" t="s">
        <v>75</v>
      </c>
      <c r="AU243" s="153" t="s">
        <v>81</v>
      </c>
      <c r="AY243" s="145" t="s">
        <v>134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327</v>
      </c>
      <c r="D244" s="158" t="s">
        <v>137</v>
      </c>
      <c r="E244" s="159" t="s">
        <v>328</v>
      </c>
      <c r="F244" s="160" t="s">
        <v>329</v>
      </c>
      <c r="G244" s="161" t="s">
        <v>277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196</v>
      </c>
      <c r="AT244" s="170" t="s">
        <v>137</v>
      </c>
      <c r="AU244" s="170" t="s">
        <v>142</v>
      </c>
      <c r="AY244" s="17" t="s">
        <v>134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142</v>
      </c>
      <c r="BK244" s="171">
        <f t="shared" ref="BK244:BK254" si="19">ROUND(I244*H244,2)</f>
        <v>0</v>
      </c>
      <c r="BL244" s="17" t="s">
        <v>196</v>
      </c>
      <c r="BM244" s="170" t="s">
        <v>330</v>
      </c>
    </row>
    <row r="245" spans="1:65" s="2" customFormat="1" ht="21.75" customHeight="1">
      <c r="A245" s="32"/>
      <c r="B245" s="157"/>
      <c r="C245" s="158" t="s">
        <v>331</v>
      </c>
      <c r="D245" s="158" t="s">
        <v>137</v>
      </c>
      <c r="E245" s="159" t="s">
        <v>332</v>
      </c>
      <c r="F245" s="160" t="s">
        <v>333</v>
      </c>
      <c r="G245" s="161" t="s">
        <v>277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196</v>
      </c>
      <c r="AT245" s="170" t="s">
        <v>137</v>
      </c>
      <c r="AU245" s="170" t="s">
        <v>142</v>
      </c>
      <c r="AY245" s="17" t="s">
        <v>134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142</v>
      </c>
      <c r="BK245" s="171">
        <f t="shared" si="19"/>
        <v>0</v>
      </c>
      <c r="BL245" s="17" t="s">
        <v>196</v>
      </c>
      <c r="BM245" s="170" t="s">
        <v>334</v>
      </c>
    </row>
    <row r="246" spans="1:65" s="2" customFormat="1" ht="21.75" customHeight="1">
      <c r="A246" s="32"/>
      <c r="B246" s="157"/>
      <c r="C246" s="188" t="s">
        <v>335</v>
      </c>
      <c r="D246" s="188" t="s">
        <v>185</v>
      </c>
      <c r="E246" s="189" t="s">
        <v>336</v>
      </c>
      <c r="F246" s="190" t="s">
        <v>337</v>
      </c>
      <c r="G246" s="191" t="s">
        <v>277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272</v>
      </c>
      <c r="AT246" s="170" t="s">
        <v>185</v>
      </c>
      <c r="AU246" s="170" t="s">
        <v>142</v>
      </c>
      <c r="AY246" s="17" t="s">
        <v>134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142</v>
      </c>
      <c r="BK246" s="171">
        <f t="shared" si="19"/>
        <v>0</v>
      </c>
      <c r="BL246" s="17" t="s">
        <v>196</v>
      </c>
      <c r="BM246" s="170" t="s">
        <v>338</v>
      </c>
    </row>
    <row r="247" spans="1:65" s="2" customFormat="1" ht="21.75" customHeight="1">
      <c r="A247" s="32"/>
      <c r="B247" s="157"/>
      <c r="C247" s="188" t="s">
        <v>339</v>
      </c>
      <c r="D247" s="188" t="s">
        <v>185</v>
      </c>
      <c r="E247" s="189" t="s">
        <v>340</v>
      </c>
      <c r="F247" s="190" t="s">
        <v>341</v>
      </c>
      <c r="G247" s="191" t="s">
        <v>277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272</v>
      </c>
      <c r="AT247" s="170" t="s">
        <v>185</v>
      </c>
      <c r="AU247" s="170" t="s">
        <v>142</v>
      </c>
      <c r="AY247" s="17" t="s">
        <v>134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142</v>
      </c>
      <c r="BK247" s="171">
        <f t="shared" si="19"/>
        <v>0</v>
      </c>
      <c r="BL247" s="17" t="s">
        <v>196</v>
      </c>
      <c r="BM247" s="170" t="s">
        <v>342</v>
      </c>
    </row>
    <row r="248" spans="1:65" s="2" customFormat="1" ht="21.75" customHeight="1">
      <c r="A248" s="32"/>
      <c r="B248" s="157"/>
      <c r="C248" s="188" t="s">
        <v>343</v>
      </c>
      <c r="D248" s="188" t="s">
        <v>185</v>
      </c>
      <c r="E248" s="189" t="s">
        <v>344</v>
      </c>
      <c r="F248" s="190" t="s">
        <v>345</v>
      </c>
      <c r="G248" s="191" t="s">
        <v>277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272</v>
      </c>
      <c r="AT248" s="170" t="s">
        <v>185</v>
      </c>
      <c r="AU248" s="170" t="s">
        <v>142</v>
      </c>
      <c r="AY248" s="17" t="s">
        <v>134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142</v>
      </c>
      <c r="BK248" s="171">
        <f t="shared" si="19"/>
        <v>0</v>
      </c>
      <c r="BL248" s="17" t="s">
        <v>196</v>
      </c>
      <c r="BM248" s="170" t="s">
        <v>346</v>
      </c>
    </row>
    <row r="249" spans="1:65" s="2" customFormat="1" ht="21.75" customHeight="1">
      <c r="A249" s="32"/>
      <c r="B249" s="157"/>
      <c r="C249" s="158" t="s">
        <v>173</v>
      </c>
      <c r="D249" s="158" t="s">
        <v>137</v>
      </c>
      <c r="E249" s="159" t="s">
        <v>347</v>
      </c>
      <c r="F249" s="160" t="s">
        <v>348</v>
      </c>
      <c r="G249" s="161" t="s">
        <v>349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196</v>
      </c>
      <c r="AT249" s="170" t="s">
        <v>137</v>
      </c>
      <c r="AU249" s="170" t="s">
        <v>142</v>
      </c>
      <c r="AY249" s="17" t="s">
        <v>134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142</v>
      </c>
      <c r="BK249" s="171">
        <f t="shared" si="19"/>
        <v>0</v>
      </c>
      <c r="BL249" s="17" t="s">
        <v>196</v>
      </c>
      <c r="BM249" s="170" t="s">
        <v>350</v>
      </c>
    </row>
    <row r="250" spans="1:65" s="2" customFormat="1" ht="21.75" customHeight="1">
      <c r="A250" s="32"/>
      <c r="B250" s="157"/>
      <c r="C250" s="158" t="s">
        <v>351</v>
      </c>
      <c r="D250" s="158" t="s">
        <v>137</v>
      </c>
      <c r="E250" s="159" t="s">
        <v>352</v>
      </c>
      <c r="F250" s="160" t="s">
        <v>353</v>
      </c>
      <c r="G250" s="161" t="s">
        <v>349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196</v>
      </c>
      <c r="AT250" s="170" t="s">
        <v>137</v>
      </c>
      <c r="AU250" s="170" t="s">
        <v>142</v>
      </c>
      <c r="AY250" s="17" t="s">
        <v>134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142</v>
      </c>
      <c r="BK250" s="171">
        <f t="shared" si="19"/>
        <v>0</v>
      </c>
      <c r="BL250" s="17" t="s">
        <v>196</v>
      </c>
      <c r="BM250" s="170" t="s">
        <v>354</v>
      </c>
    </row>
    <row r="251" spans="1:65" s="2" customFormat="1" ht="21.75" customHeight="1">
      <c r="A251" s="32"/>
      <c r="B251" s="157"/>
      <c r="C251" s="158" t="s">
        <v>355</v>
      </c>
      <c r="D251" s="158" t="s">
        <v>137</v>
      </c>
      <c r="E251" s="159" t="s">
        <v>356</v>
      </c>
      <c r="F251" s="160" t="s">
        <v>357</v>
      </c>
      <c r="G251" s="161" t="s">
        <v>277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196</v>
      </c>
      <c r="AT251" s="170" t="s">
        <v>137</v>
      </c>
      <c r="AU251" s="170" t="s">
        <v>142</v>
      </c>
      <c r="AY251" s="17" t="s">
        <v>134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142</v>
      </c>
      <c r="BK251" s="171">
        <f t="shared" si="19"/>
        <v>0</v>
      </c>
      <c r="BL251" s="17" t="s">
        <v>196</v>
      </c>
      <c r="BM251" s="170" t="s">
        <v>358</v>
      </c>
    </row>
    <row r="252" spans="1:65" s="2" customFormat="1" ht="16.5" customHeight="1">
      <c r="A252" s="32"/>
      <c r="B252" s="157"/>
      <c r="C252" s="158" t="s">
        <v>359</v>
      </c>
      <c r="D252" s="158" t="s">
        <v>137</v>
      </c>
      <c r="E252" s="159" t="s">
        <v>360</v>
      </c>
      <c r="F252" s="160" t="s">
        <v>361</v>
      </c>
      <c r="G252" s="161" t="s">
        <v>277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196</v>
      </c>
      <c r="AT252" s="170" t="s">
        <v>137</v>
      </c>
      <c r="AU252" s="170" t="s">
        <v>142</v>
      </c>
      <c r="AY252" s="17" t="s">
        <v>134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142</v>
      </c>
      <c r="BK252" s="171">
        <f t="shared" si="19"/>
        <v>0</v>
      </c>
      <c r="BL252" s="17" t="s">
        <v>196</v>
      </c>
      <c r="BM252" s="170" t="s">
        <v>362</v>
      </c>
    </row>
    <row r="253" spans="1:65" s="2" customFormat="1" ht="21.75" customHeight="1">
      <c r="A253" s="32"/>
      <c r="B253" s="157"/>
      <c r="C253" s="158" t="s">
        <v>363</v>
      </c>
      <c r="D253" s="158" t="s">
        <v>137</v>
      </c>
      <c r="E253" s="159" t="s">
        <v>364</v>
      </c>
      <c r="F253" s="160" t="s">
        <v>365</v>
      </c>
      <c r="G253" s="161" t="s">
        <v>222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196</v>
      </c>
      <c r="AT253" s="170" t="s">
        <v>137</v>
      </c>
      <c r="AU253" s="170" t="s">
        <v>142</v>
      </c>
      <c r="AY253" s="17" t="s">
        <v>134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142</v>
      </c>
      <c r="BK253" s="171">
        <f t="shared" si="19"/>
        <v>0</v>
      </c>
      <c r="BL253" s="17" t="s">
        <v>196</v>
      </c>
      <c r="BM253" s="170" t="s">
        <v>366</v>
      </c>
    </row>
    <row r="254" spans="1:65" s="2" customFormat="1" ht="21.75" customHeight="1">
      <c r="A254" s="32"/>
      <c r="B254" s="157"/>
      <c r="C254" s="158" t="s">
        <v>367</v>
      </c>
      <c r="D254" s="158" t="s">
        <v>137</v>
      </c>
      <c r="E254" s="159" t="s">
        <v>368</v>
      </c>
      <c r="F254" s="160" t="s">
        <v>369</v>
      </c>
      <c r="G254" s="161" t="s">
        <v>222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196</v>
      </c>
      <c r="AT254" s="170" t="s">
        <v>137</v>
      </c>
      <c r="AU254" s="170" t="s">
        <v>142</v>
      </c>
      <c r="AY254" s="17" t="s">
        <v>134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142</v>
      </c>
      <c r="BK254" s="171">
        <f t="shared" si="19"/>
        <v>0</v>
      </c>
      <c r="BL254" s="17" t="s">
        <v>196</v>
      </c>
      <c r="BM254" s="170" t="s">
        <v>370</v>
      </c>
    </row>
    <row r="255" spans="1:65" s="12" customFormat="1" ht="22.9" customHeight="1">
      <c r="B255" s="144"/>
      <c r="D255" s="145" t="s">
        <v>75</v>
      </c>
      <c r="E255" s="155" t="s">
        <v>371</v>
      </c>
      <c r="F255" s="155" t="s">
        <v>372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142</v>
      </c>
      <c r="AT255" s="153" t="s">
        <v>75</v>
      </c>
      <c r="AU255" s="153" t="s">
        <v>81</v>
      </c>
      <c r="AY255" s="145" t="s">
        <v>134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373</v>
      </c>
      <c r="D256" s="158" t="s">
        <v>137</v>
      </c>
      <c r="E256" s="159" t="s">
        <v>374</v>
      </c>
      <c r="F256" s="160" t="s">
        <v>375</v>
      </c>
      <c r="G256" s="161" t="s">
        <v>277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196</v>
      </c>
      <c r="AT256" s="170" t="s">
        <v>137</v>
      </c>
      <c r="AU256" s="170" t="s">
        <v>142</v>
      </c>
      <c r="AY256" s="17" t="s">
        <v>134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142</v>
      </c>
      <c r="BK256" s="171">
        <f>ROUND(I256*H256,2)</f>
        <v>0</v>
      </c>
      <c r="BL256" s="17" t="s">
        <v>196</v>
      </c>
      <c r="BM256" s="170" t="s">
        <v>376</v>
      </c>
    </row>
    <row r="257" spans="1:65" s="2" customFormat="1" ht="21.75" customHeight="1">
      <c r="A257" s="32"/>
      <c r="B257" s="157"/>
      <c r="C257" s="158" t="s">
        <v>377</v>
      </c>
      <c r="D257" s="158" t="s">
        <v>137</v>
      </c>
      <c r="E257" s="159" t="s">
        <v>378</v>
      </c>
      <c r="F257" s="160" t="s">
        <v>379</v>
      </c>
      <c r="G257" s="161" t="s">
        <v>277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196</v>
      </c>
      <c r="AT257" s="170" t="s">
        <v>137</v>
      </c>
      <c r="AU257" s="170" t="s">
        <v>142</v>
      </c>
      <c r="AY257" s="17" t="s">
        <v>134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142</v>
      </c>
      <c r="BK257" s="171">
        <f>ROUND(I257*H257,2)</f>
        <v>0</v>
      </c>
      <c r="BL257" s="17" t="s">
        <v>196</v>
      </c>
      <c r="BM257" s="170" t="s">
        <v>380</v>
      </c>
    </row>
    <row r="258" spans="1:65" s="14" customFormat="1">
      <c r="B258" s="181"/>
      <c r="D258" s="173" t="s">
        <v>144</v>
      </c>
      <c r="E258" s="182" t="s">
        <v>1</v>
      </c>
      <c r="F258" s="183" t="s">
        <v>381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144</v>
      </c>
      <c r="AU258" s="182" t="s">
        <v>142</v>
      </c>
      <c r="AV258" s="14" t="s">
        <v>81</v>
      </c>
      <c r="AW258" s="14" t="s">
        <v>33</v>
      </c>
      <c r="AX258" s="14" t="s">
        <v>76</v>
      </c>
      <c r="AY258" s="182" t="s">
        <v>134</v>
      </c>
    </row>
    <row r="259" spans="1:65" s="13" customFormat="1">
      <c r="B259" s="172"/>
      <c r="D259" s="173" t="s">
        <v>144</v>
      </c>
      <c r="E259" s="174" t="s">
        <v>1</v>
      </c>
      <c r="F259" s="175" t="s">
        <v>81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144</v>
      </c>
      <c r="AU259" s="174" t="s">
        <v>142</v>
      </c>
      <c r="AV259" s="13" t="s">
        <v>142</v>
      </c>
      <c r="AW259" s="13" t="s">
        <v>33</v>
      </c>
      <c r="AX259" s="13" t="s">
        <v>81</v>
      </c>
      <c r="AY259" s="174" t="s">
        <v>134</v>
      </c>
    </row>
    <row r="260" spans="1:65" s="2" customFormat="1" ht="21.75" customHeight="1">
      <c r="A260" s="32"/>
      <c r="B260" s="157"/>
      <c r="C260" s="158" t="s">
        <v>382</v>
      </c>
      <c r="D260" s="158" t="s">
        <v>137</v>
      </c>
      <c r="E260" s="159" t="s">
        <v>383</v>
      </c>
      <c r="F260" s="160" t="s">
        <v>384</v>
      </c>
      <c r="G260" s="161" t="s">
        <v>277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196</v>
      </c>
      <c r="AT260" s="170" t="s">
        <v>137</v>
      </c>
      <c r="AU260" s="170" t="s">
        <v>142</v>
      </c>
      <c r="AY260" s="17" t="s">
        <v>134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142</v>
      </c>
      <c r="BK260" s="171">
        <f t="shared" ref="BK260:BK266" si="29">ROUND(I260*H260,2)</f>
        <v>0</v>
      </c>
      <c r="BL260" s="17" t="s">
        <v>196</v>
      </c>
      <c r="BM260" s="170" t="s">
        <v>385</v>
      </c>
    </row>
    <row r="261" spans="1:65" s="2" customFormat="1" ht="21.75" customHeight="1">
      <c r="A261" s="32"/>
      <c r="B261" s="157"/>
      <c r="C261" s="158" t="s">
        <v>386</v>
      </c>
      <c r="D261" s="158" t="s">
        <v>137</v>
      </c>
      <c r="E261" s="159" t="s">
        <v>387</v>
      </c>
      <c r="F261" s="160" t="s">
        <v>388</v>
      </c>
      <c r="G261" s="161" t="s">
        <v>349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196</v>
      </c>
      <c r="AT261" s="170" t="s">
        <v>137</v>
      </c>
      <c r="AU261" s="170" t="s">
        <v>142</v>
      </c>
      <c r="AY261" s="17" t="s">
        <v>134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142</v>
      </c>
      <c r="BK261" s="171">
        <f t="shared" si="29"/>
        <v>0</v>
      </c>
      <c r="BL261" s="17" t="s">
        <v>196</v>
      </c>
      <c r="BM261" s="170" t="s">
        <v>389</v>
      </c>
    </row>
    <row r="262" spans="1:65" s="2" customFormat="1" ht="16.5" customHeight="1">
      <c r="A262" s="32"/>
      <c r="B262" s="157"/>
      <c r="C262" s="158" t="s">
        <v>390</v>
      </c>
      <c r="D262" s="158" t="s">
        <v>137</v>
      </c>
      <c r="E262" s="159" t="s">
        <v>391</v>
      </c>
      <c r="F262" s="160" t="s">
        <v>392</v>
      </c>
      <c r="G262" s="161" t="s">
        <v>182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196</v>
      </c>
      <c r="AT262" s="170" t="s">
        <v>137</v>
      </c>
      <c r="AU262" s="170" t="s">
        <v>142</v>
      </c>
      <c r="AY262" s="17" t="s">
        <v>134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142</v>
      </c>
      <c r="BK262" s="171">
        <f t="shared" si="29"/>
        <v>0</v>
      </c>
      <c r="BL262" s="17" t="s">
        <v>196</v>
      </c>
      <c r="BM262" s="170" t="s">
        <v>393</v>
      </c>
    </row>
    <row r="263" spans="1:65" s="2" customFormat="1" ht="16.5" customHeight="1">
      <c r="A263" s="32"/>
      <c r="B263" s="157"/>
      <c r="C263" s="158" t="s">
        <v>394</v>
      </c>
      <c r="D263" s="158" t="s">
        <v>137</v>
      </c>
      <c r="E263" s="159" t="s">
        <v>395</v>
      </c>
      <c r="F263" s="160" t="s">
        <v>396</v>
      </c>
      <c r="G263" s="161" t="s">
        <v>277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196</v>
      </c>
      <c r="AT263" s="170" t="s">
        <v>137</v>
      </c>
      <c r="AU263" s="170" t="s">
        <v>142</v>
      </c>
      <c r="AY263" s="17" t="s">
        <v>134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142</v>
      </c>
      <c r="BK263" s="171">
        <f t="shared" si="29"/>
        <v>0</v>
      </c>
      <c r="BL263" s="17" t="s">
        <v>196</v>
      </c>
      <c r="BM263" s="170" t="s">
        <v>397</v>
      </c>
    </row>
    <row r="264" spans="1:65" s="2" customFormat="1" ht="16.5" customHeight="1">
      <c r="A264" s="32"/>
      <c r="B264" s="157"/>
      <c r="C264" s="158" t="s">
        <v>398</v>
      </c>
      <c r="D264" s="158" t="s">
        <v>137</v>
      </c>
      <c r="E264" s="159" t="s">
        <v>399</v>
      </c>
      <c r="F264" s="160" t="s">
        <v>400</v>
      </c>
      <c r="G264" s="161" t="s">
        <v>182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196</v>
      </c>
      <c r="AT264" s="170" t="s">
        <v>137</v>
      </c>
      <c r="AU264" s="170" t="s">
        <v>142</v>
      </c>
      <c r="AY264" s="17" t="s">
        <v>134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142</v>
      </c>
      <c r="BK264" s="171">
        <f t="shared" si="29"/>
        <v>0</v>
      </c>
      <c r="BL264" s="17" t="s">
        <v>196</v>
      </c>
      <c r="BM264" s="170" t="s">
        <v>401</v>
      </c>
    </row>
    <row r="265" spans="1:65" s="2" customFormat="1" ht="21.75" customHeight="1">
      <c r="A265" s="32"/>
      <c r="B265" s="157"/>
      <c r="C265" s="158" t="s">
        <v>402</v>
      </c>
      <c r="D265" s="158" t="s">
        <v>137</v>
      </c>
      <c r="E265" s="159" t="s">
        <v>403</v>
      </c>
      <c r="F265" s="160" t="s">
        <v>404</v>
      </c>
      <c r="G265" s="161" t="s">
        <v>222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196</v>
      </c>
      <c r="AT265" s="170" t="s">
        <v>137</v>
      </c>
      <c r="AU265" s="170" t="s">
        <v>142</v>
      </c>
      <c r="AY265" s="17" t="s">
        <v>134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142</v>
      </c>
      <c r="BK265" s="171">
        <f t="shared" si="29"/>
        <v>0</v>
      </c>
      <c r="BL265" s="17" t="s">
        <v>196</v>
      </c>
      <c r="BM265" s="170" t="s">
        <v>405</v>
      </c>
    </row>
    <row r="266" spans="1:65" s="2" customFormat="1" ht="21.75" customHeight="1">
      <c r="A266" s="32"/>
      <c r="B266" s="157"/>
      <c r="C266" s="158" t="s">
        <v>406</v>
      </c>
      <c r="D266" s="158" t="s">
        <v>137</v>
      </c>
      <c r="E266" s="159" t="s">
        <v>407</v>
      </c>
      <c r="F266" s="160" t="s">
        <v>408</v>
      </c>
      <c r="G266" s="161" t="s">
        <v>222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196</v>
      </c>
      <c r="AT266" s="170" t="s">
        <v>137</v>
      </c>
      <c r="AU266" s="170" t="s">
        <v>142</v>
      </c>
      <c r="AY266" s="17" t="s">
        <v>134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142</v>
      </c>
      <c r="BK266" s="171">
        <f t="shared" si="29"/>
        <v>0</v>
      </c>
      <c r="BL266" s="17" t="s">
        <v>196</v>
      </c>
      <c r="BM266" s="170" t="s">
        <v>409</v>
      </c>
    </row>
    <row r="267" spans="1:65" s="12" customFormat="1" ht="22.9" customHeight="1">
      <c r="B267" s="144"/>
      <c r="D267" s="145" t="s">
        <v>75</v>
      </c>
      <c r="E267" s="155" t="s">
        <v>410</v>
      </c>
      <c r="F267" s="155" t="s">
        <v>411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5.1289999999999995E-2</v>
      </c>
      <c r="S267" s="150"/>
      <c r="T267" s="152">
        <f>SUM(T268:T286)</f>
        <v>5.842E-2</v>
      </c>
      <c r="AR267" s="145" t="s">
        <v>142</v>
      </c>
      <c r="AT267" s="153" t="s">
        <v>75</v>
      </c>
      <c r="AU267" s="153" t="s">
        <v>81</v>
      </c>
      <c r="AY267" s="145" t="s">
        <v>134</v>
      </c>
      <c r="BK267" s="154">
        <f>SUM(BK268:BK286)</f>
        <v>0</v>
      </c>
    </row>
    <row r="268" spans="1:65" s="2" customFormat="1" ht="16.5" customHeight="1">
      <c r="A268" s="32"/>
      <c r="B268" s="157"/>
      <c r="C268" s="158"/>
      <c r="D268" s="158"/>
      <c r="E268" s="159"/>
      <c r="F268" s="160"/>
      <c r="G268" s="161"/>
      <c r="H268" s="162"/>
      <c r="I268" s="163"/>
      <c r="J268" s="164"/>
      <c r="K268" s="165"/>
      <c r="L268" s="33"/>
      <c r="M268" s="166" t="s">
        <v>1</v>
      </c>
      <c r="N268" s="167" t="s">
        <v>42</v>
      </c>
      <c r="O268" s="58"/>
      <c r="P268" s="168">
        <f t="shared" ref="P268:P286" si="30">O268*H268</f>
        <v>0</v>
      </c>
      <c r="Q268" s="168">
        <v>0</v>
      </c>
      <c r="R268" s="168">
        <f t="shared" ref="R268:R286" si="31">Q268*H268</f>
        <v>0</v>
      </c>
      <c r="S268" s="168">
        <v>1.933E-2</v>
      </c>
      <c r="T268" s="169">
        <f t="shared" ref="T268:T286" si="32"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196</v>
      </c>
      <c r="AT268" s="170" t="s">
        <v>137</v>
      </c>
      <c r="AU268" s="170" t="s">
        <v>142</v>
      </c>
      <c r="AY268" s="17" t="s">
        <v>134</v>
      </c>
      <c r="BE268" s="171">
        <f t="shared" ref="BE268:BE286" si="33">IF(N268="základní",J268,0)</f>
        <v>0</v>
      </c>
      <c r="BF268" s="171">
        <f t="shared" ref="BF268:BF286" si="34">IF(N268="snížená",J268,0)</f>
        <v>0</v>
      </c>
      <c r="BG268" s="171">
        <f t="shared" ref="BG268:BG286" si="35">IF(N268="zákl. přenesená",J268,0)</f>
        <v>0</v>
      </c>
      <c r="BH268" s="171">
        <f t="shared" ref="BH268:BH286" si="36">IF(N268="sníž. přenesená",J268,0)</f>
        <v>0</v>
      </c>
      <c r="BI268" s="171">
        <f t="shared" ref="BI268:BI286" si="37">IF(N268="nulová",J268,0)</f>
        <v>0</v>
      </c>
      <c r="BJ268" s="17" t="s">
        <v>142</v>
      </c>
      <c r="BK268" s="171">
        <f t="shared" ref="BK268:BK286" si="38">ROUND(I268*H268,2)</f>
        <v>0</v>
      </c>
      <c r="BL268" s="17" t="s">
        <v>196</v>
      </c>
      <c r="BM268" s="170" t="s">
        <v>412</v>
      </c>
    </row>
    <row r="269" spans="1:65" s="2" customFormat="1" ht="21.75" customHeight="1">
      <c r="A269" s="32"/>
      <c r="B269" s="157"/>
      <c r="C269" s="158"/>
      <c r="D269" s="158"/>
      <c r="E269" s="159"/>
      <c r="F269" s="160"/>
      <c r="G269" s="161"/>
      <c r="H269" s="162"/>
      <c r="I269" s="163"/>
      <c r="J269" s="164"/>
      <c r="K269" s="165"/>
      <c r="L269" s="33"/>
      <c r="M269" s="166" t="s">
        <v>1</v>
      </c>
      <c r="N269" s="167" t="s">
        <v>42</v>
      </c>
      <c r="O269" s="58"/>
      <c r="P269" s="168">
        <f t="shared" si="30"/>
        <v>0</v>
      </c>
      <c r="Q269" s="168">
        <v>1.3820000000000001E-2</v>
      </c>
      <c r="R269" s="168">
        <f t="shared" si="31"/>
        <v>0</v>
      </c>
      <c r="S269" s="168">
        <v>0</v>
      </c>
      <c r="T269" s="169">
        <f t="shared" si="32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196</v>
      </c>
      <c r="AT269" s="170" t="s">
        <v>137</v>
      </c>
      <c r="AU269" s="170" t="s">
        <v>142</v>
      </c>
      <c r="AY269" s="17" t="s">
        <v>134</v>
      </c>
      <c r="BE269" s="171">
        <f t="shared" si="33"/>
        <v>0</v>
      </c>
      <c r="BF269" s="171">
        <f t="shared" si="34"/>
        <v>0</v>
      </c>
      <c r="BG269" s="171">
        <f t="shared" si="35"/>
        <v>0</v>
      </c>
      <c r="BH269" s="171">
        <f t="shared" si="36"/>
        <v>0</v>
      </c>
      <c r="BI269" s="171">
        <f t="shared" si="37"/>
        <v>0</v>
      </c>
      <c r="BJ269" s="17" t="s">
        <v>142</v>
      </c>
      <c r="BK269" s="171">
        <f t="shared" si="38"/>
        <v>0</v>
      </c>
      <c r="BL269" s="17" t="s">
        <v>196</v>
      </c>
      <c r="BM269" s="170" t="s">
        <v>413</v>
      </c>
    </row>
    <row r="270" spans="1:65" s="2" customFormat="1" ht="16.5" customHeight="1">
      <c r="A270" s="32"/>
      <c r="B270" s="157"/>
      <c r="C270" s="158" t="s">
        <v>414</v>
      </c>
      <c r="D270" s="158" t="s">
        <v>137</v>
      </c>
      <c r="E270" s="159" t="s">
        <v>415</v>
      </c>
      <c r="F270" s="160" t="s">
        <v>416</v>
      </c>
      <c r="G270" s="161" t="s">
        <v>349</v>
      </c>
      <c r="H270" s="162">
        <v>1</v>
      </c>
      <c r="I270" s="163"/>
      <c r="J270" s="164">
        <f t="shared" ref="J268:J285" si="39">ROUND(I270*H270,2)</f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0"/>
        <v>0</v>
      </c>
      <c r="Q270" s="168">
        <v>0</v>
      </c>
      <c r="R270" s="168">
        <f t="shared" si="31"/>
        <v>0</v>
      </c>
      <c r="S270" s="168">
        <v>1.9460000000000002E-2</v>
      </c>
      <c r="T270" s="169">
        <f t="shared" si="32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196</v>
      </c>
      <c r="AT270" s="170" t="s">
        <v>137</v>
      </c>
      <c r="AU270" s="170" t="s">
        <v>142</v>
      </c>
      <c r="AY270" s="17" t="s">
        <v>134</v>
      </c>
      <c r="BE270" s="171">
        <f t="shared" si="33"/>
        <v>0</v>
      </c>
      <c r="BF270" s="171">
        <f t="shared" si="34"/>
        <v>0</v>
      </c>
      <c r="BG270" s="171">
        <f t="shared" si="35"/>
        <v>0</v>
      </c>
      <c r="BH270" s="171">
        <f t="shared" si="36"/>
        <v>0</v>
      </c>
      <c r="BI270" s="171">
        <f t="shared" si="37"/>
        <v>0</v>
      </c>
      <c r="BJ270" s="17" t="s">
        <v>142</v>
      </c>
      <c r="BK270" s="171">
        <f t="shared" si="38"/>
        <v>0</v>
      </c>
      <c r="BL270" s="17" t="s">
        <v>196</v>
      </c>
      <c r="BM270" s="170" t="s">
        <v>417</v>
      </c>
    </row>
    <row r="271" spans="1:65" s="2" customFormat="1" ht="21.75" customHeight="1">
      <c r="A271" s="32"/>
      <c r="B271" s="157"/>
      <c r="C271" s="158" t="s">
        <v>418</v>
      </c>
      <c r="D271" s="158" t="s">
        <v>137</v>
      </c>
      <c r="E271" s="159" t="s">
        <v>419</v>
      </c>
      <c r="F271" s="160" t="s">
        <v>420</v>
      </c>
      <c r="G271" s="161" t="s">
        <v>349</v>
      </c>
      <c r="H271" s="162">
        <v>1</v>
      </c>
      <c r="I271" s="163"/>
      <c r="J271" s="164">
        <f t="shared" si="39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0"/>
        <v>0</v>
      </c>
      <c r="Q271" s="168">
        <v>1.375E-2</v>
      </c>
      <c r="R271" s="168">
        <f t="shared" si="31"/>
        <v>1.375E-2</v>
      </c>
      <c r="S271" s="168">
        <v>0</v>
      </c>
      <c r="T271" s="169">
        <f t="shared" si="32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196</v>
      </c>
      <c r="AT271" s="170" t="s">
        <v>137</v>
      </c>
      <c r="AU271" s="170" t="s">
        <v>142</v>
      </c>
      <c r="AY271" s="17" t="s">
        <v>134</v>
      </c>
      <c r="BE271" s="171">
        <f t="shared" si="33"/>
        <v>0</v>
      </c>
      <c r="BF271" s="171">
        <f t="shared" si="34"/>
        <v>0</v>
      </c>
      <c r="BG271" s="171">
        <f t="shared" si="35"/>
        <v>0</v>
      </c>
      <c r="BH271" s="171">
        <f t="shared" si="36"/>
        <v>0</v>
      </c>
      <c r="BI271" s="171">
        <f t="shared" si="37"/>
        <v>0</v>
      </c>
      <c r="BJ271" s="17" t="s">
        <v>142</v>
      </c>
      <c r="BK271" s="171">
        <f t="shared" si="38"/>
        <v>0</v>
      </c>
      <c r="BL271" s="17" t="s">
        <v>196</v>
      </c>
      <c r="BM271" s="170" t="s">
        <v>421</v>
      </c>
    </row>
    <row r="272" spans="1:65" s="2" customFormat="1" ht="16.5" customHeight="1">
      <c r="A272" s="32"/>
      <c r="B272" s="157"/>
      <c r="C272" s="158" t="s">
        <v>422</v>
      </c>
      <c r="D272" s="158" t="s">
        <v>137</v>
      </c>
      <c r="E272" s="159" t="s">
        <v>423</v>
      </c>
      <c r="F272" s="160" t="s">
        <v>424</v>
      </c>
      <c r="G272" s="161" t="s">
        <v>349</v>
      </c>
      <c r="H272" s="162">
        <v>1</v>
      </c>
      <c r="I272" s="163"/>
      <c r="J272" s="164">
        <f t="shared" si="39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0"/>
        <v>0</v>
      </c>
      <c r="Q272" s="168">
        <v>0</v>
      </c>
      <c r="R272" s="168">
        <f t="shared" si="31"/>
        <v>0</v>
      </c>
      <c r="S272" s="168">
        <v>3.2899999999999999E-2</v>
      </c>
      <c r="T272" s="169">
        <f t="shared" si="32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196</v>
      </c>
      <c r="AT272" s="170" t="s">
        <v>137</v>
      </c>
      <c r="AU272" s="170" t="s">
        <v>142</v>
      </c>
      <c r="AY272" s="17" t="s">
        <v>134</v>
      </c>
      <c r="BE272" s="171">
        <f t="shared" si="33"/>
        <v>0</v>
      </c>
      <c r="BF272" s="171">
        <f t="shared" si="34"/>
        <v>0</v>
      </c>
      <c r="BG272" s="171">
        <f t="shared" si="35"/>
        <v>0</v>
      </c>
      <c r="BH272" s="171">
        <f t="shared" si="36"/>
        <v>0</v>
      </c>
      <c r="BI272" s="171">
        <f t="shared" si="37"/>
        <v>0</v>
      </c>
      <c r="BJ272" s="17" t="s">
        <v>142</v>
      </c>
      <c r="BK272" s="171">
        <f t="shared" si="38"/>
        <v>0</v>
      </c>
      <c r="BL272" s="17" t="s">
        <v>196</v>
      </c>
      <c r="BM272" s="170" t="s">
        <v>425</v>
      </c>
    </row>
    <row r="273" spans="1:65" s="2" customFormat="1" ht="21.75" customHeight="1">
      <c r="A273" s="32"/>
      <c r="B273" s="157"/>
      <c r="C273" s="158" t="s">
        <v>426</v>
      </c>
      <c r="D273" s="158" t="s">
        <v>137</v>
      </c>
      <c r="E273" s="159" t="s">
        <v>427</v>
      </c>
      <c r="F273" s="160" t="s">
        <v>428</v>
      </c>
      <c r="G273" s="161" t="s">
        <v>349</v>
      </c>
      <c r="H273" s="162">
        <v>1</v>
      </c>
      <c r="I273" s="163"/>
      <c r="J273" s="164">
        <f t="shared" si="39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0"/>
        <v>0</v>
      </c>
      <c r="Q273" s="168">
        <v>1.9990000000000001E-2</v>
      </c>
      <c r="R273" s="168">
        <f t="shared" si="31"/>
        <v>1.9990000000000001E-2</v>
      </c>
      <c r="S273" s="168">
        <v>0</v>
      </c>
      <c r="T273" s="169">
        <f t="shared" si="32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196</v>
      </c>
      <c r="AT273" s="170" t="s">
        <v>137</v>
      </c>
      <c r="AU273" s="170" t="s">
        <v>142</v>
      </c>
      <c r="AY273" s="17" t="s">
        <v>134</v>
      </c>
      <c r="BE273" s="171">
        <f t="shared" si="33"/>
        <v>0</v>
      </c>
      <c r="BF273" s="171">
        <f t="shared" si="34"/>
        <v>0</v>
      </c>
      <c r="BG273" s="171">
        <f t="shared" si="35"/>
        <v>0</v>
      </c>
      <c r="BH273" s="171">
        <f t="shared" si="36"/>
        <v>0</v>
      </c>
      <c r="BI273" s="171">
        <f t="shared" si="37"/>
        <v>0</v>
      </c>
      <c r="BJ273" s="17" t="s">
        <v>142</v>
      </c>
      <c r="BK273" s="171">
        <f t="shared" si="38"/>
        <v>0</v>
      </c>
      <c r="BL273" s="17" t="s">
        <v>196</v>
      </c>
      <c r="BM273" s="170" t="s">
        <v>429</v>
      </c>
    </row>
    <row r="274" spans="1:65" s="2" customFormat="1" ht="16.5" customHeight="1">
      <c r="A274" s="32"/>
      <c r="B274" s="157"/>
      <c r="C274" s="158" t="s">
        <v>430</v>
      </c>
      <c r="D274" s="158" t="s">
        <v>137</v>
      </c>
      <c r="E274" s="159" t="s">
        <v>431</v>
      </c>
      <c r="F274" s="160" t="s">
        <v>432</v>
      </c>
      <c r="G274" s="161" t="s">
        <v>182</v>
      </c>
      <c r="H274" s="162">
        <v>6</v>
      </c>
      <c r="I274" s="163"/>
      <c r="J274" s="164">
        <f t="shared" si="39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0"/>
        <v>0</v>
      </c>
      <c r="Q274" s="168">
        <v>0</v>
      </c>
      <c r="R274" s="168">
        <f t="shared" si="31"/>
        <v>0</v>
      </c>
      <c r="S274" s="168">
        <v>4.8999999999999998E-4</v>
      </c>
      <c r="T274" s="169">
        <f t="shared" si="32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196</v>
      </c>
      <c r="AT274" s="170" t="s">
        <v>137</v>
      </c>
      <c r="AU274" s="170" t="s">
        <v>142</v>
      </c>
      <c r="AY274" s="17" t="s">
        <v>134</v>
      </c>
      <c r="BE274" s="171">
        <f t="shared" si="33"/>
        <v>0</v>
      </c>
      <c r="BF274" s="171">
        <f t="shared" si="34"/>
        <v>0</v>
      </c>
      <c r="BG274" s="171">
        <f t="shared" si="35"/>
        <v>0</v>
      </c>
      <c r="BH274" s="171">
        <f t="shared" si="36"/>
        <v>0</v>
      </c>
      <c r="BI274" s="171">
        <f t="shared" si="37"/>
        <v>0</v>
      </c>
      <c r="BJ274" s="17" t="s">
        <v>142</v>
      </c>
      <c r="BK274" s="171">
        <f t="shared" si="38"/>
        <v>0</v>
      </c>
      <c r="BL274" s="17" t="s">
        <v>196</v>
      </c>
      <c r="BM274" s="170" t="s">
        <v>433</v>
      </c>
    </row>
    <row r="275" spans="1:65" s="2" customFormat="1" ht="16.5" customHeight="1">
      <c r="A275" s="32"/>
      <c r="B275" s="157"/>
      <c r="C275" s="158" t="s">
        <v>434</v>
      </c>
      <c r="D275" s="158" t="s">
        <v>137</v>
      </c>
      <c r="E275" s="159" t="s">
        <v>435</v>
      </c>
      <c r="F275" s="160" t="s">
        <v>436</v>
      </c>
      <c r="G275" s="161" t="s">
        <v>349</v>
      </c>
      <c r="H275" s="162">
        <v>6</v>
      </c>
      <c r="I275" s="163"/>
      <c r="J275" s="164">
        <f t="shared" si="39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0"/>
        <v>0</v>
      </c>
      <c r="Q275" s="168">
        <v>1.89E-3</v>
      </c>
      <c r="R275" s="168">
        <f t="shared" si="31"/>
        <v>1.1339999999999999E-2</v>
      </c>
      <c r="S275" s="168">
        <v>0</v>
      </c>
      <c r="T275" s="169">
        <f t="shared" si="32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196</v>
      </c>
      <c r="AT275" s="170" t="s">
        <v>137</v>
      </c>
      <c r="AU275" s="170" t="s">
        <v>142</v>
      </c>
      <c r="AY275" s="17" t="s">
        <v>134</v>
      </c>
      <c r="BE275" s="171">
        <f t="shared" si="33"/>
        <v>0</v>
      </c>
      <c r="BF275" s="171">
        <f t="shared" si="34"/>
        <v>0</v>
      </c>
      <c r="BG275" s="171">
        <f t="shared" si="35"/>
        <v>0</v>
      </c>
      <c r="BH275" s="171">
        <f t="shared" si="36"/>
        <v>0</v>
      </c>
      <c r="BI275" s="171">
        <f t="shared" si="37"/>
        <v>0</v>
      </c>
      <c r="BJ275" s="17" t="s">
        <v>142</v>
      </c>
      <c r="BK275" s="171">
        <f t="shared" si="38"/>
        <v>0</v>
      </c>
      <c r="BL275" s="17" t="s">
        <v>196</v>
      </c>
      <c r="BM275" s="170" t="s">
        <v>437</v>
      </c>
    </row>
    <row r="276" spans="1:65" s="2" customFormat="1" ht="16.5" customHeight="1">
      <c r="A276" s="32"/>
      <c r="B276" s="157"/>
      <c r="C276" s="158" t="s">
        <v>438</v>
      </c>
      <c r="D276" s="158" t="s">
        <v>137</v>
      </c>
      <c r="E276" s="159" t="s">
        <v>439</v>
      </c>
      <c r="F276" s="160" t="s">
        <v>440</v>
      </c>
      <c r="G276" s="161" t="s">
        <v>349</v>
      </c>
      <c r="H276" s="162">
        <v>2</v>
      </c>
      <c r="I276" s="163"/>
      <c r="J276" s="164">
        <f t="shared" si="39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0"/>
        <v>0</v>
      </c>
      <c r="Q276" s="168">
        <v>0</v>
      </c>
      <c r="R276" s="168">
        <f t="shared" si="31"/>
        <v>0</v>
      </c>
      <c r="S276" s="168">
        <v>1.56E-3</v>
      </c>
      <c r="T276" s="169">
        <f t="shared" si="32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196</v>
      </c>
      <c r="AT276" s="170" t="s">
        <v>137</v>
      </c>
      <c r="AU276" s="170" t="s">
        <v>142</v>
      </c>
      <c r="AY276" s="17" t="s">
        <v>134</v>
      </c>
      <c r="BE276" s="171">
        <f t="shared" si="33"/>
        <v>0</v>
      </c>
      <c r="BF276" s="171">
        <f t="shared" si="34"/>
        <v>0</v>
      </c>
      <c r="BG276" s="171">
        <f t="shared" si="35"/>
        <v>0</v>
      </c>
      <c r="BH276" s="171">
        <f t="shared" si="36"/>
        <v>0</v>
      </c>
      <c r="BI276" s="171">
        <f t="shared" si="37"/>
        <v>0</v>
      </c>
      <c r="BJ276" s="17" t="s">
        <v>142</v>
      </c>
      <c r="BK276" s="171">
        <f t="shared" si="38"/>
        <v>0</v>
      </c>
      <c r="BL276" s="17" t="s">
        <v>196</v>
      </c>
      <c r="BM276" s="170" t="s">
        <v>441</v>
      </c>
    </row>
    <row r="277" spans="1:65" s="2" customFormat="1" ht="16.5" customHeight="1">
      <c r="A277" s="32"/>
      <c r="B277" s="157"/>
      <c r="C277" s="158" t="s">
        <v>442</v>
      </c>
      <c r="D277" s="158" t="s">
        <v>137</v>
      </c>
      <c r="E277" s="159" t="s">
        <v>443</v>
      </c>
      <c r="F277" s="160" t="s">
        <v>444</v>
      </c>
      <c r="G277" s="161" t="s">
        <v>349</v>
      </c>
      <c r="H277" s="162">
        <v>1</v>
      </c>
      <c r="I277" s="163"/>
      <c r="J277" s="164">
        <f t="shared" si="39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0"/>
        <v>0</v>
      </c>
      <c r="Q277" s="168">
        <v>1.8E-3</v>
      </c>
      <c r="R277" s="168">
        <f t="shared" si="31"/>
        <v>1.8E-3</v>
      </c>
      <c r="S277" s="168">
        <v>0</v>
      </c>
      <c r="T277" s="169">
        <f t="shared" si="32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196</v>
      </c>
      <c r="AT277" s="170" t="s">
        <v>137</v>
      </c>
      <c r="AU277" s="170" t="s">
        <v>142</v>
      </c>
      <c r="AY277" s="17" t="s">
        <v>134</v>
      </c>
      <c r="BE277" s="171">
        <f t="shared" si="33"/>
        <v>0</v>
      </c>
      <c r="BF277" s="171">
        <f t="shared" si="34"/>
        <v>0</v>
      </c>
      <c r="BG277" s="171">
        <f t="shared" si="35"/>
        <v>0</v>
      </c>
      <c r="BH277" s="171">
        <f t="shared" si="36"/>
        <v>0</v>
      </c>
      <c r="BI277" s="171">
        <f t="shared" si="37"/>
        <v>0</v>
      </c>
      <c r="BJ277" s="17" t="s">
        <v>142</v>
      </c>
      <c r="BK277" s="171">
        <f t="shared" si="38"/>
        <v>0</v>
      </c>
      <c r="BL277" s="17" t="s">
        <v>196</v>
      </c>
      <c r="BM277" s="170" t="s">
        <v>445</v>
      </c>
    </row>
    <row r="278" spans="1:65" s="2" customFormat="1" ht="21.75" customHeight="1">
      <c r="A278" s="32"/>
      <c r="B278" s="157"/>
      <c r="C278" s="158" t="s">
        <v>446</v>
      </c>
      <c r="D278" s="158" t="s">
        <v>137</v>
      </c>
      <c r="E278" s="159" t="s">
        <v>447</v>
      </c>
      <c r="F278" s="160" t="s">
        <v>448</v>
      </c>
      <c r="G278" s="161" t="s">
        <v>349</v>
      </c>
      <c r="H278" s="162">
        <v>1</v>
      </c>
      <c r="I278" s="163"/>
      <c r="J278" s="164">
        <f t="shared" si="39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0"/>
        <v>0</v>
      </c>
      <c r="Q278" s="168">
        <v>1.9599999999999999E-3</v>
      </c>
      <c r="R278" s="168">
        <f t="shared" si="31"/>
        <v>1.9599999999999999E-3</v>
      </c>
      <c r="S278" s="168">
        <v>0</v>
      </c>
      <c r="T278" s="169">
        <f t="shared" si="32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196</v>
      </c>
      <c r="AT278" s="170" t="s">
        <v>137</v>
      </c>
      <c r="AU278" s="170" t="s">
        <v>142</v>
      </c>
      <c r="AY278" s="17" t="s">
        <v>134</v>
      </c>
      <c r="BE278" s="171">
        <f t="shared" si="33"/>
        <v>0</v>
      </c>
      <c r="BF278" s="171">
        <f t="shared" si="34"/>
        <v>0</v>
      </c>
      <c r="BG278" s="171">
        <f t="shared" si="35"/>
        <v>0</v>
      </c>
      <c r="BH278" s="171">
        <f t="shared" si="36"/>
        <v>0</v>
      </c>
      <c r="BI278" s="171">
        <f t="shared" si="37"/>
        <v>0</v>
      </c>
      <c r="BJ278" s="17" t="s">
        <v>142</v>
      </c>
      <c r="BK278" s="171">
        <f t="shared" si="38"/>
        <v>0</v>
      </c>
      <c r="BL278" s="17" t="s">
        <v>196</v>
      </c>
      <c r="BM278" s="170" t="s">
        <v>449</v>
      </c>
    </row>
    <row r="279" spans="1:65" s="2" customFormat="1" ht="21.75" customHeight="1">
      <c r="A279" s="32"/>
      <c r="B279" s="157"/>
      <c r="C279" s="158" t="s">
        <v>450</v>
      </c>
      <c r="D279" s="158" t="s">
        <v>137</v>
      </c>
      <c r="E279" s="159" t="s">
        <v>451</v>
      </c>
      <c r="F279" s="160" t="s">
        <v>452</v>
      </c>
      <c r="G279" s="161" t="s">
        <v>182</v>
      </c>
      <c r="H279" s="162">
        <v>1</v>
      </c>
      <c r="I279" s="163"/>
      <c r="J279" s="164">
        <f t="shared" si="39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0"/>
        <v>0</v>
      </c>
      <c r="Q279" s="168">
        <v>1.2800000000000001E-3</v>
      </c>
      <c r="R279" s="168">
        <f t="shared" si="31"/>
        <v>1.2800000000000001E-3</v>
      </c>
      <c r="S279" s="168">
        <v>0</v>
      </c>
      <c r="T279" s="169">
        <f t="shared" si="32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196</v>
      </c>
      <c r="AT279" s="170" t="s">
        <v>137</v>
      </c>
      <c r="AU279" s="170" t="s">
        <v>142</v>
      </c>
      <c r="AY279" s="17" t="s">
        <v>134</v>
      </c>
      <c r="BE279" s="171">
        <f t="shared" si="33"/>
        <v>0</v>
      </c>
      <c r="BF279" s="171">
        <f t="shared" si="34"/>
        <v>0</v>
      </c>
      <c r="BG279" s="171">
        <f t="shared" si="35"/>
        <v>0</v>
      </c>
      <c r="BH279" s="171">
        <f t="shared" si="36"/>
        <v>0</v>
      </c>
      <c r="BI279" s="171">
        <f t="shared" si="37"/>
        <v>0</v>
      </c>
      <c r="BJ279" s="17" t="s">
        <v>142</v>
      </c>
      <c r="BK279" s="171">
        <f t="shared" si="38"/>
        <v>0</v>
      </c>
      <c r="BL279" s="17" t="s">
        <v>196</v>
      </c>
      <c r="BM279" s="170" t="s">
        <v>453</v>
      </c>
    </row>
    <row r="280" spans="1:65" s="2" customFormat="1" ht="16.5" customHeight="1">
      <c r="A280" s="32"/>
      <c r="B280" s="157"/>
      <c r="C280" s="158" t="s">
        <v>454</v>
      </c>
      <c r="D280" s="158" t="s">
        <v>137</v>
      </c>
      <c r="E280" s="159" t="s">
        <v>455</v>
      </c>
      <c r="F280" s="160" t="s">
        <v>456</v>
      </c>
      <c r="G280" s="161" t="s">
        <v>182</v>
      </c>
      <c r="H280" s="162">
        <v>3</v>
      </c>
      <c r="I280" s="163"/>
      <c r="J280" s="164">
        <f t="shared" si="39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0"/>
        <v>0</v>
      </c>
      <c r="Q280" s="168">
        <v>1.3999999999999999E-4</v>
      </c>
      <c r="R280" s="168">
        <f t="shared" si="31"/>
        <v>4.1999999999999996E-4</v>
      </c>
      <c r="S280" s="168">
        <v>0</v>
      </c>
      <c r="T280" s="169">
        <f t="shared" si="32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196</v>
      </c>
      <c r="AT280" s="170" t="s">
        <v>137</v>
      </c>
      <c r="AU280" s="170" t="s">
        <v>142</v>
      </c>
      <c r="AY280" s="17" t="s">
        <v>134</v>
      </c>
      <c r="BE280" s="171">
        <f t="shared" si="33"/>
        <v>0</v>
      </c>
      <c r="BF280" s="171">
        <f t="shared" si="34"/>
        <v>0</v>
      </c>
      <c r="BG280" s="171">
        <f t="shared" si="35"/>
        <v>0</v>
      </c>
      <c r="BH280" s="171">
        <f t="shared" si="36"/>
        <v>0</v>
      </c>
      <c r="BI280" s="171">
        <f t="shared" si="37"/>
        <v>0</v>
      </c>
      <c r="BJ280" s="17" t="s">
        <v>142</v>
      </c>
      <c r="BK280" s="171">
        <f t="shared" si="38"/>
        <v>0</v>
      </c>
      <c r="BL280" s="17" t="s">
        <v>196</v>
      </c>
      <c r="BM280" s="170" t="s">
        <v>457</v>
      </c>
    </row>
    <row r="281" spans="1:65" s="2" customFormat="1" ht="21.75" customHeight="1">
      <c r="A281" s="32"/>
      <c r="B281" s="157"/>
      <c r="C281" s="188" t="s">
        <v>458</v>
      </c>
      <c r="D281" s="188" t="s">
        <v>185</v>
      </c>
      <c r="E281" s="189" t="s">
        <v>459</v>
      </c>
      <c r="F281" s="190" t="s">
        <v>460</v>
      </c>
      <c r="G281" s="191" t="s">
        <v>182</v>
      </c>
      <c r="H281" s="192">
        <v>1</v>
      </c>
      <c r="I281" s="193"/>
      <c r="J281" s="194">
        <f t="shared" si="39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0"/>
        <v>0</v>
      </c>
      <c r="Q281" s="168">
        <v>4.4000000000000002E-4</v>
      </c>
      <c r="R281" s="168">
        <f t="shared" si="31"/>
        <v>4.4000000000000002E-4</v>
      </c>
      <c r="S281" s="168">
        <v>0</v>
      </c>
      <c r="T281" s="169">
        <f t="shared" si="32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272</v>
      </c>
      <c r="AT281" s="170" t="s">
        <v>185</v>
      </c>
      <c r="AU281" s="170" t="s">
        <v>142</v>
      </c>
      <c r="AY281" s="17" t="s">
        <v>134</v>
      </c>
      <c r="BE281" s="171">
        <f t="shared" si="33"/>
        <v>0</v>
      </c>
      <c r="BF281" s="171">
        <f t="shared" si="34"/>
        <v>0</v>
      </c>
      <c r="BG281" s="171">
        <f t="shared" si="35"/>
        <v>0</v>
      </c>
      <c r="BH281" s="171">
        <f t="shared" si="36"/>
        <v>0</v>
      </c>
      <c r="BI281" s="171">
        <f t="shared" si="37"/>
        <v>0</v>
      </c>
      <c r="BJ281" s="17" t="s">
        <v>142</v>
      </c>
      <c r="BK281" s="171">
        <f t="shared" si="38"/>
        <v>0</v>
      </c>
      <c r="BL281" s="17" t="s">
        <v>196</v>
      </c>
      <c r="BM281" s="170" t="s">
        <v>461</v>
      </c>
    </row>
    <row r="282" spans="1:65" s="2" customFormat="1" ht="21.75" customHeight="1">
      <c r="A282" s="32"/>
      <c r="B282" s="157"/>
      <c r="C282" s="188" t="s">
        <v>462</v>
      </c>
      <c r="D282" s="188" t="s">
        <v>185</v>
      </c>
      <c r="E282" s="189" t="s">
        <v>463</v>
      </c>
      <c r="F282" s="190" t="s">
        <v>464</v>
      </c>
      <c r="G282" s="191" t="s">
        <v>182</v>
      </c>
      <c r="H282" s="192">
        <v>1</v>
      </c>
      <c r="I282" s="193"/>
      <c r="J282" s="194">
        <f t="shared" si="39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0"/>
        <v>0</v>
      </c>
      <c r="Q282" s="168">
        <v>0</v>
      </c>
      <c r="R282" s="168">
        <f t="shared" si="31"/>
        <v>0</v>
      </c>
      <c r="S282" s="168">
        <v>0</v>
      </c>
      <c r="T282" s="169">
        <f t="shared" si="32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272</v>
      </c>
      <c r="AT282" s="170" t="s">
        <v>185</v>
      </c>
      <c r="AU282" s="170" t="s">
        <v>142</v>
      </c>
      <c r="AY282" s="17" t="s">
        <v>134</v>
      </c>
      <c r="BE282" s="171">
        <f t="shared" si="33"/>
        <v>0</v>
      </c>
      <c r="BF282" s="171">
        <f t="shared" si="34"/>
        <v>0</v>
      </c>
      <c r="BG282" s="171">
        <f t="shared" si="35"/>
        <v>0</v>
      </c>
      <c r="BH282" s="171">
        <f t="shared" si="36"/>
        <v>0</v>
      </c>
      <c r="BI282" s="171">
        <f t="shared" si="37"/>
        <v>0</v>
      </c>
      <c r="BJ282" s="17" t="s">
        <v>142</v>
      </c>
      <c r="BK282" s="171">
        <f t="shared" si="38"/>
        <v>0</v>
      </c>
      <c r="BL282" s="17" t="s">
        <v>196</v>
      </c>
      <c r="BM282" s="170" t="s">
        <v>465</v>
      </c>
    </row>
    <row r="283" spans="1:65" s="2" customFormat="1" ht="16.5" customHeight="1">
      <c r="A283" s="32"/>
      <c r="B283" s="157"/>
      <c r="C283" s="158" t="s">
        <v>466</v>
      </c>
      <c r="D283" s="158" t="s">
        <v>137</v>
      </c>
      <c r="E283" s="159" t="s">
        <v>467</v>
      </c>
      <c r="F283" s="160" t="s">
        <v>856</v>
      </c>
      <c r="G283" s="161" t="s">
        <v>182</v>
      </c>
      <c r="H283" s="162">
        <v>1</v>
      </c>
      <c r="I283" s="163"/>
      <c r="J283" s="164">
        <f t="shared" si="39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0"/>
        <v>0</v>
      </c>
      <c r="Q283" s="168">
        <v>3.1E-4</v>
      </c>
      <c r="R283" s="168">
        <f t="shared" si="31"/>
        <v>3.1E-4</v>
      </c>
      <c r="S283" s="168">
        <v>0</v>
      </c>
      <c r="T283" s="169">
        <f t="shared" si="32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196</v>
      </c>
      <c r="AT283" s="170" t="s">
        <v>137</v>
      </c>
      <c r="AU283" s="170" t="s">
        <v>142</v>
      </c>
      <c r="AY283" s="17" t="s">
        <v>134</v>
      </c>
      <c r="BE283" s="171">
        <f t="shared" si="33"/>
        <v>0</v>
      </c>
      <c r="BF283" s="171">
        <f t="shared" si="34"/>
        <v>0</v>
      </c>
      <c r="BG283" s="171">
        <f t="shared" si="35"/>
        <v>0</v>
      </c>
      <c r="BH283" s="171">
        <f t="shared" si="36"/>
        <v>0</v>
      </c>
      <c r="BI283" s="171">
        <f t="shared" si="37"/>
        <v>0</v>
      </c>
      <c r="BJ283" s="17" t="s">
        <v>142</v>
      </c>
      <c r="BK283" s="171">
        <f t="shared" si="38"/>
        <v>0</v>
      </c>
      <c r="BL283" s="17" t="s">
        <v>196</v>
      </c>
      <c r="BM283" s="170" t="s">
        <v>468</v>
      </c>
    </row>
    <row r="284" spans="1:65" s="2" customFormat="1" ht="33" customHeight="1">
      <c r="A284" s="32"/>
      <c r="B284" s="157"/>
      <c r="C284" s="158" t="s">
        <v>469</v>
      </c>
      <c r="D284" s="158" t="s">
        <v>137</v>
      </c>
      <c r="E284" s="159" t="s">
        <v>470</v>
      </c>
      <c r="F284" s="160" t="s">
        <v>471</v>
      </c>
      <c r="G284" s="161" t="s">
        <v>472</v>
      </c>
      <c r="H284" s="162">
        <v>1</v>
      </c>
      <c r="I284" s="163"/>
      <c r="J284" s="164">
        <f t="shared" si="39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0"/>
        <v>0</v>
      </c>
      <c r="Q284" s="168">
        <v>0</v>
      </c>
      <c r="R284" s="168">
        <f t="shared" si="31"/>
        <v>0</v>
      </c>
      <c r="S284" s="168">
        <v>0</v>
      </c>
      <c r="T284" s="169">
        <f t="shared" si="32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196</v>
      </c>
      <c r="AT284" s="170" t="s">
        <v>137</v>
      </c>
      <c r="AU284" s="170" t="s">
        <v>142</v>
      </c>
      <c r="AY284" s="17" t="s">
        <v>134</v>
      </c>
      <c r="BE284" s="171">
        <f t="shared" si="33"/>
        <v>0</v>
      </c>
      <c r="BF284" s="171">
        <f t="shared" si="34"/>
        <v>0</v>
      </c>
      <c r="BG284" s="171">
        <f t="shared" si="35"/>
        <v>0</v>
      </c>
      <c r="BH284" s="171">
        <f t="shared" si="36"/>
        <v>0</v>
      </c>
      <c r="BI284" s="171">
        <f t="shared" si="37"/>
        <v>0</v>
      </c>
      <c r="BJ284" s="17" t="s">
        <v>142</v>
      </c>
      <c r="BK284" s="171">
        <f t="shared" si="38"/>
        <v>0</v>
      </c>
      <c r="BL284" s="17" t="s">
        <v>196</v>
      </c>
      <c r="BM284" s="170" t="s">
        <v>473</v>
      </c>
    </row>
    <row r="285" spans="1:65" s="2" customFormat="1" ht="21.75" customHeight="1">
      <c r="A285" s="32"/>
      <c r="B285" s="157"/>
      <c r="C285" s="158" t="s">
        <v>474</v>
      </c>
      <c r="D285" s="158" t="s">
        <v>137</v>
      </c>
      <c r="E285" s="159" t="s">
        <v>475</v>
      </c>
      <c r="F285" s="160" t="s">
        <v>476</v>
      </c>
      <c r="G285" s="161" t="s">
        <v>222</v>
      </c>
      <c r="H285" s="162">
        <v>6.5000000000000002E-2</v>
      </c>
      <c r="I285" s="163"/>
      <c r="J285" s="164">
        <f t="shared" si="39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0"/>
        <v>0</v>
      </c>
      <c r="Q285" s="168">
        <v>0</v>
      </c>
      <c r="R285" s="168">
        <f t="shared" si="31"/>
        <v>0</v>
      </c>
      <c r="S285" s="168">
        <v>0</v>
      </c>
      <c r="T285" s="169">
        <f t="shared" si="32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196</v>
      </c>
      <c r="AT285" s="170" t="s">
        <v>137</v>
      </c>
      <c r="AU285" s="170" t="s">
        <v>142</v>
      </c>
      <c r="AY285" s="17" t="s">
        <v>134</v>
      </c>
      <c r="BE285" s="171">
        <f t="shared" si="33"/>
        <v>0</v>
      </c>
      <c r="BF285" s="171">
        <f t="shared" si="34"/>
        <v>0</v>
      </c>
      <c r="BG285" s="171">
        <f t="shared" si="35"/>
        <v>0</v>
      </c>
      <c r="BH285" s="171">
        <f t="shared" si="36"/>
        <v>0</v>
      </c>
      <c r="BI285" s="171">
        <f t="shared" si="37"/>
        <v>0</v>
      </c>
      <c r="BJ285" s="17" t="s">
        <v>142</v>
      </c>
      <c r="BK285" s="171">
        <f t="shared" si="38"/>
        <v>0</v>
      </c>
      <c r="BL285" s="17" t="s">
        <v>196</v>
      </c>
      <c r="BM285" s="170" t="s">
        <v>477</v>
      </c>
    </row>
    <row r="286" spans="1:65" s="2" customFormat="1" ht="21.75" customHeight="1">
      <c r="A286" s="32"/>
      <c r="B286" s="157"/>
      <c r="C286" s="158"/>
      <c r="D286" s="158"/>
      <c r="E286" s="159"/>
      <c r="F286" s="160"/>
      <c r="G286" s="161"/>
      <c r="H286" s="162"/>
      <c r="I286" s="163"/>
      <c r="J286" s="164"/>
      <c r="K286" s="165"/>
      <c r="L286" s="33"/>
      <c r="M286" s="166" t="s">
        <v>1</v>
      </c>
      <c r="N286" s="167" t="s">
        <v>42</v>
      </c>
      <c r="O286" s="58"/>
      <c r="P286" s="168">
        <f t="shared" si="30"/>
        <v>0</v>
      </c>
      <c r="Q286" s="168">
        <v>0</v>
      </c>
      <c r="R286" s="168">
        <f t="shared" si="31"/>
        <v>0</v>
      </c>
      <c r="S286" s="168">
        <v>0</v>
      </c>
      <c r="T286" s="169">
        <f t="shared" si="32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196</v>
      </c>
      <c r="AT286" s="170" t="s">
        <v>137</v>
      </c>
      <c r="AU286" s="170" t="s">
        <v>142</v>
      </c>
      <c r="AY286" s="17" t="s">
        <v>134</v>
      </c>
      <c r="BE286" s="171">
        <f t="shared" si="33"/>
        <v>0</v>
      </c>
      <c r="BF286" s="171">
        <f t="shared" si="34"/>
        <v>0</v>
      </c>
      <c r="BG286" s="171">
        <f t="shared" si="35"/>
        <v>0</v>
      </c>
      <c r="BH286" s="171">
        <f t="shared" si="36"/>
        <v>0</v>
      </c>
      <c r="BI286" s="171">
        <f t="shared" si="37"/>
        <v>0</v>
      </c>
      <c r="BJ286" s="17" t="s">
        <v>142</v>
      </c>
      <c r="BK286" s="171">
        <f t="shared" si="38"/>
        <v>0</v>
      </c>
      <c r="BL286" s="17" t="s">
        <v>196</v>
      </c>
      <c r="BM286" s="170" t="s">
        <v>478</v>
      </c>
    </row>
    <row r="287" spans="1:65" s="12" customFormat="1" ht="22.9" customHeight="1">
      <c r="B287" s="144"/>
      <c r="D287" s="145" t="s">
        <v>75</v>
      </c>
      <c r="E287" s="155" t="s">
        <v>479</v>
      </c>
      <c r="F287" s="155" t="s">
        <v>480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142</v>
      </c>
      <c r="AT287" s="153" t="s">
        <v>75</v>
      </c>
      <c r="AU287" s="153" t="s">
        <v>81</v>
      </c>
      <c r="AY287" s="145" t="s">
        <v>134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481</v>
      </c>
      <c r="D288" s="158" t="s">
        <v>137</v>
      </c>
      <c r="E288" s="159" t="s">
        <v>482</v>
      </c>
      <c r="F288" s="160" t="s">
        <v>483</v>
      </c>
      <c r="G288" s="161" t="s">
        <v>349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196</v>
      </c>
      <c r="AT288" s="170" t="s">
        <v>137</v>
      </c>
      <c r="AU288" s="170" t="s">
        <v>142</v>
      </c>
      <c r="AY288" s="17" t="s">
        <v>134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142</v>
      </c>
      <c r="BK288" s="171">
        <f>ROUND(I288*H288,2)</f>
        <v>0</v>
      </c>
      <c r="BL288" s="17" t="s">
        <v>196</v>
      </c>
      <c r="BM288" s="170" t="s">
        <v>484</v>
      </c>
    </row>
    <row r="289" spans="1:65" s="2" customFormat="1" ht="21.75" customHeight="1">
      <c r="A289" s="32"/>
      <c r="B289" s="157"/>
      <c r="C289" s="158" t="s">
        <v>485</v>
      </c>
      <c r="D289" s="158" t="s">
        <v>137</v>
      </c>
      <c r="E289" s="159" t="s">
        <v>486</v>
      </c>
      <c r="F289" s="160" t="s">
        <v>487</v>
      </c>
      <c r="G289" s="161" t="s">
        <v>222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196</v>
      </c>
      <c r="AT289" s="170" t="s">
        <v>137</v>
      </c>
      <c r="AU289" s="170" t="s">
        <v>142</v>
      </c>
      <c r="AY289" s="17" t="s">
        <v>134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142</v>
      </c>
      <c r="BK289" s="171">
        <f>ROUND(I289*H289,2)</f>
        <v>0</v>
      </c>
      <c r="BL289" s="17" t="s">
        <v>196</v>
      </c>
      <c r="BM289" s="170" t="s">
        <v>488</v>
      </c>
    </row>
    <row r="290" spans="1:65" s="2" customFormat="1" ht="21.75" customHeight="1">
      <c r="A290" s="32"/>
      <c r="B290" s="157"/>
      <c r="C290" s="158" t="s">
        <v>489</v>
      </c>
      <c r="D290" s="158" t="s">
        <v>137</v>
      </c>
      <c r="E290" s="159" t="s">
        <v>490</v>
      </c>
      <c r="F290" s="160" t="s">
        <v>491</v>
      </c>
      <c r="G290" s="161" t="s">
        <v>222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196</v>
      </c>
      <c r="AT290" s="170" t="s">
        <v>137</v>
      </c>
      <c r="AU290" s="170" t="s">
        <v>142</v>
      </c>
      <c r="AY290" s="17" t="s">
        <v>134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142</v>
      </c>
      <c r="BK290" s="171">
        <f>ROUND(I290*H290,2)</f>
        <v>0</v>
      </c>
      <c r="BL290" s="17" t="s">
        <v>196</v>
      </c>
      <c r="BM290" s="170" t="s">
        <v>492</v>
      </c>
    </row>
    <row r="291" spans="1:65" s="12" customFormat="1" ht="22.9" customHeight="1">
      <c r="B291" s="144"/>
      <c r="D291" s="145" t="s">
        <v>75</v>
      </c>
      <c r="E291" s="155" t="s">
        <v>493</v>
      </c>
      <c r="F291" s="155" t="s">
        <v>494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142</v>
      </c>
      <c r="AT291" s="153" t="s">
        <v>75</v>
      </c>
      <c r="AU291" s="153" t="s">
        <v>81</v>
      </c>
      <c r="AY291" s="145" t="s">
        <v>134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495</v>
      </c>
      <c r="D292" s="158" t="s">
        <v>137</v>
      </c>
      <c r="E292" s="159" t="s">
        <v>496</v>
      </c>
      <c r="F292" s="160" t="s">
        <v>497</v>
      </c>
      <c r="G292" s="161" t="s">
        <v>182</v>
      </c>
      <c r="H292" s="162">
        <v>1</v>
      </c>
      <c r="I292" s="163"/>
      <c r="J292" s="164">
        <f t="shared" ref="J292:J307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196</v>
      </c>
      <c r="AT292" s="170" t="s">
        <v>137</v>
      </c>
      <c r="AU292" s="170" t="s">
        <v>142</v>
      </c>
      <c r="AY292" s="17" t="s">
        <v>134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142</v>
      </c>
      <c r="BK292" s="171">
        <f t="shared" ref="BK292:BK308" si="49">ROUND(I292*H292,2)</f>
        <v>0</v>
      </c>
      <c r="BL292" s="17" t="s">
        <v>196</v>
      </c>
      <c r="BM292" s="170" t="s">
        <v>498</v>
      </c>
    </row>
    <row r="293" spans="1:65" s="2" customFormat="1" ht="21.75" customHeight="1">
      <c r="A293" s="32"/>
      <c r="B293" s="157"/>
      <c r="C293" s="188" t="s">
        <v>499</v>
      </c>
      <c r="D293" s="188" t="s">
        <v>185</v>
      </c>
      <c r="E293" s="189" t="s">
        <v>500</v>
      </c>
      <c r="F293" s="190" t="s">
        <v>501</v>
      </c>
      <c r="G293" s="191" t="s">
        <v>182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272</v>
      </c>
      <c r="AT293" s="170" t="s">
        <v>185</v>
      </c>
      <c r="AU293" s="170" t="s">
        <v>142</v>
      </c>
      <c r="AY293" s="17" t="s">
        <v>134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142</v>
      </c>
      <c r="BK293" s="171">
        <f t="shared" si="49"/>
        <v>0</v>
      </c>
      <c r="BL293" s="17" t="s">
        <v>196</v>
      </c>
      <c r="BM293" s="170" t="s">
        <v>502</v>
      </c>
    </row>
    <row r="294" spans="1:65" s="2" customFormat="1" ht="21.75" customHeight="1">
      <c r="A294" s="32"/>
      <c r="B294" s="157"/>
      <c r="C294" s="158" t="s">
        <v>503</v>
      </c>
      <c r="D294" s="158" t="s">
        <v>137</v>
      </c>
      <c r="E294" s="159" t="s">
        <v>504</v>
      </c>
      <c r="F294" s="160" t="s">
        <v>505</v>
      </c>
      <c r="G294" s="161" t="s">
        <v>277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196</v>
      </c>
      <c r="AT294" s="170" t="s">
        <v>137</v>
      </c>
      <c r="AU294" s="170" t="s">
        <v>142</v>
      </c>
      <c r="AY294" s="17" t="s">
        <v>134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142</v>
      </c>
      <c r="BK294" s="171">
        <f t="shared" si="49"/>
        <v>0</v>
      </c>
      <c r="BL294" s="17" t="s">
        <v>196</v>
      </c>
      <c r="BM294" s="170" t="s">
        <v>506</v>
      </c>
    </row>
    <row r="295" spans="1:65" s="2" customFormat="1" ht="16.5" customHeight="1">
      <c r="A295" s="32"/>
      <c r="B295" s="157"/>
      <c r="C295" s="188" t="s">
        <v>507</v>
      </c>
      <c r="D295" s="188" t="s">
        <v>185</v>
      </c>
      <c r="E295" s="189" t="s">
        <v>508</v>
      </c>
      <c r="F295" s="190" t="s">
        <v>509</v>
      </c>
      <c r="G295" s="191" t="s">
        <v>277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272</v>
      </c>
      <c r="AT295" s="170" t="s">
        <v>185</v>
      </c>
      <c r="AU295" s="170" t="s">
        <v>142</v>
      </c>
      <c r="AY295" s="17" t="s">
        <v>134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142</v>
      </c>
      <c r="BK295" s="171">
        <f t="shared" si="49"/>
        <v>0</v>
      </c>
      <c r="BL295" s="17" t="s">
        <v>196</v>
      </c>
      <c r="BM295" s="170" t="s">
        <v>510</v>
      </c>
    </row>
    <row r="296" spans="1:65" s="2" customFormat="1" ht="16.5" customHeight="1">
      <c r="A296" s="32"/>
      <c r="B296" s="157"/>
      <c r="C296" s="188" t="s">
        <v>511</v>
      </c>
      <c r="D296" s="188" t="s">
        <v>185</v>
      </c>
      <c r="E296" s="189" t="s">
        <v>512</v>
      </c>
      <c r="F296" s="190" t="s">
        <v>513</v>
      </c>
      <c r="G296" s="191" t="s">
        <v>277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272</v>
      </c>
      <c r="AT296" s="170" t="s">
        <v>185</v>
      </c>
      <c r="AU296" s="170" t="s">
        <v>142</v>
      </c>
      <c r="AY296" s="17" t="s">
        <v>134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142</v>
      </c>
      <c r="BK296" s="171">
        <f t="shared" si="49"/>
        <v>0</v>
      </c>
      <c r="BL296" s="17" t="s">
        <v>196</v>
      </c>
      <c r="BM296" s="170" t="s">
        <v>514</v>
      </c>
    </row>
    <row r="297" spans="1:65" s="2" customFormat="1" ht="21.75" customHeight="1">
      <c r="A297" s="32"/>
      <c r="B297" s="157"/>
      <c r="C297" s="158" t="s">
        <v>515</v>
      </c>
      <c r="D297" s="158" t="s">
        <v>137</v>
      </c>
      <c r="E297" s="159" t="s">
        <v>516</v>
      </c>
      <c r="F297" s="160" t="s">
        <v>517</v>
      </c>
      <c r="G297" s="161" t="s">
        <v>182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196</v>
      </c>
      <c r="AT297" s="170" t="s">
        <v>137</v>
      </c>
      <c r="AU297" s="170" t="s">
        <v>142</v>
      </c>
      <c r="AY297" s="17" t="s">
        <v>134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142</v>
      </c>
      <c r="BK297" s="171">
        <f t="shared" si="49"/>
        <v>0</v>
      </c>
      <c r="BL297" s="17" t="s">
        <v>196</v>
      </c>
      <c r="BM297" s="170" t="s">
        <v>518</v>
      </c>
    </row>
    <row r="298" spans="1:65" s="2" customFormat="1" ht="21.75" customHeight="1">
      <c r="A298" s="32"/>
      <c r="B298" s="157"/>
      <c r="C298" s="188" t="s">
        <v>519</v>
      </c>
      <c r="D298" s="188" t="s">
        <v>185</v>
      </c>
      <c r="E298" s="189" t="s">
        <v>520</v>
      </c>
      <c r="F298" s="190" t="s">
        <v>521</v>
      </c>
      <c r="G298" s="191" t="s">
        <v>182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272</v>
      </c>
      <c r="AT298" s="170" t="s">
        <v>185</v>
      </c>
      <c r="AU298" s="170" t="s">
        <v>142</v>
      </c>
      <c r="AY298" s="17" t="s">
        <v>134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142</v>
      </c>
      <c r="BK298" s="171">
        <f t="shared" si="49"/>
        <v>0</v>
      </c>
      <c r="BL298" s="17" t="s">
        <v>196</v>
      </c>
      <c r="BM298" s="170" t="s">
        <v>522</v>
      </c>
    </row>
    <row r="299" spans="1:65" s="2" customFormat="1" ht="21.75" customHeight="1">
      <c r="A299" s="32"/>
      <c r="B299" s="157"/>
      <c r="C299" s="158" t="s">
        <v>523</v>
      </c>
      <c r="D299" s="158" t="s">
        <v>137</v>
      </c>
      <c r="E299" s="159" t="s">
        <v>524</v>
      </c>
      <c r="F299" s="160" t="s">
        <v>525</v>
      </c>
      <c r="G299" s="161" t="s">
        <v>182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196</v>
      </c>
      <c r="AT299" s="170" t="s">
        <v>137</v>
      </c>
      <c r="AU299" s="170" t="s">
        <v>142</v>
      </c>
      <c r="AY299" s="17" t="s">
        <v>134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142</v>
      </c>
      <c r="BK299" s="171">
        <f t="shared" si="49"/>
        <v>0</v>
      </c>
      <c r="BL299" s="17" t="s">
        <v>196</v>
      </c>
      <c r="BM299" s="170" t="s">
        <v>526</v>
      </c>
    </row>
    <row r="300" spans="1:65" s="2" customFormat="1" ht="21.75" customHeight="1">
      <c r="A300" s="32"/>
      <c r="B300" s="157"/>
      <c r="C300" s="188" t="s">
        <v>527</v>
      </c>
      <c r="D300" s="188" t="s">
        <v>185</v>
      </c>
      <c r="E300" s="189" t="s">
        <v>528</v>
      </c>
      <c r="F300" s="190" t="s">
        <v>529</v>
      </c>
      <c r="G300" s="191" t="s">
        <v>182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272</v>
      </c>
      <c r="AT300" s="170" t="s">
        <v>185</v>
      </c>
      <c r="AU300" s="170" t="s">
        <v>142</v>
      </c>
      <c r="AY300" s="17" t="s">
        <v>134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142</v>
      </c>
      <c r="BK300" s="171">
        <f t="shared" si="49"/>
        <v>0</v>
      </c>
      <c r="BL300" s="17" t="s">
        <v>196</v>
      </c>
      <c r="BM300" s="170" t="s">
        <v>530</v>
      </c>
    </row>
    <row r="301" spans="1:65" s="2" customFormat="1" ht="21.75" customHeight="1">
      <c r="A301" s="32"/>
      <c r="B301" s="157"/>
      <c r="C301" s="158" t="s">
        <v>531</v>
      </c>
      <c r="D301" s="158" t="s">
        <v>137</v>
      </c>
      <c r="E301" s="159" t="s">
        <v>532</v>
      </c>
      <c r="F301" s="160" t="s">
        <v>533</v>
      </c>
      <c r="G301" s="161" t="s">
        <v>182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196</v>
      </c>
      <c r="AT301" s="170" t="s">
        <v>137</v>
      </c>
      <c r="AU301" s="170" t="s">
        <v>142</v>
      </c>
      <c r="AY301" s="17" t="s">
        <v>134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142</v>
      </c>
      <c r="BK301" s="171">
        <f t="shared" si="49"/>
        <v>0</v>
      </c>
      <c r="BL301" s="17" t="s">
        <v>196</v>
      </c>
      <c r="BM301" s="170" t="s">
        <v>534</v>
      </c>
    </row>
    <row r="302" spans="1:65" s="2" customFormat="1" ht="16.5" customHeight="1">
      <c r="A302" s="32"/>
      <c r="B302" s="157"/>
      <c r="C302" s="188" t="s">
        <v>535</v>
      </c>
      <c r="D302" s="188" t="s">
        <v>185</v>
      </c>
      <c r="E302" s="189" t="s">
        <v>536</v>
      </c>
      <c r="F302" s="190" t="s">
        <v>537</v>
      </c>
      <c r="G302" s="191" t="s">
        <v>182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272</v>
      </c>
      <c r="AT302" s="170" t="s">
        <v>185</v>
      </c>
      <c r="AU302" s="170" t="s">
        <v>142</v>
      </c>
      <c r="AY302" s="17" t="s">
        <v>134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142</v>
      </c>
      <c r="BK302" s="171">
        <f t="shared" si="49"/>
        <v>0</v>
      </c>
      <c r="BL302" s="17" t="s">
        <v>196</v>
      </c>
      <c r="BM302" s="170" t="s">
        <v>538</v>
      </c>
    </row>
    <row r="303" spans="1:65" s="2" customFormat="1" ht="21.75" customHeight="1">
      <c r="A303" s="32"/>
      <c r="B303" s="157"/>
      <c r="C303" s="158" t="s">
        <v>539</v>
      </c>
      <c r="D303" s="158" t="s">
        <v>137</v>
      </c>
      <c r="E303" s="159" t="s">
        <v>540</v>
      </c>
      <c r="F303" s="160" t="s">
        <v>541</v>
      </c>
      <c r="G303" s="161" t="s">
        <v>182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196</v>
      </c>
      <c r="AT303" s="170" t="s">
        <v>137</v>
      </c>
      <c r="AU303" s="170" t="s">
        <v>142</v>
      </c>
      <c r="AY303" s="17" t="s">
        <v>134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142</v>
      </c>
      <c r="BK303" s="171">
        <f t="shared" si="49"/>
        <v>0</v>
      </c>
      <c r="BL303" s="17" t="s">
        <v>196</v>
      </c>
      <c r="BM303" s="170" t="s">
        <v>542</v>
      </c>
    </row>
    <row r="304" spans="1:65" s="2" customFormat="1" ht="16.5" customHeight="1">
      <c r="A304" s="32"/>
      <c r="B304" s="157"/>
      <c r="C304" s="188" t="s">
        <v>543</v>
      </c>
      <c r="D304" s="188" t="s">
        <v>185</v>
      </c>
      <c r="E304" s="189" t="s">
        <v>544</v>
      </c>
      <c r="F304" s="190" t="s">
        <v>545</v>
      </c>
      <c r="G304" s="191" t="s">
        <v>182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272</v>
      </c>
      <c r="AT304" s="170" t="s">
        <v>185</v>
      </c>
      <c r="AU304" s="170" t="s">
        <v>142</v>
      </c>
      <c r="AY304" s="17" t="s">
        <v>134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142</v>
      </c>
      <c r="BK304" s="171">
        <f t="shared" si="49"/>
        <v>0</v>
      </c>
      <c r="BL304" s="17" t="s">
        <v>196</v>
      </c>
      <c r="BM304" s="170" t="s">
        <v>546</v>
      </c>
    </row>
    <row r="305" spans="1:65" s="2" customFormat="1" ht="16.5" customHeight="1">
      <c r="A305" s="32"/>
      <c r="B305" s="157"/>
      <c r="C305" s="188" t="s">
        <v>547</v>
      </c>
      <c r="D305" s="188" t="s">
        <v>185</v>
      </c>
      <c r="E305" s="189" t="s">
        <v>548</v>
      </c>
      <c r="F305" s="190" t="s">
        <v>549</v>
      </c>
      <c r="G305" s="191" t="s">
        <v>277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272</v>
      </c>
      <c r="AT305" s="170" t="s">
        <v>185</v>
      </c>
      <c r="AU305" s="170" t="s">
        <v>142</v>
      </c>
      <c r="AY305" s="17" t="s">
        <v>134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142</v>
      </c>
      <c r="BK305" s="171">
        <f t="shared" si="49"/>
        <v>0</v>
      </c>
      <c r="BL305" s="17" t="s">
        <v>196</v>
      </c>
      <c r="BM305" s="170" t="s">
        <v>550</v>
      </c>
    </row>
    <row r="306" spans="1:65" s="2" customFormat="1" ht="21.75" customHeight="1">
      <c r="A306" s="32"/>
      <c r="B306" s="157"/>
      <c r="C306" s="158" t="s">
        <v>551</v>
      </c>
      <c r="D306" s="158" t="s">
        <v>137</v>
      </c>
      <c r="E306" s="159" t="s">
        <v>552</v>
      </c>
      <c r="F306" s="160" t="s">
        <v>553</v>
      </c>
      <c r="G306" s="161" t="s">
        <v>182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196</v>
      </c>
      <c r="AT306" s="170" t="s">
        <v>137</v>
      </c>
      <c r="AU306" s="170" t="s">
        <v>142</v>
      </c>
      <c r="AY306" s="17" t="s">
        <v>134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142</v>
      </c>
      <c r="BK306" s="171">
        <f t="shared" si="49"/>
        <v>0</v>
      </c>
      <c r="BL306" s="17" t="s">
        <v>196</v>
      </c>
      <c r="BM306" s="170" t="s">
        <v>554</v>
      </c>
    </row>
    <row r="307" spans="1:65" s="2" customFormat="1" ht="21.75" customHeight="1">
      <c r="A307" s="32"/>
      <c r="B307" s="157"/>
      <c r="C307" s="158" t="s">
        <v>555</v>
      </c>
      <c r="D307" s="158" t="s">
        <v>137</v>
      </c>
      <c r="E307" s="159" t="s">
        <v>556</v>
      </c>
      <c r="F307" s="160" t="s">
        <v>557</v>
      </c>
      <c r="G307" s="161" t="s">
        <v>222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196</v>
      </c>
      <c r="AT307" s="170" t="s">
        <v>137</v>
      </c>
      <c r="AU307" s="170" t="s">
        <v>142</v>
      </c>
      <c r="AY307" s="17" t="s">
        <v>134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142</v>
      </c>
      <c r="BK307" s="171">
        <f t="shared" si="49"/>
        <v>0</v>
      </c>
      <c r="BL307" s="17" t="s">
        <v>196</v>
      </c>
      <c r="BM307" s="170" t="s">
        <v>558</v>
      </c>
    </row>
    <row r="308" spans="1:65" s="2" customFormat="1" ht="21.75" customHeight="1">
      <c r="A308" s="32"/>
      <c r="B308" s="157"/>
      <c r="C308" s="158"/>
      <c r="D308" s="158"/>
      <c r="E308" s="159"/>
      <c r="F308" s="160"/>
      <c r="G308" s="161"/>
      <c r="H308" s="162"/>
      <c r="I308" s="163"/>
      <c r="J308" s="164"/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196</v>
      </c>
      <c r="AT308" s="170" t="s">
        <v>137</v>
      </c>
      <c r="AU308" s="170" t="s">
        <v>142</v>
      </c>
      <c r="AY308" s="17" t="s">
        <v>134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142</v>
      </c>
      <c r="BK308" s="171">
        <f t="shared" si="49"/>
        <v>0</v>
      </c>
      <c r="BL308" s="17" t="s">
        <v>196</v>
      </c>
      <c r="BM308" s="170" t="s">
        <v>559</v>
      </c>
    </row>
    <row r="309" spans="1:65" s="12" customFormat="1" ht="22.9" customHeight="1">
      <c r="B309" s="144"/>
      <c r="D309" s="145" t="s">
        <v>75</v>
      </c>
      <c r="E309" s="155" t="s">
        <v>560</v>
      </c>
      <c r="F309" s="155" t="s">
        <v>561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142</v>
      </c>
      <c r="AT309" s="153" t="s">
        <v>75</v>
      </c>
      <c r="AU309" s="153" t="s">
        <v>81</v>
      </c>
      <c r="AY309" s="145" t="s">
        <v>134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562</v>
      </c>
      <c r="D310" s="158" t="s">
        <v>137</v>
      </c>
      <c r="E310" s="159" t="s">
        <v>563</v>
      </c>
      <c r="F310" s="160" t="s">
        <v>564</v>
      </c>
      <c r="G310" s="161" t="s">
        <v>182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196</v>
      </c>
      <c r="AT310" s="170" t="s">
        <v>137</v>
      </c>
      <c r="AU310" s="170" t="s">
        <v>142</v>
      </c>
      <c r="AY310" s="17" t="s">
        <v>134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142</v>
      </c>
      <c r="BK310" s="171">
        <f>ROUND(I310*H310,2)</f>
        <v>0</v>
      </c>
      <c r="BL310" s="17" t="s">
        <v>196</v>
      </c>
      <c r="BM310" s="170" t="s">
        <v>565</v>
      </c>
    </row>
    <row r="311" spans="1:65" s="2" customFormat="1" ht="16.5" customHeight="1">
      <c r="A311" s="32"/>
      <c r="B311" s="157"/>
      <c r="C311" s="188" t="s">
        <v>566</v>
      </c>
      <c r="D311" s="188" t="s">
        <v>185</v>
      </c>
      <c r="E311" s="189" t="s">
        <v>567</v>
      </c>
      <c r="F311" s="190" t="s">
        <v>568</v>
      </c>
      <c r="G311" s="191" t="s">
        <v>182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272</v>
      </c>
      <c r="AT311" s="170" t="s">
        <v>185</v>
      </c>
      <c r="AU311" s="170" t="s">
        <v>142</v>
      </c>
      <c r="AY311" s="17" t="s">
        <v>134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142</v>
      </c>
      <c r="BK311" s="171">
        <f>ROUND(I311*H311,2)</f>
        <v>0</v>
      </c>
      <c r="BL311" s="17" t="s">
        <v>196</v>
      </c>
      <c r="BM311" s="170" t="s">
        <v>569</v>
      </c>
    </row>
    <row r="312" spans="1:65" s="2" customFormat="1" ht="21.75" customHeight="1">
      <c r="A312" s="32"/>
      <c r="B312" s="157"/>
      <c r="C312" s="158" t="s">
        <v>570</v>
      </c>
      <c r="D312" s="158" t="s">
        <v>137</v>
      </c>
      <c r="E312" s="159" t="s">
        <v>571</v>
      </c>
      <c r="F312" s="160" t="s">
        <v>572</v>
      </c>
      <c r="G312" s="161" t="s">
        <v>182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196</v>
      </c>
      <c r="AT312" s="170" t="s">
        <v>137</v>
      </c>
      <c r="AU312" s="170" t="s">
        <v>142</v>
      </c>
      <c r="AY312" s="17" t="s">
        <v>134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142</v>
      </c>
      <c r="BK312" s="171">
        <f>ROUND(I312*H312,2)</f>
        <v>0</v>
      </c>
      <c r="BL312" s="17" t="s">
        <v>196</v>
      </c>
      <c r="BM312" s="170" t="s">
        <v>573</v>
      </c>
    </row>
    <row r="313" spans="1:65" s="2" customFormat="1" ht="21.75" customHeight="1">
      <c r="A313" s="32"/>
      <c r="B313" s="157"/>
      <c r="C313" s="158" t="s">
        <v>574</v>
      </c>
      <c r="D313" s="158" t="s">
        <v>137</v>
      </c>
      <c r="E313" s="159" t="s">
        <v>575</v>
      </c>
      <c r="F313" s="160" t="s">
        <v>576</v>
      </c>
      <c r="G313" s="161" t="s">
        <v>222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196</v>
      </c>
      <c r="AT313" s="170" t="s">
        <v>137</v>
      </c>
      <c r="AU313" s="170" t="s">
        <v>142</v>
      </c>
      <c r="AY313" s="17" t="s">
        <v>134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142</v>
      </c>
      <c r="BK313" s="171">
        <f>ROUND(I313*H313,2)</f>
        <v>0</v>
      </c>
      <c r="BL313" s="17" t="s">
        <v>196</v>
      </c>
      <c r="BM313" s="170" t="s">
        <v>577</v>
      </c>
    </row>
    <row r="314" spans="1:65" s="2" customFormat="1" ht="21.75" customHeight="1">
      <c r="A314" s="32"/>
      <c r="B314" s="157"/>
      <c r="C314" s="158"/>
      <c r="D314" s="158"/>
      <c r="E314" s="159"/>
      <c r="F314" s="160"/>
      <c r="G314" s="161"/>
      <c r="H314" s="162"/>
      <c r="I314" s="163"/>
      <c r="J314" s="164"/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196</v>
      </c>
      <c r="AT314" s="170" t="s">
        <v>137</v>
      </c>
      <c r="AU314" s="170" t="s">
        <v>142</v>
      </c>
      <c r="AY314" s="17" t="s">
        <v>134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142</v>
      </c>
      <c r="BK314" s="171">
        <f>ROUND(I314*H314,2)</f>
        <v>0</v>
      </c>
      <c r="BL314" s="17" t="s">
        <v>196</v>
      </c>
      <c r="BM314" s="170" t="s">
        <v>578</v>
      </c>
    </row>
    <row r="315" spans="1:65" s="12" customFormat="1" ht="22.9" customHeight="1">
      <c r="B315" s="144"/>
      <c r="D315" s="145" t="s">
        <v>75</v>
      </c>
      <c r="E315" s="155" t="s">
        <v>579</v>
      </c>
      <c r="F315" s="155" t="s">
        <v>580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142</v>
      </c>
      <c r="AT315" s="153" t="s">
        <v>75</v>
      </c>
      <c r="AU315" s="153" t="s">
        <v>81</v>
      </c>
      <c r="AY315" s="145" t="s">
        <v>134</v>
      </c>
      <c r="BK315" s="154">
        <f>SUM(BK316:BK347)</f>
        <v>0</v>
      </c>
    </row>
    <row r="316" spans="1:65" s="2" customFormat="1" ht="21.75" customHeight="1">
      <c r="A316" s="32"/>
      <c r="B316" s="157"/>
      <c r="C316" s="158" t="s">
        <v>581</v>
      </c>
      <c r="D316" s="158" t="s">
        <v>137</v>
      </c>
      <c r="E316" s="159" t="s">
        <v>582</v>
      </c>
      <c r="F316" s="160" t="s">
        <v>583</v>
      </c>
      <c r="G316" s="161" t="s">
        <v>140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196</v>
      </c>
      <c r="AT316" s="170" t="s">
        <v>137</v>
      </c>
      <c r="AU316" s="170" t="s">
        <v>142</v>
      </c>
      <c r="AY316" s="17" t="s">
        <v>134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142</v>
      </c>
      <c r="BK316" s="171">
        <f>ROUND(I316*H316,2)</f>
        <v>0</v>
      </c>
      <c r="BL316" s="17" t="s">
        <v>196</v>
      </c>
      <c r="BM316" s="170" t="s">
        <v>584</v>
      </c>
    </row>
    <row r="317" spans="1:65" s="13" customFormat="1">
      <c r="B317" s="172"/>
      <c r="D317" s="173" t="s">
        <v>144</v>
      </c>
      <c r="E317" s="174" t="s">
        <v>1</v>
      </c>
      <c r="F317" s="175" t="s">
        <v>585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144</v>
      </c>
      <c r="AU317" s="174" t="s">
        <v>142</v>
      </c>
      <c r="AV317" s="13" t="s">
        <v>142</v>
      </c>
      <c r="AW317" s="13" t="s">
        <v>33</v>
      </c>
      <c r="AX317" s="13" t="s">
        <v>76</v>
      </c>
      <c r="AY317" s="174" t="s">
        <v>134</v>
      </c>
    </row>
    <row r="318" spans="1:65" s="13" customFormat="1">
      <c r="B318" s="172"/>
      <c r="D318" s="173" t="s">
        <v>144</v>
      </c>
      <c r="E318" s="174" t="s">
        <v>1</v>
      </c>
      <c r="F318" s="175" t="s">
        <v>586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144</v>
      </c>
      <c r="AU318" s="174" t="s">
        <v>142</v>
      </c>
      <c r="AV318" s="13" t="s">
        <v>142</v>
      </c>
      <c r="AW318" s="13" t="s">
        <v>33</v>
      </c>
      <c r="AX318" s="13" t="s">
        <v>76</v>
      </c>
      <c r="AY318" s="174" t="s">
        <v>134</v>
      </c>
    </row>
    <row r="319" spans="1:65" s="13" customFormat="1">
      <c r="B319" s="172"/>
      <c r="D319" s="173" t="s">
        <v>144</v>
      </c>
      <c r="E319" s="174" t="s">
        <v>1</v>
      </c>
      <c r="F319" s="175" t="s">
        <v>587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144</v>
      </c>
      <c r="AU319" s="174" t="s">
        <v>142</v>
      </c>
      <c r="AV319" s="13" t="s">
        <v>142</v>
      </c>
      <c r="AW319" s="13" t="s">
        <v>33</v>
      </c>
      <c r="AX319" s="13" t="s">
        <v>76</v>
      </c>
      <c r="AY319" s="174" t="s">
        <v>134</v>
      </c>
    </row>
    <row r="320" spans="1:65" s="15" customFormat="1">
      <c r="B320" s="199"/>
      <c r="D320" s="173" t="s">
        <v>144</v>
      </c>
      <c r="E320" s="200" t="s">
        <v>1</v>
      </c>
      <c r="F320" s="201" t="s">
        <v>195</v>
      </c>
      <c r="H320" s="202">
        <v>11.530999999999999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144</v>
      </c>
      <c r="AU320" s="200" t="s">
        <v>142</v>
      </c>
      <c r="AV320" s="15" t="s">
        <v>141</v>
      </c>
      <c r="AW320" s="15" t="s">
        <v>33</v>
      </c>
      <c r="AX320" s="15" t="s">
        <v>81</v>
      </c>
      <c r="AY320" s="200" t="s">
        <v>134</v>
      </c>
    </row>
    <row r="321" spans="1:65" s="2" customFormat="1" ht="21.75" customHeight="1">
      <c r="A321" s="32"/>
      <c r="B321" s="157"/>
      <c r="C321" s="158" t="s">
        <v>588</v>
      </c>
      <c r="D321" s="158" t="s">
        <v>137</v>
      </c>
      <c r="E321" s="159" t="s">
        <v>589</v>
      </c>
      <c r="F321" s="160" t="s">
        <v>590</v>
      </c>
      <c r="G321" s="161" t="s">
        <v>277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196</v>
      </c>
      <c r="AT321" s="170" t="s">
        <v>137</v>
      </c>
      <c r="AU321" s="170" t="s">
        <v>142</v>
      </c>
      <c r="AY321" s="17" t="s">
        <v>134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142</v>
      </c>
      <c r="BK321" s="171">
        <f>ROUND(I321*H321,2)</f>
        <v>0</v>
      </c>
      <c r="BL321" s="17" t="s">
        <v>196</v>
      </c>
      <c r="BM321" s="170" t="s">
        <v>591</v>
      </c>
    </row>
    <row r="322" spans="1:65" s="13" customFormat="1">
      <c r="B322" s="172"/>
      <c r="D322" s="173" t="s">
        <v>144</v>
      </c>
      <c r="E322" s="174" t="s">
        <v>1</v>
      </c>
      <c r="F322" s="175" t="s">
        <v>592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144</v>
      </c>
      <c r="AU322" s="174" t="s">
        <v>142</v>
      </c>
      <c r="AV322" s="13" t="s">
        <v>142</v>
      </c>
      <c r="AW322" s="13" t="s">
        <v>33</v>
      </c>
      <c r="AX322" s="13" t="s">
        <v>76</v>
      </c>
      <c r="AY322" s="174" t="s">
        <v>134</v>
      </c>
    </row>
    <row r="323" spans="1:65" s="13" customFormat="1">
      <c r="B323" s="172"/>
      <c r="D323" s="173" t="s">
        <v>144</v>
      </c>
      <c r="E323" s="174" t="s">
        <v>1</v>
      </c>
      <c r="F323" s="175" t="s">
        <v>593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144</v>
      </c>
      <c r="AU323" s="174" t="s">
        <v>142</v>
      </c>
      <c r="AV323" s="13" t="s">
        <v>142</v>
      </c>
      <c r="AW323" s="13" t="s">
        <v>33</v>
      </c>
      <c r="AX323" s="13" t="s">
        <v>76</v>
      </c>
      <c r="AY323" s="174" t="s">
        <v>134</v>
      </c>
    </row>
    <row r="324" spans="1:65" s="13" customFormat="1">
      <c r="B324" s="172"/>
      <c r="D324" s="173" t="s">
        <v>144</v>
      </c>
      <c r="E324" s="174" t="s">
        <v>1</v>
      </c>
      <c r="F324" s="175" t="s">
        <v>594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144</v>
      </c>
      <c r="AU324" s="174" t="s">
        <v>142</v>
      </c>
      <c r="AV324" s="13" t="s">
        <v>142</v>
      </c>
      <c r="AW324" s="13" t="s">
        <v>33</v>
      </c>
      <c r="AX324" s="13" t="s">
        <v>76</v>
      </c>
      <c r="AY324" s="174" t="s">
        <v>134</v>
      </c>
    </row>
    <row r="325" spans="1:65" s="15" customFormat="1">
      <c r="B325" s="199"/>
      <c r="D325" s="173" t="s">
        <v>144</v>
      </c>
      <c r="E325" s="200" t="s">
        <v>1</v>
      </c>
      <c r="F325" s="201" t="s">
        <v>195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144</v>
      </c>
      <c r="AU325" s="200" t="s">
        <v>142</v>
      </c>
      <c r="AV325" s="15" t="s">
        <v>141</v>
      </c>
      <c r="AW325" s="15" t="s">
        <v>33</v>
      </c>
      <c r="AX325" s="15" t="s">
        <v>81</v>
      </c>
      <c r="AY325" s="200" t="s">
        <v>134</v>
      </c>
    </row>
    <row r="326" spans="1:65" s="2" customFormat="1" ht="16.5" customHeight="1">
      <c r="A326" s="32"/>
      <c r="B326" s="157"/>
      <c r="C326" s="158" t="s">
        <v>595</v>
      </c>
      <c r="D326" s="158" t="s">
        <v>137</v>
      </c>
      <c r="E326" s="159" t="s">
        <v>596</v>
      </c>
      <c r="F326" s="160" t="s">
        <v>597</v>
      </c>
      <c r="G326" s="161" t="s">
        <v>277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196</v>
      </c>
      <c r="AT326" s="170" t="s">
        <v>137</v>
      </c>
      <c r="AU326" s="170" t="s">
        <v>142</v>
      </c>
      <c r="AY326" s="17" t="s">
        <v>134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142</v>
      </c>
      <c r="BK326" s="171">
        <f>ROUND(I326*H326,2)</f>
        <v>0</v>
      </c>
      <c r="BL326" s="17" t="s">
        <v>196</v>
      </c>
      <c r="BM326" s="170" t="s">
        <v>598</v>
      </c>
    </row>
    <row r="327" spans="1:65" s="13" customFormat="1">
      <c r="B327" s="172"/>
      <c r="D327" s="173" t="s">
        <v>144</v>
      </c>
      <c r="E327" s="174" t="s">
        <v>1</v>
      </c>
      <c r="F327" s="175" t="s">
        <v>599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144</v>
      </c>
      <c r="AU327" s="174" t="s">
        <v>142</v>
      </c>
      <c r="AV327" s="13" t="s">
        <v>142</v>
      </c>
      <c r="AW327" s="13" t="s">
        <v>33</v>
      </c>
      <c r="AX327" s="13" t="s">
        <v>76</v>
      </c>
      <c r="AY327" s="174" t="s">
        <v>134</v>
      </c>
    </row>
    <row r="328" spans="1:65" s="13" customFormat="1">
      <c r="B328" s="172"/>
      <c r="D328" s="173" t="s">
        <v>144</v>
      </c>
      <c r="E328" s="174" t="s">
        <v>1</v>
      </c>
      <c r="F328" s="175" t="s">
        <v>600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144</v>
      </c>
      <c r="AU328" s="174" t="s">
        <v>142</v>
      </c>
      <c r="AV328" s="13" t="s">
        <v>142</v>
      </c>
      <c r="AW328" s="13" t="s">
        <v>33</v>
      </c>
      <c r="AX328" s="13" t="s">
        <v>76</v>
      </c>
      <c r="AY328" s="174" t="s">
        <v>134</v>
      </c>
    </row>
    <row r="329" spans="1:65" s="15" customFormat="1">
      <c r="B329" s="199"/>
      <c r="D329" s="173" t="s">
        <v>144</v>
      </c>
      <c r="E329" s="200" t="s">
        <v>1</v>
      </c>
      <c r="F329" s="201" t="s">
        <v>195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144</v>
      </c>
      <c r="AU329" s="200" t="s">
        <v>142</v>
      </c>
      <c r="AV329" s="15" t="s">
        <v>141</v>
      </c>
      <c r="AW329" s="15" t="s">
        <v>33</v>
      </c>
      <c r="AX329" s="15" t="s">
        <v>81</v>
      </c>
      <c r="AY329" s="200" t="s">
        <v>134</v>
      </c>
    </row>
    <row r="330" spans="1:65" s="2" customFormat="1" ht="16.5" customHeight="1">
      <c r="A330" s="32"/>
      <c r="B330" s="157"/>
      <c r="C330" s="158" t="s">
        <v>601</v>
      </c>
      <c r="D330" s="158" t="s">
        <v>137</v>
      </c>
      <c r="E330" s="159" t="s">
        <v>602</v>
      </c>
      <c r="F330" s="160" t="s">
        <v>603</v>
      </c>
      <c r="G330" s="161" t="s">
        <v>140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196</v>
      </c>
      <c r="AT330" s="170" t="s">
        <v>137</v>
      </c>
      <c r="AU330" s="170" t="s">
        <v>142</v>
      </c>
      <c r="AY330" s="17" t="s">
        <v>134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142</v>
      </c>
      <c r="BK330" s="171">
        <f>ROUND(I330*H330,2)</f>
        <v>0</v>
      </c>
      <c r="BL330" s="17" t="s">
        <v>196</v>
      </c>
      <c r="BM330" s="170" t="s">
        <v>604</v>
      </c>
    </row>
    <row r="331" spans="1:65" s="2" customFormat="1" ht="21.75" customHeight="1">
      <c r="A331" s="32"/>
      <c r="B331" s="157"/>
      <c r="C331" s="158" t="s">
        <v>605</v>
      </c>
      <c r="D331" s="158" t="s">
        <v>137</v>
      </c>
      <c r="E331" s="159" t="s">
        <v>606</v>
      </c>
      <c r="F331" s="160" t="s">
        <v>607</v>
      </c>
      <c r="G331" s="161" t="s">
        <v>140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196</v>
      </c>
      <c r="AT331" s="170" t="s">
        <v>137</v>
      </c>
      <c r="AU331" s="170" t="s">
        <v>142</v>
      </c>
      <c r="AY331" s="17" t="s">
        <v>134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142</v>
      </c>
      <c r="BK331" s="171">
        <f>ROUND(I331*H331,2)</f>
        <v>0</v>
      </c>
      <c r="BL331" s="17" t="s">
        <v>196</v>
      </c>
      <c r="BM331" s="170" t="s">
        <v>608</v>
      </c>
    </row>
    <row r="332" spans="1:65" s="2" customFormat="1" ht="16.5" customHeight="1">
      <c r="A332" s="32"/>
      <c r="B332" s="157"/>
      <c r="C332" s="158" t="s">
        <v>609</v>
      </c>
      <c r="D332" s="158" t="s">
        <v>137</v>
      </c>
      <c r="E332" s="159" t="s">
        <v>610</v>
      </c>
      <c r="F332" s="160" t="s">
        <v>611</v>
      </c>
      <c r="G332" s="161" t="s">
        <v>140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196</v>
      </c>
      <c r="AT332" s="170" t="s">
        <v>137</v>
      </c>
      <c r="AU332" s="170" t="s">
        <v>142</v>
      </c>
      <c r="AY332" s="17" t="s">
        <v>134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142</v>
      </c>
      <c r="BK332" s="171">
        <f>ROUND(I332*H332,2)</f>
        <v>0</v>
      </c>
      <c r="BL332" s="17" t="s">
        <v>196</v>
      </c>
      <c r="BM332" s="170" t="s">
        <v>612</v>
      </c>
    </row>
    <row r="333" spans="1:65" s="13" customFormat="1">
      <c r="B333" s="172"/>
      <c r="D333" s="173" t="s">
        <v>144</v>
      </c>
      <c r="E333" s="174" t="s">
        <v>1</v>
      </c>
      <c r="F333" s="175" t="s">
        <v>613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142</v>
      </c>
      <c r="AV333" s="13" t="s">
        <v>142</v>
      </c>
      <c r="AW333" s="13" t="s">
        <v>33</v>
      </c>
      <c r="AX333" s="13" t="s">
        <v>76</v>
      </c>
      <c r="AY333" s="174" t="s">
        <v>134</v>
      </c>
    </row>
    <row r="334" spans="1:65" s="13" customFormat="1">
      <c r="B334" s="172"/>
      <c r="D334" s="173" t="s">
        <v>144</v>
      </c>
      <c r="E334" s="174" t="s">
        <v>1</v>
      </c>
      <c r="F334" s="175" t="s">
        <v>614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142</v>
      </c>
      <c r="AV334" s="13" t="s">
        <v>142</v>
      </c>
      <c r="AW334" s="13" t="s">
        <v>33</v>
      </c>
      <c r="AX334" s="13" t="s">
        <v>76</v>
      </c>
      <c r="AY334" s="174" t="s">
        <v>134</v>
      </c>
    </row>
    <row r="335" spans="1:65" s="13" customFormat="1">
      <c r="B335" s="172"/>
      <c r="D335" s="173" t="s">
        <v>144</v>
      </c>
      <c r="E335" s="174" t="s">
        <v>1</v>
      </c>
      <c r="F335" s="175" t="s">
        <v>615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142</v>
      </c>
      <c r="AV335" s="13" t="s">
        <v>142</v>
      </c>
      <c r="AW335" s="13" t="s">
        <v>33</v>
      </c>
      <c r="AX335" s="13" t="s">
        <v>76</v>
      </c>
      <c r="AY335" s="174" t="s">
        <v>134</v>
      </c>
    </row>
    <row r="336" spans="1:65" s="15" customFormat="1">
      <c r="B336" s="199"/>
      <c r="D336" s="173" t="s">
        <v>144</v>
      </c>
      <c r="E336" s="200" t="s">
        <v>1</v>
      </c>
      <c r="F336" s="201" t="s">
        <v>195</v>
      </c>
      <c r="H336" s="202">
        <v>31.055000000000003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144</v>
      </c>
      <c r="AU336" s="200" t="s">
        <v>142</v>
      </c>
      <c r="AV336" s="15" t="s">
        <v>141</v>
      </c>
      <c r="AW336" s="15" t="s">
        <v>33</v>
      </c>
      <c r="AX336" s="15" t="s">
        <v>81</v>
      </c>
      <c r="AY336" s="200" t="s">
        <v>134</v>
      </c>
    </row>
    <row r="337" spans="1:65" s="2" customFormat="1" ht="16.5" customHeight="1">
      <c r="A337" s="32"/>
      <c r="B337" s="157"/>
      <c r="C337" s="158" t="s">
        <v>616</v>
      </c>
      <c r="D337" s="158" t="s">
        <v>137</v>
      </c>
      <c r="E337" s="159" t="s">
        <v>617</v>
      </c>
      <c r="F337" s="160" t="s">
        <v>618</v>
      </c>
      <c r="G337" s="161" t="s">
        <v>140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196</v>
      </c>
      <c r="AT337" s="170" t="s">
        <v>137</v>
      </c>
      <c r="AU337" s="170" t="s">
        <v>142</v>
      </c>
      <c r="AY337" s="17" t="s">
        <v>134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142</v>
      </c>
      <c r="BK337" s="171">
        <f>ROUND(I337*H337,2)</f>
        <v>0</v>
      </c>
      <c r="BL337" s="17" t="s">
        <v>196</v>
      </c>
      <c r="BM337" s="170" t="s">
        <v>619</v>
      </c>
    </row>
    <row r="338" spans="1:65" s="14" customFormat="1">
      <c r="B338" s="181"/>
      <c r="D338" s="173" t="s">
        <v>144</v>
      </c>
      <c r="E338" s="182" t="s">
        <v>1</v>
      </c>
      <c r="F338" s="183" t="s">
        <v>620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144</v>
      </c>
      <c r="AU338" s="182" t="s">
        <v>142</v>
      </c>
      <c r="AV338" s="14" t="s">
        <v>81</v>
      </c>
      <c r="AW338" s="14" t="s">
        <v>33</v>
      </c>
      <c r="AX338" s="14" t="s">
        <v>76</v>
      </c>
      <c r="AY338" s="182" t="s">
        <v>134</v>
      </c>
    </row>
    <row r="339" spans="1:65" s="13" customFormat="1">
      <c r="B339" s="172"/>
      <c r="D339" s="173" t="s">
        <v>144</v>
      </c>
      <c r="E339" s="174" t="s">
        <v>1</v>
      </c>
      <c r="F339" s="175" t="s">
        <v>621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144</v>
      </c>
      <c r="AU339" s="174" t="s">
        <v>142</v>
      </c>
      <c r="AV339" s="13" t="s">
        <v>142</v>
      </c>
      <c r="AW339" s="13" t="s">
        <v>33</v>
      </c>
      <c r="AX339" s="13" t="s">
        <v>76</v>
      </c>
      <c r="AY339" s="174" t="s">
        <v>134</v>
      </c>
    </row>
    <row r="340" spans="1:65" s="14" customFormat="1">
      <c r="B340" s="181"/>
      <c r="D340" s="173" t="s">
        <v>144</v>
      </c>
      <c r="E340" s="182" t="s">
        <v>1</v>
      </c>
      <c r="F340" s="183" t="s">
        <v>622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144</v>
      </c>
      <c r="AU340" s="182" t="s">
        <v>142</v>
      </c>
      <c r="AV340" s="14" t="s">
        <v>81</v>
      </c>
      <c r="AW340" s="14" t="s">
        <v>33</v>
      </c>
      <c r="AX340" s="14" t="s">
        <v>76</v>
      </c>
      <c r="AY340" s="182" t="s">
        <v>134</v>
      </c>
    </row>
    <row r="341" spans="1:65" s="13" customFormat="1">
      <c r="B341" s="172"/>
      <c r="D341" s="173" t="s">
        <v>144</v>
      </c>
      <c r="E341" s="174" t="s">
        <v>1</v>
      </c>
      <c r="F341" s="175" t="s">
        <v>623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144</v>
      </c>
      <c r="AU341" s="174" t="s">
        <v>142</v>
      </c>
      <c r="AV341" s="13" t="s">
        <v>142</v>
      </c>
      <c r="AW341" s="13" t="s">
        <v>33</v>
      </c>
      <c r="AX341" s="13" t="s">
        <v>76</v>
      </c>
      <c r="AY341" s="174" t="s">
        <v>134</v>
      </c>
    </row>
    <row r="342" spans="1:65" s="15" customFormat="1">
      <c r="B342" s="199"/>
      <c r="D342" s="173" t="s">
        <v>144</v>
      </c>
      <c r="E342" s="200" t="s">
        <v>1</v>
      </c>
      <c r="F342" s="201" t="s">
        <v>195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144</v>
      </c>
      <c r="AU342" s="200" t="s">
        <v>142</v>
      </c>
      <c r="AV342" s="15" t="s">
        <v>141</v>
      </c>
      <c r="AW342" s="15" t="s">
        <v>33</v>
      </c>
      <c r="AX342" s="15" t="s">
        <v>81</v>
      </c>
      <c r="AY342" s="200" t="s">
        <v>134</v>
      </c>
    </row>
    <row r="343" spans="1:65" s="2" customFormat="1" ht="16.5" customHeight="1">
      <c r="A343" s="32"/>
      <c r="B343" s="157"/>
      <c r="C343" s="158" t="s">
        <v>624</v>
      </c>
      <c r="D343" s="158" t="s">
        <v>137</v>
      </c>
      <c r="E343" s="159" t="s">
        <v>625</v>
      </c>
      <c r="F343" s="160" t="s">
        <v>626</v>
      </c>
      <c r="G343" s="161" t="s">
        <v>277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196</v>
      </c>
      <c r="AT343" s="170" t="s">
        <v>137</v>
      </c>
      <c r="AU343" s="170" t="s">
        <v>142</v>
      </c>
      <c r="AY343" s="17" t="s">
        <v>134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142</v>
      </c>
      <c r="BK343" s="171">
        <f>ROUND(I343*H343,2)</f>
        <v>0</v>
      </c>
      <c r="BL343" s="17" t="s">
        <v>196</v>
      </c>
      <c r="BM343" s="170" t="s">
        <v>627</v>
      </c>
    </row>
    <row r="344" spans="1:65" s="14" customFormat="1">
      <c r="B344" s="181"/>
      <c r="D344" s="173" t="s">
        <v>144</v>
      </c>
      <c r="E344" s="182" t="s">
        <v>1</v>
      </c>
      <c r="F344" s="183" t="s">
        <v>628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144</v>
      </c>
      <c r="AU344" s="182" t="s">
        <v>142</v>
      </c>
      <c r="AV344" s="14" t="s">
        <v>81</v>
      </c>
      <c r="AW344" s="14" t="s">
        <v>33</v>
      </c>
      <c r="AX344" s="14" t="s">
        <v>76</v>
      </c>
      <c r="AY344" s="182" t="s">
        <v>134</v>
      </c>
    </row>
    <row r="345" spans="1:65" s="13" customFormat="1">
      <c r="B345" s="172"/>
      <c r="D345" s="173" t="s">
        <v>144</v>
      </c>
      <c r="E345" s="174" t="s">
        <v>1</v>
      </c>
      <c r="F345" s="175" t="s">
        <v>629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144</v>
      </c>
      <c r="AU345" s="174" t="s">
        <v>142</v>
      </c>
      <c r="AV345" s="13" t="s">
        <v>142</v>
      </c>
      <c r="AW345" s="13" t="s">
        <v>33</v>
      </c>
      <c r="AX345" s="13" t="s">
        <v>81</v>
      </c>
      <c r="AY345" s="174" t="s">
        <v>134</v>
      </c>
    </row>
    <row r="346" spans="1:65" s="2" customFormat="1" ht="21.75" customHeight="1">
      <c r="A346" s="32"/>
      <c r="B346" s="157"/>
      <c r="C346" s="158" t="s">
        <v>630</v>
      </c>
      <c r="D346" s="158" t="s">
        <v>137</v>
      </c>
      <c r="E346" s="159" t="s">
        <v>631</v>
      </c>
      <c r="F346" s="160" t="s">
        <v>632</v>
      </c>
      <c r="G346" s="161" t="s">
        <v>222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196</v>
      </c>
      <c r="AT346" s="170" t="s">
        <v>137</v>
      </c>
      <c r="AU346" s="170" t="s">
        <v>142</v>
      </c>
      <c r="AY346" s="17" t="s">
        <v>134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142</v>
      </c>
      <c r="BK346" s="171">
        <f>ROUND(I346*H346,2)</f>
        <v>0</v>
      </c>
      <c r="BL346" s="17" t="s">
        <v>196</v>
      </c>
      <c r="BM346" s="170" t="s">
        <v>633</v>
      </c>
    </row>
    <row r="347" spans="1:65" s="2" customFormat="1" ht="21.75" customHeight="1">
      <c r="A347" s="32"/>
      <c r="B347" s="157"/>
      <c r="C347" s="158" t="s">
        <v>634</v>
      </c>
      <c r="D347" s="158" t="s">
        <v>137</v>
      </c>
      <c r="E347" s="159" t="s">
        <v>635</v>
      </c>
      <c r="F347" s="160" t="s">
        <v>636</v>
      </c>
      <c r="G347" s="161" t="s">
        <v>222</v>
      </c>
      <c r="H347" s="162">
        <v>0.42799999999999999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196</v>
      </c>
      <c r="AT347" s="170" t="s">
        <v>137</v>
      </c>
      <c r="AU347" s="170" t="s">
        <v>142</v>
      </c>
      <c r="AY347" s="17" t="s">
        <v>134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142</v>
      </c>
      <c r="BK347" s="171">
        <f>ROUND(I347*H347,2)</f>
        <v>0</v>
      </c>
      <c r="BL347" s="17" t="s">
        <v>196</v>
      </c>
      <c r="BM347" s="170" t="s">
        <v>637</v>
      </c>
    </row>
    <row r="348" spans="1:65" s="12" customFormat="1" ht="22.9" customHeight="1">
      <c r="B348" s="144"/>
      <c r="D348" s="145" t="s">
        <v>75</v>
      </c>
      <c r="E348" s="155" t="s">
        <v>638</v>
      </c>
      <c r="F348" s="155" t="s">
        <v>639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142</v>
      </c>
      <c r="AT348" s="153" t="s">
        <v>75</v>
      </c>
      <c r="AU348" s="153" t="s">
        <v>81</v>
      </c>
      <c r="AY348" s="145" t="s">
        <v>134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640</v>
      </c>
      <c r="D349" s="158" t="s">
        <v>137</v>
      </c>
      <c r="E349" s="159" t="s">
        <v>641</v>
      </c>
      <c r="F349" s="160" t="s">
        <v>642</v>
      </c>
      <c r="G349" s="161" t="s">
        <v>140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196</v>
      </c>
      <c r="AT349" s="170" t="s">
        <v>137</v>
      </c>
      <c r="AU349" s="170" t="s">
        <v>142</v>
      </c>
      <c r="AY349" s="17" t="s">
        <v>134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142</v>
      </c>
      <c r="BK349" s="171">
        <f>ROUND(I349*H349,2)</f>
        <v>0</v>
      </c>
      <c r="BL349" s="17" t="s">
        <v>196</v>
      </c>
      <c r="BM349" s="170" t="s">
        <v>643</v>
      </c>
    </row>
    <row r="350" spans="1:65" s="14" customFormat="1">
      <c r="B350" s="181"/>
      <c r="D350" s="173" t="s">
        <v>144</v>
      </c>
      <c r="E350" s="182" t="s">
        <v>1</v>
      </c>
      <c r="F350" s="183" t="s">
        <v>644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144</v>
      </c>
      <c r="AU350" s="182" t="s">
        <v>142</v>
      </c>
      <c r="AV350" s="14" t="s">
        <v>81</v>
      </c>
      <c r="AW350" s="14" t="s">
        <v>33</v>
      </c>
      <c r="AX350" s="14" t="s">
        <v>76</v>
      </c>
      <c r="AY350" s="182" t="s">
        <v>134</v>
      </c>
    </row>
    <row r="351" spans="1:65" s="13" customFormat="1">
      <c r="B351" s="172"/>
      <c r="D351" s="173" t="s">
        <v>144</v>
      </c>
      <c r="E351" s="174" t="s">
        <v>1</v>
      </c>
      <c r="F351" s="175" t="s">
        <v>645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144</v>
      </c>
      <c r="AU351" s="174" t="s">
        <v>142</v>
      </c>
      <c r="AV351" s="13" t="s">
        <v>142</v>
      </c>
      <c r="AW351" s="13" t="s">
        <v>33</v>
      </c>
      <c r="AX351" s="13" t="s">
        <v>76</v>
      </c>
      <c r="AY351" s="174" t="s">
        <v>134</v>
      </c>
    </row>
    <row r="352" spans="1:65" s="13" customFormat="1">
      <c r="B352" s="172"/>
      <c r="D352" s="173" t="s">
        <v>144</v>
      </c>
      <c r="E352" s="174" t="s">
        <v>1</v>
      </c>
      <c r="F352" s="175" t="s">
        <v>646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144</v>
      </c>
      <c r="AU352" s="174" t="s">
        <v>142</v>
      </c>
      <c r="AV352" s="13" t="s">
        <v>142</v>
      </c>
      <c r="AW352" s="13" t="s">
        <v>33</v>
      </c>
      <c r="AX352" s="13" t="s">
        <v>76</v>
      </c>
      <c r="AY352" s="174" t="s">
        <v>134</v>
      </c>
    </row>
    <row r="353" spans="1:65" s="15" customFormat="1">
      <c r="B353" s="199"/>
      <c r="D353" s="173" t="s">
        <v>144</v>
      </c>
      <c r="E353" s="200" t="s">
        <v>1</v>
      </c>
      <c r="F353" s="201" t="s">
        <v>195</v>
      </c>
      <c r="H353" s="202">
        <v>4.1560000000000006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144</v>
      </c>
      <c r="AU353" s="200" t="s">
        <v>142</v>
      </c>
      <c r="AV353" s="15" t="s">
        <v>141</v>
      </c>
      <c r="AW353" s="15" t="s">
        <v>33</v>
      </c>
      <c r="AX353" s="15" t="s">
        <v>81</v>
      </c>
      <c r="AY353" s="200" t="s">
        <v>134</v>
      </c>
    </row>
    <row r="354" spans="1:65" s="2" customFormat="1" ht="21.75" customHeight="1">
      <c r="A354" s="32"/>
      <c r="B354" s="157"/>
      <c r="C354" s="158" t="s">
        <v>647</v>
      </c>
      <c r="D354" s="158" t="s">
        <v>137</v>
      </c>
      <c r="E354" s="159" t="s">
        <v>648</v>
      </c>
      <c r="F354" s="160" t="s">
        <v>649</v>
      </c>
      <c r="G354" s="161" t="s">
        <v>182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196</v>
      </c>
      <c r="AT354" s="170" t="s">
        <v>137</v>
      </c>
      <c r="AU354" s="170" t="s">
        <v>142</v>
      </c>
      <c r="AY354" s="17" t="s">
        <v>134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142</v>
      </c>
      <c r="BK354" s="171">
        <f t="shared" ref="BK354:BK364" si="59">ROUND(I354*H354,2)</f>
        <v>0</v>
      </c>
      <c r="BL354" s="17" t="s">
        <v>196</v>
      </c>
      <c r="BM354" s="170" t="s">
        <v>650</v>
      </c>
    </row>
    <row r="355" spans="1:65" s="2" customFormat="1" ht="16.5" customHeight="1">
      <c r="A355" s="32"/>
      <c r="B355" s="157"/>
      <c r="C355" s="188" t="s">
        <v>651</v>
      </c>
      <c r="D355" s="188" t="s">
        <v>185</v>
      </c>
      <c r="E355" s="189" t="s">
        <v>652</v>
      </c>
      <c r="F355" s="190" t="s">
        <v>653</v>
      </c>
      <c r="G355" s="191" t="s">
        <v>182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272</v>
      </c>
      <c r="AT355" s="170" t="s">
        <v>185</v>
      </c>
      <c r="AU355" s="170" t="s">
        <v>142</v>
      </c>
      <c r="AY355" s="17" t="s">
        <v>134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142</v>
      </c>
      <c r="BK355" s="171">
        <f t="shared" si="59"/>
        <v>0</v>
      </c>
      <c r="BL355" s="17" t="s">
        <v>196</v>
      </c>
      <c r="BM355" s="170" t="s">
        <v>654</v>
      </c>
    </row>
    <row r="356" spans="1:65" s="2" customFormat="1" ht="21.75" customHeight="1">
      <c r="A356" s="32"/>
      <c r="B356" s="157"/>
      <c r="C356" s="188" t="s">
        <v>655</v>
      </c>
      <c r="D356" s="188" t="s">
        <v>185</v>
      </c>
      <c r="E356" s="189" t="s">
        <v>656</v>
      </c>
      <c r="F356" s="190" t="s">
        <v>657</v>
      </c>
      <c r="G356" s="191" t="s">
        <v>182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272</v>
      </c>
      <c r="AT356" s="170" t="s">
        <v>185</v>
      </c>
      <c r="AU356" s="170" t="s">
        <v>142</v>
      </c>
      <c r="AY356" s="17" t="s">
        <v>134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142</v>
      </c>
      <c r="BK356" s="171">
        <f t="shared" si="59"/>
        <v>0</v>
      </c>
      <c r="BL356" s="17" t="s">
        <v>196</v>
      </c>
      <c r="BM356" s="170" t="s">
        <v>658</v>
      </c>
    </row>
    <row r="357" spans="1:65" s="2" customFormat="1" ht="16.5" customHeight="1">
      <c r="A357" s="32"/>
      <c r="B357" s="157"/>
      <c r="C357" s="158" t="s">
        <v>659</v>
      </c>
      <c r="D357" s="158" t="s">
        <v>137</v>
      </c>
      <c r="E357" s="159" t="s">
        <v>660</v>
      </c>
      <c r="F357" s="160" t="s">
        <v>661</v>
      </c>
      <c r="G357" s="161" t="s">
        <v>182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196</v>
      </c>
      <c r="AT357" s="170" t="s">
        <v>137</v>
      </c>
      <c r="AU357" s="170" t="s">
        <v>142</v>
      </c>
      <c r="AY357" s="17" t="s">
        <v>134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142</v>
      </c>
      <c r="BK357" s="171">
        <f t="shared" si="59"/>
        <v>0</v>
      </c>
      <c r="BL357" s="17" t="s">
        <v>196</v>
      </c>
      <c r="BM357" s="170" t="s">
        <v>662</v>
      </c>
    </row>
    <row r="358" spans="1:65" s="2" customFormat="1" ht="16.5" customHeight="1">
      <c r="A358" s="32"/>
      <c r="B358" s="157"/>
      <c r="C358" s="188" t="s">
        <v>663</v>
      </c>
      <c r="D358" s="188" t="s">
        <v>185</v>
      </c>
      <c r="E358" s="189" t="s">
        <v>664</v>
      </c>
      <c r="F358" s="190" t="s">
        <v>857</v>
      </c>
      <c r="G358" s="191" t="s">
        <v>182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272</v>
      </c>
      <c r="AT358" s="170" t="s">
        <v>185</v>
      </c>
      <c r="AU358" s="170" t="s">
        <v>142</v>
      </c>
      <c r="AY358" s="17" t="s">
        <v>134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142</v>
      </c>
      <c r="BK358" s="171">
        <f t="shared" si="59"/>
        <v>0</v>
      </c>
      <c r="BL358" s="17" t="s">
        <v>196</v>
      </c>
      <c r="BM358" s="170" t="s">
        <v>665</v>
      </c>
    </row>
    <row r="359" spans="1:65" s="2" customFormat="1" ht="21.75" customHeight="1">
      <c r="A359" s="32"/>
      <c r="B359" s="157"/>
      <c r="C359" s="158" t="s">
        <v>666</v>
      </c>
      <c r="D359" s="158" t="s">
        <v>137</v>
      </c>
      <c r="E359" s="159" t="s">
        <v>667</v>
      </c>
      <c r="F359" s="160" t="s">
        <v>668</v>
      </c>
      <c r="G359" s="161" t="s">
        <v>182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196</v>
      </c>
      <c r="AT359" s="170" t="s">
        <v>137</v>
      </c>
      <c r="AU359" s="170" t="s">
        <v>142</v>
      </c>
      <c r="AY359" s="17" t="s">
        <v>134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142</v>
      </c>
      <c r="BK359" s="171">
        <f t="shared" si="59"/>
        <v>0</v>
      </c>
      <c r="BL359" s="17" t="s">
        <v>196</v>
      </c>
      <c r="BM359" s="170" t="s">
        <v>669</v>
      </c>
    </row>
    <row r="360" spans="1:65" s="2" customFormat="1" ht="16.5" customHeight="1">
      <c r="A360" s="32"/>
      <c r="B360" s="157"/>
      <c r="C360" s="188" t="s">
        <v>670</v>
      </c>
      <c r="D360" s="188" t="s">
        <v>185</v>
      </c>
      <c r="E360" s="189" t="s">
        <v>671</v>
      </c>
      <c r="F360" s="190" t="s">
        <v>672</v>
      </c>
      <c r="G360" s="191" t="s">
        <v>182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272</v>
      </c>
      <c r="AT360" s="170" t="s">
        <v>185</v>
      </c>
      <c r="AU360" s="170" t="s">
        <v>142</v>
      </c>
      <c r="AY360" s="17" t="s">
        <v>134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142</v>
      </c>
      <c r="BK360" s="171">
        <f t="shared" si="59"/>
        <v>0</v>
      </c>
      <c r="BL360" s="17" t="s">
        <v>196</v>
      </c>
      <c r="BM360" s="170" t="s">
        <v>673</v>
      </c>
    </row>
    <row r="361" spans="1:65" s="2" customFormat="1" ht="21.75" customHeight="1">
      <c r="A361" s="32"/>
      <c r="B361" s="157"/>
      <c r="C361" s="158" t="s">
        <v>674</v>
      </c>
      <c r="D361" s="158" t="s">
        <v>137</v>
      </c>
      <c r="E361" s="159" t="s">
        <v>675</v>
      </c>
      <c r="F361" s="160" t="s">
        <v>676</v>
      </c>
      <c r="G361" s="161" t="s">
        <v>472</v>
      </c>
      <c r="H361" s="162">
        <v>1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196</v>
      </c>
      <c r="AT361" s="170" t="s">
        <v>137</v>
      </c>
      <c r="AU361" s="170" t="s">
        <v>142</v>
      </c>
      <c r="AY361" s="17" t="s">
        <v>134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142</v>
      </c>
      <c r="BK361" s="171">
        <f t="shared" si="59"/>
        <v>0</v>
      </c>
      <c r="BL361" s="17" t="s">
        <v>196</v>
      </c>
      <c r="BM361" s="170" t="s">
        <v>677</v>
      </c>
    </row>
    <row r="362" spans="1:65" s="2" customFormat="1" ht="21.75" customHeight="1">
      <c r="A362" s="32"/>
      <c r="B362" s="157"/>
      <c r="C362" s="158" t="s">
        <v>678</v>
      </c>
      <c r="D362" s="158" t="s">
        <v>137</v>
      </c>
      <c r="E362" s="159" t="s">
        <v>679</v>
      </c>
      <c r="F362" s="160" t="s">
        <v>680</v>
      </c>
      <c r="G362" s="161" t="s">
        <v>472</v>
      </c>
      <c r="H362" s="162">
        <v>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196</v>
      </c>
      <c r="AT362" s="170" t="s">
        <v>137</v>
      </c>
      <c r="AU362" s="170" t="s">
        <v>142</v>
      </c>
      <c r="AY362" s="17" t="s">
        <v>134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142</v>
      </c>
      <c r="BK362" s="171">
        <f t="shared" si="59"/>
        <v>0</v>
      </c>
      <c r="BL362" s="17" t="s">
        <v>196</v>
      </c>
      <c r="BM362" s="170" t="s">
        <v>681</v>
      </c>
    </row>
    <row r="363" spans="1:65" s="2" customFormat="1" ht="21.75" customHeight="1">
      <c r="A363" s="32"/>
      <c r="B363" s="157"/>
      <c r="C363" s="158" t="s">
        <v>682</v>
      </c>
      <c r="D363" s="158" t="s">
        <v>137</v>
      </c>
      <c r="E363" s="159" t="s">
        <v>683</v>
      </c>
      <c r="F363" s="160" t="s">
        <v>684</v>
      </c>
      <c r="G363" s="161" t="s">
        <v>222</v>
      </c>
      <c r="H363" s="162">
        <v>3.6999999999999998E-2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196</v>
      </c>
      <c r="AT363" s="170" t="s">
        <v>137</v>
      </c>
      <c r="AU363" s="170" t="s">
        <v>142</v>
      </c>
      <c r="AY363" s="17" t="s">
        <v>134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142</v>
      </c>
      <c r="BK363" s="171">
        <f t="shared" si="59"/>
        <v>0</v>
      </c>
      <c r="BL363" s="17" t="s">
        <v>196</v>
      </c>
      <c r="BM363" s="170" t="s">
        <v>685</v>
      </c>
    </row>
    <row r="364" spans="1:65" s="2" customFormat="1" ht="21.75" customHeight="1">
      <c r="A364" s="32"/>
      <c r="B364" s="157"/>
      <c r="C364" s="158" t="s">
        <v>686</v>
      </c>
      <c r="D364" s="158" t="s">
        <v>137</v>
      </c>
      <c r="E364" s="159" t="s">
        <v>687</v>
      </c>
      <c r="F364" s="160" t="s">
        <v>688</v>
      </c>
      <c r="G364" s="161" t="s">
        <v>222</v>
      </c>
      <c r="H364" s="162">
        <v>3.6999999999999998E-2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196</v>
      </c>
      <c r="AT364" s="170" t="s">
        <v>137</v>
      </c>
      <c r="AU364" s="170" t="s">
        <v>142</v>
      </c>
      <c r="AY364" s="17" t="s">
        <v>134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142</v>
      </c>
      <c r="BK364" s="171">
        <f t="shared" si="59"/>
        <v>0</v>
      </c>
      <c r="BL364" s="17" t="s">
        <v>196</v>
      </c>
      <c r="BM364" s="170" t="s">
        <v>689</v>
      </c>
    </row>
    <row r="365" spans="1:65" s="12" customFormat="1" ht="22.9" customHeight="1">
      <c r="B365" s="144"/>
      <c r="D365" s="145" t="s">
        <v>75</v>
      </c>
      <c r="E365" s="155" t="s">
        <v>690</v>
      </c>
      <c r="F365" s="155" t="s">
        <v>691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142</v>
      </c>
      <c r="AT365" s="153" t="s">
        <v>75</v>
      </c>
      <c r="AU365" s="153" t="s">
        <v>81</v>
      </c>
      <c r="AY365" s="145" t="s">
        <v>134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692</v>
      </c>
      <c r="D366" s="158" t="s">
        <v>137</v>
      </c>
      <c r="E366" s="159" t="s">
        <v>693</v>
      </c>
      <c r="F366" s="160" t="s">
        <v>694</v>
      </c>
      <c r="G366" s="161" t="s">
        <v>140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196</v>
      </c>
      <c r="AT366" s="170" t="s">
        <v>137</v>
      </c>
      <c r="AU366" s="170" t="s">
        <v>142</v>
      </c>
      <c r="AY366" s="17" t="s">
        <v>134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142</v>
      </c>
      <c r="BK366" s="171">
        <f>ROUND(I366*H366,2)</f>
        <v>0</v>
      </c>
      <c r="BL366" s="17" t="s">
        <v>196</v>
      </c>
      <c r="BM366" s="170" t="s">
        <v>695</v>
      </c>
    </row>
    <row r="367" spans="1:65" s="13" customFormat="1">
      <c r="B367" s="172"/>
      <c r="D367" s="173" t="s">
        <v>144</v>
      </c>
      <c r="E367" s="174" t="s">
        <v>1</v>
      </c>
      <c r="F367" s="175" t="s">
        <v>696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144</v>
      </c>
      <c r="AU367" s="174" t="s">
        <v>142</v>
      </c>
      <c r="AV367" s="13" t="s">
        <v>142</v>
      </c>
      <c r="AW367" s="13" t="s">
        <v>33</v>
      </c>
      <c r="AX367" s="13" t="s">
        <v>76</v>
      </c>
      <c r="AY367" s="174" t="s">
        <v>134</v>
      </c>
    </row>
    <row r="368" spans="1:65" s="13" customFormat="1">
      <c r="B368" s="172"/>
      <c r="D368" s="173" t="s">
        <v>144</v>
      </c>
      <c r="E368" s="174" t="s">
        <v>1</v>
      </c>
      <c r="F368" s="175" t="s">
        <v>260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144</v>
      </c>
      <c r="AU368" s="174" t="s">
        <v>142</v>
      </c>
      <c r="AV368" s="13" t="s">
        <v>142</v>
      </c>
      <c r="AW368" s="13" t="s">
        <v>33</v>
      </c>
      <c r="AX368" s="13" t="s">
        <v>76</v>
      </c>
      <c r="AY368" s="174" t="s">
        <v>134</v>
      </c>
    </row>
    <row r="369" spans="1:65" s="15" customFormat="1">
      <c r="B369" s="199"/>
      <c r="D369" s="173" t="s">
        <v>144</v>
      </c>
      <c r="E369" s="200" t="s">
        <v>1</v>
      </c>
      <c r="F369" s="201" t="s">
        <v>195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144</v>
      </c>
      <c r="AU369" s="200" t="s">
        <v>142</v>
      </c>
      <c r="AV369" s="15" t="s">
        <v>141</v>
      </c>
      <c r="AW369" s="15" t="s">
        <v>33</v>
      </c>
      <c r="AX369" s="15" t="s">
        <v>81</v>
      </c>
      <c r="AY369" s="200" t="s">
        <v>134</v>
      </c>
    </row>
    <row r="370" spans="1:65" s="2" customFormat="1" ht="16.5" customHeight="1">
      <c r="A370" s="32"/>
      <c r="B370" s="157"/>
      <c r="C370" s="158" t="s">
        <v>697</v>
      </c>
      <c r="D370" s="158" t="s">
        <v>137</v>
      </c>
      <c r="E370" s="159" t="s">
        <v>698</v>
      </c>
      <c r="F370" s="160" t="s">
        <v>699</v>
      </c>
      <c r="G370" s="161" t="s">
        <v>140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196</v>
      </c>
      <c r="AT370" s="170" t="s">
        <v>137</v>
      </c>
      <c r="AU370" s="170" t="s">
        <v>142</v>
      </c>
      <c r="AY370" s="17" t="s">
        <v>134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142</v>
      </c>
      <c r="BK370" s="171">
        <f>ROUND(I370*H370,2)</f>
        <v>0</v>
      </c>
      <c r="BL370" s="17" t="s">
        <v>196</v>
      </c>
      <c r="BM370" s="170" t="s">
        <v>700</v>
      </c>
    </row>
    <row r="371" spans="1:65" s="2" customFormat="1" ht="16.5" customHeight="1">
      <c r="A371" s="32"/>
      <c r="B371" s="157"/>
      <c r="C371" s="188" t="s">
        <v>701</v>
      </c>
      <c r="D371" s="188" t="s">
        <v>185</v>
      </c>
      <c r="E371" s="189" t="s">
        <v>702</v>
      </c>
      <c r="F371" s="190" t="s">
        <v>703</v>
      </c>
      <c r="G371" s="191" t="s">
        <v>140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272</v>
      </c>
      <c r="AT371" s="170" t="s">
        <v>185</v>
      </c>
      <c r="AU371" s="170" t="s">
        <v>142</v>
      </c>
      <c r="AY371" s="17" t="s">
        <v>134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142</v>
      </c>
      <c r="BK371" s="171">
        <f>ROUND(I371*H371,2)</f>
        <v>0</v>
      </c>
      <c r="BL371" s="17" t="s">
        <v>196</v>
      </c>
      <c r="BM371" s="170" t="s">
        <v>704</v>
      </c>
    </row>
    <row r="372" spans="1:65" s="13" customFormat="1">
      <c r="B372" s="172"/>
      <c r="D372" s="173" t="s">
        <v>144</v>
      </c>
      <c r="F372" s="175" t="s">
        <v>705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144</v>
      </c>
      <c r="AU372" s="174" t="s">
        <v>142</v>
      </c>
      <c r="AV372" s="13" t="s">
        <v>142</v>
      </c>
      <c r="AW372" s="13" t="s">
        <v>3</v>
      </c>
      <c r="AX372" s="13" t="s">
        <v>81</v>
      </c>
      <c r="AY372" s="174" t="s">
        <v>134</v>
      </c>
    </row>
    <row r="373" spans="1:65" s="2" customFormat="1" ht="21.75" customHeight="1">
      <c r="A373" s="32"/>
      <c r="B373" s="157"/>
      <c r="C373" s="158" t="s">
        <v>706</v>
      </c>
      <c r="D373" s="158" t="s">
        <v>137</v>
      </c>
      <c r="E373" s="159" t="s">
        <v>707</v>
      </c>
      <c r="F373" s="160" t="s">
        <v>708</v>
      </c>
      <c r="G373" s="161" t="s">
        <v>222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196</v>
      </c>
      <c r="AT373" s="170" t="s">
        <v>137</v>
      </c>
      <c r="AU373" s="170" t="s">
        <v>142</v>
      </c>
      <c r="AY373" s="17" t="s">
        <v>134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142</v>
      </c>
      <c r="BK373" s="171">
        <f>ROUND(I373*H373,2)</f>
        <v>0</v>
      </c>
      <c r="BL373" s="17" t="s">
        <v>196</v>
      </c>
      <c r="BM373" s="170" t="s">
        <v>709</v>
      </c>
    </row>
    <row r="374" spans="1:65" s="2" customFormat="1" ht="21.75" customHeight="1">
      <c r="A374" s="32"/>
      <c r="B374" s="157"/>
      <c r="C374" s="158" t="s">
        <v>710</v>
      </c>
      <c r="D374" s="158" t="s">
        <v>137</v>
      </c>
      <c r="E374" s="159" t="s">
        <v>711</v>
      </c>
      <c r="F374" s="160" t="s">
        <v>712</v>
      </c>
      <c r="G374" s="161" t="s">
        <v>222</v>
      </c>
      <c r="H374" s="162">
        <v>0.31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196</v>
      </c>
      <c r="AT374" s="170" t="s">
        <v>137</v>
      </c>
      <c r="AU374" s="170" t="s">
        <v>142</v>
      </c>
      <c r="AY374" s="17" t="s">
        <v>134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142</v>
      </c>
      <c r="BK374" s="171">
        <f>ROUND(I374*H374,2)</f>
        <v>0</v>
      </c>
      <c r="BL374" s="17" t="s">
        <v>196</v>
      </c>
      <c r="BM374" s="170" t="s">
        <v>713</v>
      </c>
    </row>
    <row r="375" spans="1:65" s="12" customFormat="1" ht="22.9" customHeight="1">
      <c r="B375" s="144"/>
      <c r="D375" s="145" t="s">
        <v>75</v>
      </c>
      <c r="E375" s="155" t="s">
        <v>714</v>
      </c>
      <c r="F375" s="155" t="s">
        <v>715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142</v>
      </c>
      <c r="AT375" s="153" t="s">
        <v>75</v>
      </c>
      <c r="AU375" s="153" t="s">
        <v>81</v>
      </c>
      <c r="AY375" s="145" t="s">
        <v>134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716</v>
      </c>
      <c r="D376" s="158" t="s">
        <v>137</v>
      </c>
      <c r="E376" s="159" t="s">
        <v>717</v>
      </c>
      <c r="F376" s="160" t="s">
        <v>718</v>
      </c>
      <c r="G376" s="161" t="s">
        <v>140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196</v>
      </c>
      <c r="AT376" s="170" t="s">
        <v>137</v>
      </c>
      <c r="AU376" s="170" t="s">
        <v>142</v>
      </c>
      <c r="AY376" s="17" t="s">
        <v>134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142</v>
      </c>
      <c r="BK376" s="171">
        <f>ROUND(I376*H376,2)</f>
        <v>0</v>
      </c>
      <c r="BL376" s="17" t="s">
        <v>196</v>
      </c>
      <c r="BM376" s="170" t="s">
        <v>719</v>
      </c>
    </row>
    <row r="377" spans="1:65" s="14" customFormat="1">
      <c r="B377" s="181"/>
      <c r="D377" s="173" t="s">
        <v>144</v>
      </c>
      <c r="E377" s="182" t="s">
        <v>1</v>
      </c>
      <c r="F377" s="183" t="s">
        <v>720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144</v>
      </c>
      <c r="AU377" s="182" t="s">
        <v>142</v>
      </c>
      <c r="AV377" s="14" t="s">
        <v>81</v>
      </c>
      <c r="AW377" s="14" t="s">
        <v>33</v>
      </c>
      <c r="AX377" s="14" t="s">
        <v>76</v>
      </c>
      <c r="AY377" s="182" t="s">
        <v>134</v>
      </c>
    </row>
    <row r="378" spans="1:65" s="13" customFormat="1">
      <c r="B378" s="172"/>
      <c r="D378" s="173" t="s">
        <v>144</v>
      </c>
      <c r="E378" s="174" t="s">
        <v>1</v>
      </c>
      <c r="F378" s="175" t="s">
        <v>645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144</v>
      </c>
      <c r="AU378" s="174" t="s">
        <v>142</v>
      </c>
      <c r="AV378" s="13" t="s">
        <v>142</v>
      </c>
      <c r="AW378" s="13" t="s">
        <v>33</v>
      </c>
      <c r="AX378" s="13" t="s">
        <v>76</v>
      </c>
      <c r="AY378" s="174" t="s">
        <v>134</v>
      </c>
    </row>
    <row r="379" spans="1:65" s="13" customFormat="1">
      <c r="B379" s="172"/>
      <c r="D379" s="173" t="s">
        <v>144</v>
      </c>
      <c r="E379" s="174" t="s">
        <v>1</v>
      </c>
      <c r="F379" s="175" t="s">
        <v>646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142</v>
      </c>
      <c r="AV379" s="13" t="s">
        <v>142</v>
      </c>
      <c r="AW379" s="13" t="s">
        <v>33</v>
      </c>
      <c r="AX379" s="13" t="s">
        <v>76</v>
      </c>
      <c r="AY379" s="174" t="s">
        <v>134</v>
      </c>
    </row>
    <row r="380" spans="1:65" s="13" customFormat="1">
      <c r="B380" s="172"/>
      <c r="D380" s="173" t="s">
        <v>144</v>
      </c>
      <c r="E380" s="174" t="s">
        <v>1</v>
      </c>
      <c r="F380" s="175" t="s">
        <v>721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144</v>
      </c>
      <c r="AU380" s="174" t="s">
        <v>142</v>
      </c>
      <c r="AV380" s="13" t="s">
        <v>142</v>
      </c>
      <c r="AW380" s="13" t="s">
        <v>33</v>
      </c>
      <c r="AX380" s="13" t="s">
        <v>76</v>
      </c>
      <c r="AY380" s="174" t="s">
        <v>134</v>
      </c>
    </row>
    <row r="381" spans="1:65" s="15" customFormat="1">
      <c r="B381" s="199"/>
      <c r="D381" s="173" t="s">
        <v>144</v>
      </c>
      <c r="E381" s="200" t="s">
        <v>1</v>
      </c>
      <c r="F381" s="201" t="s">
        <v>195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144</v>
      </c>
      <c r="AU381" s="200" t="s">
        <v>142</v>
      </c>
      <c r="AV381" s="15" t="s">
        <v>141</v>
      </c>
      <c r="AW381" s="15" t="s">
        <v>33</v>
      </c>
      <c r="AX381" s="15" t="s">
        <v>81</v>
      </c>
      <c r="AY381" s="200" t="s">
        <v>134</v>
      </c>
    </row>
    <row r="382" spans="1:65" s="2" customFormat="1" ht="16.5" customHeight="1">
      <c r="A382" s="32"/>
      <c r="B382" s="157"/>
      <c r="C382" s="158" t="s">
        <v>722</v>
      </c>
      <c r="D382" s="158" t="s">
        <v>137</v>
      </c>
      <c r="E382" s="159" t="s">
        <v>723</v>
      </c>
      <c r="F382" s="160" t="s">
        <v>724</v>
      </c>
      <c r="G382" s="161" t="s">
        <v>277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196</v>
      </c>
      <c r="AT382" s="170" t="s">
        <v>137</v>
      </c>
      <c r="AU382" s="170" t="s">
        <v>142</v>
      </c>
      <c r="AY382" s="17" t="s">
        <v>134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142</v>
      </c>
      <c r="BK382" s="171">
        <f>ROUND(I382*H382,2)</f>
        <v>0</v>
      </c>
      <c r="BL382" s="17" t="s">
        <v>196</v>
      </c>
      <c r="BM382" s="170" t="s">
        <v>725</v>
      </c>
    </row>
    <row r="383" spans="1:65" s="2" customFormat="1" ht="16.5" customHeight="1">
      <c r="A383" s="32"/>
      <c r="B383" s="157"/>
      <c r="C383" s="188" t="s">
        <v>726</v>
      </c>
      <c r="D383" s="188" t="s">
        <v>185</v>
      </c>
      <c r="E383" s="189" t="s">
        <v>727</v>
      </c>
      <c r="F383" s="190" t="s">
        <v>858</v>
      </c>
      <c r="G383" s="191" t="s">
        <v>277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272</v>
      </c>
      <c r="AT383" s="170" t="s">
        <v>185</v>
      </c>
      <c r="AU383" s="170" t="s">
        <v>142</v>
      </c>
      <c r="AY383" s="17" t="s">
        <v>134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142</v>
      </c>
      <c r="BK383" s="171">
        <f>ROUND(I383*H383,2)</f>
        <v>0</v>
      </c>
      <c r="BL383" s="17" t="s">
        <v>196</v>
      </c>
      <c r="BM383" s="170" t="s">
        <v>728</v>
      </c>
    </row>
    <row r="384" spans="1:65" s="13" customFormat="1">
      <c r="B384" s="172"/>
      <c r="D384" s="173" t="s">
        <v>144</v>
      </c>
      <c r="F384" s="175" t="s">
        <v>729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142</v>
      </c>
      <c r="AV384" s="13" t="s">
        <v>142</v>
      </c>
      <c r="AW384" s="13" t="s">
        <v>3</v>
      </c>
      <c r="AX384" s="13" t="s">
        <v>81</v>
      </c>
      <c r="AY384" s="174" t="s">
        <v>134</v>
      </c>
    </row>
    <row r="385" spans="1:65" s="2" customFormat="1" ht="21.75" customHeight="1">
      <c r="A385" s="32"/>
      <c r="B385" s="157"/>
      <c r="C385" s="158" t="s">
        <v>730</v>
      </c>
      <c r="D385" s="158" t="s">
        <v>137</v>
      </c>
      <c r="E385" s="159" t="s">
        <v>731</v>
      </c>
      <c r="F385" s="160" t="s">
        <v>732</v>
      </c>
      <c r="G385" s="161" t="s">
        <v>222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196</v>
      </c>
      <c r="AT385" s="170" t="s">
        <v>137</v>
      </c>
      <c r="AU385" s="170" t="s">
        <v>142</v>
      </c>
      <c r="AY385" s="17" t="s">
        <v>134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142</v>
      </c>
      <c r="BK385" s="171">
        <f>ROUND(I385*H385,2)</f>
        <v>0</v>
      </c>
      <c r="BL385" s="17" t="s">
        <v>196</v>
      </c>
      <c r="BM385" s="170" t="s">
        <v>733</v>
      </c>
    </row>
    <row r="386" spans="1:65" s="2" customFormat="1" ht="21.75" customHeight="1">
      <c r="A386" s="32"/>
      <c r="B386" s="157"/>
      <c r="C386" s="158" t="s">
        <v>734</v>
      </c>
      <c r="D386" s="158" t="s">
        <v>137</v>
      </c>
      <c r="E386" s="159" t="s">
        <v>735</v>
      </c>
      <c r="F386" s="160" t="s">
        <v>736</v>
      </c>
      <c r="G386" s="161" t="s">
        <v>222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196</v>
      </c>
      <c r="AT386" s="170" t="s">
        <v>137</v>
      </c>
      <c r="AU386" s="170" t="s">
        <v>142</v>
      </c>
      <c r="AY386" s="17" t="s">
        <v>134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142</v>
      </c>
      <c r="BK386" s="171">
        <f>ROUND(I386*H386,2)</f>
        <v>0</v>
      </c>
      <c r="BL386" s="17" t="s">
        <v>196</v>
      </c>
      <c r="BM386" s="170" t="s">
        <v>737</v>
      </c>
    </row>
    <row r="387" spans="1:65" s="12" customFormat="1" ht="22.9" customHeight="1">
      <c r="B387" s="144"/>
      <c r="D387" s="145" t="s">
        <v>75</v>
      </c>
      <c r="E387" s="155" t="s">
        <v>738</v>
      </c>
      <c r="F387" s="155" t="s">
        <v>739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142</v>
      </c>
      <c r="AT387" s="153" t="s">
        <v>75</v>
      </c>
      <c r="AU387" s="153" t="s">
        <v>81</v>
      </c>
      <c r="AY387" s="145" t="s">
        <v>134</v>
      </c>
      <c r="BK387" s="154">
        <f>SUM(BK388:BK405)</f>
        <v>0</v>
      </c>
    </row>
    <row r="388" spans="1:65" s="2" customFormat="1" ht="21.75" customHeight="1">
      <c r="A388" s="32"/>
      <c r="B388" s="157"/>
      <c r="C388" s="158" t="s">
        <v>740</v>
      </c>
      <c r="D388" s="158" t="s">
        <v>137</v>
      </c>
      <c r="E388" s="159" t="s">
        <v>741</v>
      </c>
      <c r="F388" s="160" t="s">
        <v>742</v>
      </c>
      <c r="G388" s="161" t="s">
        <v>277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196</v>
      </c>
      <c r="AT388" s="170" t="s">
        <v>137</v>
      </c>
      <c r="AU388" s="170" t="s">
        <v>142</v>
      </c>
      <c r="AY388" s="17" t="s">
        <v>134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142</v>
      </c>
      <c r="BK388" s="171">
        <f>ROUND(I388*H388,2)</f>
        <v>0</v>
      </c>
      <c r="BL388" s="17" t="s">
        <v>196</v>
      </c>
      <c r="BM388" s="170" t="s">
        <v>743</v>
      </c>
    </row>
    <row r="389" spans="1:65" s="13" customFormat="1">
      <c r="B389" s="172"/>
      <c r="D389" s="173" t="s">
        <v>144</v>
      </c>
      <c r="E389" s="174" t="s">
        <v>1</v>
      </c>
      <c r="F389" s="175" t="s">
        <v>744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142</v>
      </c>
      <c r="AV389" s="13" t="s">
        <v>142</v>
      </c>
      <c r="AW389" s="13" t="s">
        <v>33</v>
      </c>
      <c r="AX389" s="13" t="s">
        <v>76</v>
      </c>
      <c r="AY389" s="174" t="s">
        <v>134</v>
      </c>
    </row>
    <row r="390" spans="1:65" s="13" customFormat="1">
      <c r="B390" s="172"/>
      <c r="D390" s="173" t="s">
        <v>144</v>
      </c>
      <c r="E390" s="174" t="s">
        <v>1</v>
      </c>
      <c r="F390" s="175" t="s">
        <v>593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144</v>
      </c>
      <c r="AU390" s="174" t="s">
        <v>142</v>
      </c>
      <c r="AV390" s="13" t="s">
        <v>142</v>
      </c>
      <c r="AW390" s="13" t="s">
        <v>33</v>
      </c>
      <c r="AX390" s="13" t="s">
        <v>76</v>
      </c>
      <c r="AY390" s="174" t="s">
        <v>134</v>
      </c>
    </row>
    <row r="391" spans="1:65" s="15" customFormat="1">
      <c r="B391" s="199"/>
      <c r="D391" s="173" t="s">
        <v>144</v>
      </c>
      <c r="E391" s="200" t="s">
        <v>1</v>
      </c>
      <c r="F391" s="201" t="s">
        <v>195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144</v>
      </c>
      <c r="AU391" s="200" t="s">
        <v>142</v>
      </c>
      <c r="AV391" s="15" t="s">
        <v>141</v>
      </c>
      <c r="AW391" s="15" t="s">
        <v>33</v>
      </c>
      <c r="AX391" s="15" t="s">
        <v>81</v>
      </c>
      <c r="AY391" s="200" t="s">
        <v>134</v>
      </c>
    </row>
    <row r="392" spans="1:65" s="2" customFormat="1" ht="16.5" customHeight="1">
      <c r="A392" s="32"/>
      <c r="B392" s="157"/>
      <c r="C392" s="188"/>
      <c r="D392" s="188"/>
      <c r="E392" s="189"/>
      <c r="F392" s="190"/>
      <c r="G392" s="191"/>
      <c r="H392" s="192"/>
      <c r="I392" s="193"/>
      <c r="J392" s="194"/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272</v>
      </c>
      <c r="AT392" s="170" t="s">
        <v>185</v>
      </c>
      <c r="AU392" s="170" t="s">
        <v>142</v>
      </c>
      <c r="AY392" s="17" t="s">
        <v>134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142</v>
      </c>
      <c r="BK392" s="171">
        <f>ROUND(I392*H392,2)</f>
        <v>0</v>
      </c>
      <c r="BL392" s="17" t="s">
        <v>196</v>
      </c>
      <c r="BM392" s="170" t="s">
        <v>745</v>
      </c>
    </row>
    <row r="393" spans="1:65" s="13" customFormat="1">
      <c r="B393" s="172"/>
      <c r="D393" s="173"/>
      <c r="E393" s="174"/>
      <c r="F393" s="175"/>
      <c r="H393" s="176"/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144</v>
      </c>
      <c r="AU393" s="174" t="s">
        <v>142</v>
      </c>
      <c r="AV393" s="13" t="s">
        <v>142</v>
      </c>
      <c r="AW393" s="13" t="s">
        <v>33</v>
      </c>
      <c r="AX393" s="13" t="s">
        <v>81</v>
      </c>
      <c r="AY393" s="174" t="s">
        <v>134</v>
      </c>
    </row>
    <row r="394" spans="1:65" s="2" customFormat="1" ht="21.75" customHeight="1">
      <c r="A394" s="32"/>
      <c r="B394" s="157"/>
      <c r="C394" s="158" t="s">
        <v>746</v>
      </c>
      <c r="D394" s="158" t="s">
        <v>137</v>
      </c>
      <c r="E394" s="159" t="s">
        <v>747</v>
      </c>
      <c r="F394" s="160" t="s">
        <v>748</v>
      </c>
      <c r="G394" s="161" t="s">
        <v>140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196</v>
      </c>
      <c r="AT394" s="170" t="s">
        <v>137</v>
      </c>
      <c r="AU394" s="170" t="s">
        <v>142</v>
      </c>
      <c r="AY394" s="17" t="s">
        <v>134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142</v>
      </c>
      <c r="BK394" s="171">
        <f>ROUND(I394*H394,2)</f>
        <v>0</v>
      </c>
      <c r="BL394" s="17" t="s">
        <v>196</v>
      </c>
      <c r="BM394" s="170" t="s">
        <v>749</v>
      </c>
    </row>
    <row r="395" spans="1:65" s="13" customFormat="1">
      <c r="B395" s="172"/>
      <c r="D395" s="173" t="s">
        <v>144</v>
      </c>
      <c r="E395" s="174" t="s">
        <v>1</v>
      </c>
      <c r="F395" s="175" t="s">
        <v>750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142</v>
      </c>
      <c r="AV395" s="13" t="s">
        <v>142</v>
      </c>
      <c r="AW395" s="13" t="s">
        <v>33</v>
      </c>
      <c r="AX395" s="13" t="s">
        <v>76</v>
      </c>
      <c r="AY395" s="174" t="s">
        <v>134</v>
      </c>
    </row>
    <row r="396" spans="1:65" s="13" customFormat="1">
      <c r="B396" s="172"/>
      <c r="D396" s="173" t="s">
        <v>144</v>
      </c>
      <c r="E396" s="174" t="s">
        <v>1</v>
      </c>
      <c r="F396" s="175" t="s">
        <v>751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144</v>
      </c>
      <c r="AU396" s="174" t="s">
        <v>142</v>
      </c>
      <c r="AV396" s="13" t="s">
        <v>142</v>
      </c>
      <c r="AW396" s="13" t="s">
        <v>33</v>
      </c>
      <c r="AX396" s="13" t="s">
        <v>76</v>
      </c>
      <c r="AY396" s="174" t="s">
        <v>134</v>
      </c>
    </row>
    <row r="397" spans="1:65" s="13" customFormat="1">
      <c r="B397" s="172"/>
      <c r="D397" s="173" t="s">
        <v>144</v>
      </c>
      <c r="E397" s="174" t="s">
        <v>1</v>
      </c>
      <c r="F397" s="175" t="s">
        <v>752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144</v>
      </c>
      <c r="AU397" s="174" t="s">
        <v>142</v>
      </c>
      <c r="AV397" s="13" t="s">
        <v>142</v>
      </c>
      <c r="AW397" s="13" t="s">
        <v>33</v>
      </c>
      <c r="AX397" s="13" t="s">
        <v>76</v>
      </c>
      <c r="AY397" s="174" t="s">
        <v>134</v>
      </c>
    </row>
    <row r="398" spans="1:65" s="13" customFormat="1">
      <c r="B398" s="172"/>
      <c r="D398" s="173" t="s">
        <v>144</v>
      </c>
      <c r="E398" s="174" t="s">
        <v>1</v>
      </c>
      <c r="F398" s="175" t="s">
        <v>753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142</v>
      </c>
      <c r="AV398" s="13" t="s">
        <v>142</v>
      </c>
      <c r="AW398" s="13" t="s">
        <v>33</v>
      </c>
      <c r="AX398" s="13" t="s">
        <v>76</v>
      </c>
      <c r="AY398" s="174" t="s">
        <v>134</v>
      </c>
    </row>
    <row r="399" spans="1:65" s="15" customFormat="1">
      <c r="B399" s="199"/>
      <c r="D399" s="173" t="s">
        <v>144</v>
      </c>
      <c r="E399" s="200" t="s">
        <v>1</v>
      </c>
      <c r="F399" s="201" t="s">
        <v>195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144</v>
      </c>
      <c r="AU399" s="200" t="s">
        <v>142</v>
      </c>
      <c r="AV399" s="15" t="s">
        <v>141</v>
      </c>
      <c r="AW399" s="15" t="s">
        <v>33</v>
      </c>
      <c r="AX399" s="15" t="s">
        <v>81</v>
      </c>
      <c r="AY399" s="200" t="s">
        <v>134</v>
      </c>
    </row>
    <row r="400" spans="1:65" s="2" customFormat="1" ht="21.75" customHeight="1">
      <c r="A400" s="32"/>
      <c r="B400" s="157"/>
      <c r="C400" s="188" t="s">
        <v>754</v>
      </c>
      <c r="D400" s="188" t="s">
        <v>185</v>
      </c>
      <c r="E400" s="189" t="s">
        <v>755</v>
      </c>
      <c r="F400" s="190" t="s">
        <v>756</v>
      </c>
      <c r="G400" s="191" t="s">
        <v>140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272</v>
      </c>
      <c r="AT400" s="170" t="s">
        <v>185</v>
      </c>
      <c r="AU400" s="170" t="s">
        <v>142</v>
      </c>
      <c r="AY400" s="17" t="s">
        <v>134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142</v>
      </c>
      <c r="BK400" s="171">
        <f>ROUND(I400*H400,2)</f>
        <v>0</v>
      </c>
      <c r="BL400" s="17" t="s">
        <v>196</v>
      </c>
      <c r="BM400" s="170" t="s">
        <v>757</v>
      </c>
    </row>
    <row r="401" spans="1:65" s="13" customFormat="1">
      <c r="B401" s="172"/>
      <c r="D401" s="173" t="s">
        <v>144</v>
      </c>
      <c r="E401" s="174" t="s">
        <v>1</v>
      </c>
      <c r="F401" s="175" t="s">
        <v>758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144</v>
      </c>
      <c r="AU401" s="174" t="s">
        <v>142</v>
      </c>
      <c r="AV401" s="13" t="s">
        <v>142</v>
      </c>
      <c r="AW401" s="13" t="s">
        <v>33</v>
      </c>
      <c r="AX401" s="13" t="s">
        <v>81</v>
      </c>
      <c r="AY401" s="174" t="s">
        <v>134</v>
      </c>
    </row>
    <row r="402" spans="1:65" s="2" customFormat="1" ht="16.5" customHeight="1">
      <c r="A402" s="32"/>
      <c r="B402" s="157"/>
      <c r="C402" s="158" t="s">
        <v>759</v>
      </c>
      <c r="D402" s="158" t="s">
        <v>137</v>
      </c>
      <c r="E402" s="159" t="s">
        <v>760</v>
      </c>
      <c r="F402" s="160" t="s">
        <v>761</v>
      </c>
      <c r="G402" s="161" t="s">
        <v>140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196</v>
      </c>
      <c r="AT402" s="170" t="s">
        <v>137</v>
      </c>
      <c r="AU402" s="170" t="s">
        <v>142</v>
      </c>
      <c r="AY402" s="17" t="s">
        <v>134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142</v>
      </c>
      <c r="BK402" s="171">
        <f>ROUND(I402*H402,2)</f>
        <v>0</v>
      </c>
      <c r="BL402" s="17" t="s">
        <v>196</v>
      </c>
      <c r="BM402" s="170" t="s">
        <v>762</v>
      </c>
    </row>
    <row r="403" spans="1:65" s="2" customFormat="1" ht="21.75" customHeight="1">
      <c r="A403" s="32"/>
      <c r="B403" s="157"/>
      <c r="C403" s="158" t="s">
        <v>763</v>
      </c>
      <c r="D403" s="158" t="s">
        <v>137</v>
      </c>
      <c r="E403" s="159" t="s">
        <v>764</v>
      </c>
      <c r="F403" s="160" t="s">
        <v>765</v>
      </c>
      <c r="G403" s="161" t="s">
        <v>222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196</v>
      </c>
      <c r="AT403" s="170" t="s">
        <v>137</v>
      </c>
      <c r="AU403" s="170" t="s">
        <v>142</v>
      </c>
      <c r="AY403" s="17" t="s">
        <v>134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142</v>
      </c>
      <c r="BK403" s="171">
        <f>ROUND(I403*H403,2)</f>
        <v>0</v>
      </c>
      <c r="BL403" s="17" t="s">
        <v>196</v>
      </c>
      <c r="BM403" s="170" t="s">
        <v>766</v>
      </c>
    </row>
    <row r="404" spans="1:65" s="2" customFormat="1" ht="21.75" customHeight="1">
      <c r="A404" s="32"/>
      <c r="B404" s="157"/>
      <c r="C404" s="158" t="s">
        <v>767</v>
      </c>
      <c r="D404" s="158" t="s">
        <v>137</v>
      </c>
      <c r="E404" s="159" t="s">
        <v>768</v>
      </c>
      <c r="F404" s="160" t="s">
        <v>769</v>
      </c>
      <c r="G404" s="161" t="s">
        <v>222</v>
      </c>
      <c r="H404" s="162">
        <v>1.373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196</v>
      </c>
      <c r="AT404" s="170" t="s">
        <v>137</v>
      </c>
      <c r="AU404" s="170" t="s">
        <v>142</v>
      </c>
      <c r="AY404" s="17" t="s">
        <v>134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142</v>
      </c>
      <c r="BK404" s="171">
        <f>ROUND(I404*H404,2)</f>
        <v>0</v>
      </c>
      <c r="BL404" s="17" t="s">
        <v>196</v>
      </c>
      <c r="BM404" s="170" t="s">
        <v>770</v>
      </c>
    </row>
    <row r="405" spans="1:65" s="2" customFormat="1" ht="16.5" customHeight="1">
      <c r="A405" s="32"/>
      <c r="B405" s="157"/>
      <c r="C405" s="158"/>
      <c r="D405" s="158"/>
      <c r="E405" s="159"/>
      <c r="F405" s="160"/>
      <c r="G405" s="161"/>
      <c r="H405" s="162"/>
      <c r="I405" s="163"/>
      <c r="J405" s="164"/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196</v>
      </c>
      <c r="AT405" s="170" t="s">
        <v>137</v>
      </c>
      <c r="AU405" s="170" t="s">
        <v>142</v>
      </c>
      <c r="AY405" s="17" t="s">
        <v>134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142</v>
      </c>
      <c r="BK405" s="171">
        <f>ROUND(I405*H405,2)</f>
        <v>0</v>
      </c>
      <c r="BL405" s="17" t="s">
        <v>196</v>
      </c>
      <c r="BM405" s="170" t="s">
        <v>771</v>
      </c>
    </row>
    <row r="406" spans="1:65" s="12" customFormat="1" ht="22.9" customHeight="1">
      <c r="B406" s="144"/>
      <c r="D406" s="145" t="s">
        <v>75</v>
      </c>
      <c r="E406" s="155" t="s">
        <v>772</v>
      </c>
      <c r="F406" s="155" t="s">
        <v>773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142</v>
      </c>
      <c r="AT406" s="153" t="s">
        <v>75</v>
      </c>
      <c r="AU406" s="153" t="s">
        <v>81</v>
      </c>
      <c r="AY406" s="145" t="s">
        <v>134</v>
      </c>
      <c r="BK406" s="154">
        <f>SUM(BK407:BK411)</f>
        <v>0</v>
      </c>
    </row>
    <row r="407" spans="1:65" s="2" customFormat="1" ht="21.75" customHeight="1">
      <c r="A407" s="32"/>
      <c r="B407" s="157"/>
      <c r="C407" s="158" t="s">
        <v>774</v>
      </c>
      <c r="D407" s="158" t="s">
        <v>137</v>
      </c>
      <c r="E407" s="159" t="s">
        <v>775</v>
      </c>
      <c r="F407" s="160" t="s">
        <v>776</v>
      </c>
      <c r="G407" s="161" t="s">
        <v>140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196</v>
      </c>
      <c r="AT407" s="170" t="s">
        <v>137</v>
      </c>
      <c r="AU407" s="170" t="s">
        <v>142</v>
      </c>
      <c r="AY407" s="17" t="s">
        <v>134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142</v>
      </c>
      <c r="BK407" s="171">
        <f>ROUND(I407*H407,2)</f>
        <v>0</v>
      </c>
      <c r="BL407" s="17" t="s">
        <v>196</v>
      </c>
      <c r="BM407" s="170" t="s">
        <v>777</v>
      </c>
    </row>
    <row r="408" spans="1:65" s="2" customFormat="1" ht="21.75" customHeight="1">
      <c r="A408" s="32"/>
      <c r="B408" s="157"/>
      <c r="C408" s="158" t="s">
        <v>778</v>
      </c>
      <c r="D408" s="158" t="s">
        <v>137</v>
      </c>
      <c r="E408" s="159" t="s">
        <v>779</v>
      </c>
      <c r="F408" s="160" t="s">
        <v>780</v>
      </c>
      <c r="G408" s="161" t="s">
        <v>140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196</v>
      </c>
      <c r="AT408" s="170" t="s">
        <v>137</v>
      </c>
      <c r="AU408" s="170" t="s">
        <v>142</v>
      </c>
      <c r="AY408" s="17" t="s">
        <v>134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142</v>
      </c>
      <c r="BK408" s="171">
        <f>ROUND(I408*H408,2)</f>
        <v>0</v>
      </c>
      <c r="BL408" s="17" t="s">
        <v>196</v>
      </c>
      <c r="BM408" s="170" t="s">
        <v>781</v>
      </c>
    </row>
    <row r="409" spans="1:65" s="14" customFormat="1">
      <c r="B409" s="181"/>
      <c r="D409" s="173" t="s">
        <v>144</v>
      </c>
      <c r="E409" s="182" t="s">
        <v>1</v>
      </c>
      <c r="F409" s="183" t="s">
        <v>782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144</v>
      </c>
      <c r="AU409" s="182" t="s">
        <v>142</v>
      </c>
      <c r="AV409" s="14" t="s">
        <v>81</v>
      </c>
      <c r="AW409" s="14" t="s">
        <v>33</v>
      </c>
      <c r="AX409" s="14" t="s">
        <v>76</v>
      </c>
      <c r="AY409" s="182" t="s">
        <v>134</v>
      </c>
    </row>
    <row r="410" spans="1:65" s="13" customFormat="1">
      <c r="B410" s="172"/>
      <c r="D410" s="173" t="s">
        <v>144</v>
      </c>
      <c r="E410" s="174" t="s">
        <v>1</v>
      </c>
      <c r="F410" s="175" t="s">
        <v>783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144</v>
      </c>
      <c r="AU410" s="174" t="s">
        <v>142</v>
      </c>
      <c r="AV410" s="13" t="s">
        <v>142</v>
      </c>
      <c r="AW410" s="13" t="s">
        <v>33</v>
      </c>
      <c r="AX410" s="13" t="s">
        <v>81</v>
      </c>
      <c r="AY410" s="174" t="s">
        <v>134</v>
      </c>
    </row>
    <row r="411" spans="1:65" s="2" customFormat="1" ht="21.75" customHeight="1">
      <c r="A411" s="32"/>
      <c r="B411" s="157"/>
      <c r="C411" s="158" t="s">
        <v>784</v>
      </c>
      <c r="D411" s="158" t="s">
        <v>137</v>
      </c>
      <c r="E411" s="159" t="s">
        <v>785</v>
      </c>
      <c r="F411" s="160" t="s">
        <v>786</v>
      </c>
      <c r="G411" s="161" t="s">
        <v>140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196</v>
      </c>
      <c r="AT411" s="170" t="s">
        <v>137</v>
      </c>
      <c r="AU411" s="170" t="s">
        <v>142</v>
      </c>
      <c r="AY411" s="17" t="s">
        <v>134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142</v>
      </c>
      <c r="BK411" s="171">
        <f>ROUND(I411*H411,2)</f>
        <v>0</v>
      </c>
      <c r="BL411" s="17" t="s">
        <v>196</v>
      </c>
      <c r="BM411" s="170" t="s">
        <v>787</v>
      </c>
    </row>
    <row r="412" spans="1:65" s="12" customFormat="1" ht="22.9" customHeight="1">
      <c r="B412" s="144"/>
      <c r="D412" s="145" t="s">
        <v>75</v>
      </c>
      <c r="E412" s="155" t="s">
        <v>788</v>
      </c>
      <c r="F412" s="155" t="s">
        <v>789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142</v>
      </c>
      <c r="AT412" s="153" t="s">
        <v>75</v>
      </c>
      <c r="AU412" s="153" t="s">
        <v>81</v>
      </c>
      <c r="AY412" s="145" t="s">
        <v>134</v>
      </c>
      <c r="BK412" s="154">
        <f>SUM(BK413:BK429)</f>
        <v>0</v>
      </c>
    </row>
    <row r="413" spans="1:65" s="2" customFormat="1" ht="21.75" customHeight="1">
      <c r="A413" s="32"/>
      <c r="B413" s="157"/>
      <c r="C413" s="158" t="s">
        <v>790</v>
      </c>
      <c r="D413" s="158" t="s">
        <v>137</v>
      </c>
      <c r="E413" s="159" t="s">
        <v>207</v>
      </c>
      <c r="F413" s="160" t="s">
        <v>208</v>
      </c>
      <c r="G413" s="161" t="s">
        <v>140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196</v>
      </c>
      <c r="AT413" s="170" t="s">
        <v>137</v>
      </c>
      <c r="AU413" s="170" t="s">
        <v>142</v>
      </c>
      <c r="AY413" s="17" t="s">
        <v>134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142</v>
      </c>
      <c r="BK413" s="171">
        <f>ROUND(I413*H413,2)</f>
        <v>0</v>
      </c>
      <c r="BL413" s="17" t="s">
        <v>196</v>
      </c>
      <c r="BM413" s="170" t="s">
        <v>791</v>
      </c>
    </row>
    <row r="414" spans="1:65" s="14" customFormat="1">
      <c r="B414" s="181"/>
      <c r="D414" s="173" t="s">
        <v>144</v>
      </c>
      <c r="E414" s="182" t="s">
        <v>1</v>
      </c>
      <c r="F414" s="183" t="s">
        <v>210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144</v>
      </c>
      <c r="AU414" s="182" t="s">
        <v>142</v>
      </c>
      <c r="AV414" s="14" t="s">
        <v>81</v>
      </c>
      <c r="AW414" s="14" t="s">
        <v>33</v>
      </c>
      <c r="AX414" s="14" t="s">
        <v>76</v>
      </c>
      <c r="AY414" s="182" t="s">
        <v>134</v>
      </c>
    </row>
    <row r="415" spans="1:65" s="13" customFormat="1">
      <c r="B415" s="172"/>
      <c r="D415" s="173" t="s">
        <v>144</v>
      </c>
      <c r="E415" s="174" t="s">
        <v>1</v>
      </c>
      <c r="F415" s="175" t="s">
        <v>792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142</v>
      </c>
      <c r="AV415" s="13" t="s">
        <v>142</v>
      </c>
      <c r="AW415" s="13" t="s">
        <v>33</v>
      </c>
      <c r="AX415" s="13" t="s">
        <v>76</v>
      </c>
      <c r="AY415" s="174" t="s">
        <v>134</v>
      </c>
    </row>
    <row r="416" spans="1:65" s="13" customFormat="1">
      <c r="B416" s="172"/>
      <c r="D416" s="173" t="s">
        <v>144</v>
      </c>
      <c r="E416" s="174" t="s">
        <v>1</v>
      </c>
      <c r="F416" s="175" t="s">
        <v>261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144</v>
      </c>
      <c r="AU416" s="174" t="s">
        <v>142</v>
      </c>
      <c r="AV416" s="13" t="s">
        <v>142</v>
      </c>
      <c r="AW416" s="13" t="s">
        <v>33</v>
      </c>
      <c r="AX416" s="13" t="s">
        <v>76</v>
      </c>
      <c r="AY416" s="174" t="s">
        <v>134</v>
      </c>
    </row>
    <row r="417" spans="1:65" s="14" customFormat="1">
      <c r="B417" s="181"/>
      <c r="D417" s="173" t="s">
        <v>144</v>
      </c>
      <c r="E417" s="182" t="s">
        <v>1</v>
      </c>
      <c r="F417" s="183" t="s">
        <v>793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144</v>
      </c>
      <c r="AU417" s="182" t="s">
        <v>142</v>
      </c>
      <c r="AV417" s="14" t="s">
        <v>81</v>
      </c>
      <c r="AW417" s="14" t="s">
        <v>33</v>
      </c>
      <c r="AX417" s="14" t="s">
        <v>76</v>
      </c>
      <c r="AY417" s="182" t="s">
        <v>134</v>
      </c>
    </row>
    <row r="418" spans="1:65" s="13" customFormat="1">
      <c r="B418" s="172"/>
      <c r="D418" s="173" t="s">
        <v>144</v>
      </c>
      <c r="E418" s="174" t="s">
        <v>1</v>
      </c>
      <c r="F418" s="175" t="s">
        <v>794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144</v>
      </c>
      <c r="AU418" s="174" t="s">
        <v>142</v>
      </c>
      <c r="AV418" s="13" t="s">
        <v>142</v>
      </c>
      <c r="AW418" s="13" t="s">
        <v>33</v>
      </c>
      <c r="AX418" s="13" t="s">
        <v>76</v>
      </c>
      <c r="AY418" s="174" t="s">
        <v>134</v>
      </c>
    </row>
    <row r="419" spans="1:65" s="13" customFormat="1">
      <c r="B419" s="172"/>
      <c r="D419" s="173" t="s">
        <v>144</v>
      </c>
      <c r="E419" s="174" t="s">
        <v>1</v>
      </c>
      <c r="F419" s="175" t="s">
        <v>795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144</v>
      </c>
      <c r="AU419" s="174" t="s">
        <v>142</v>
      </c>
      <c r="AV419" s="13" t="s">
        <v>142</v>
      </c>
      <c r="AW419" s="13" t="s">
        <v>33</v>
      </c>
      <c r="AX419" s="13" t="s">
        <v>76</v>
      </c>
      <c r="AY419" s="174" t="s">
        <v>134</v>
      </c>
    </row>
    <row r="420" spans="1:65" s="13" customFormat="1">
      <c r="B420" s="172"/>
      <c r="D420" s="173" t="s">
        <v>144</v>
      </c>
      <c r="E420" s="174" t="s">
        <v>1</v>
      </c>
      <c r="F420" s="175" t="s">
        <v>796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144</v>
      </c>
      <c r="AU420" s="174" t="s">
        <v>142</v>
      </c>
      <c r="AV420" s="13" t="s">
        <v>142</v>
      </c>
      <c r="AW420" s="13" t="s">
        <v>33</v>
      </c>
      <c r="AX420" s="13" t="s">
        <v>76</v>
      </c>
      <c r="AY420" s="174" t="s">
        <v>134</v>
      </c>
    </row>
    <row r="421" spans="1:65" s="14" customFormat="1">
      <c r="B421" s="181"/>
      <c r="D421" s="173" t="s">
        <v>144</v>
      </c>
      <c r="E421" s="182" t="s">
        <v>1</v>
      </c>
      <c r="F421" s="183" t="s">
        <v>797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144</v>
      </c>
      <c r="AU421" s="182" t="s">
        <v>142</v>
      </c>
      <c r="AV421" s="14" t="s">
        <v>81</v>
      </c>
      <c r="AW421" s="14" t="s">
        <v>33</v>
      </c>
      <c r="AX421" s="14" t="s">
        <v>76</v>
      </c>
      <c r="AY421" s="182" t="s">
        <v>134</v>
      </c>
    </row>
    <row r="422" spans="1:65" s="13" customFormat="1">
      <c r="B422" s="172"/>
      <c r="D422" s="173" t="s">
        <v>144</v>
      </c>
      <c r="E422" s="174" t="s">
        <v>1</v>
      </c>
      <c r="F422" s="175" t="s">
        <v>798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144</v>
      </c>
      <c r="AU422" s="174" t="s">
        <v>142</v>
      </c>
      <c r="AV422" s="13" t="s">
        <v>142</v>
      </c>
      <c r="AW422" s="13" t="s">
        <v>33</v>
      </c>
      <c r="AX422" s="13" t="s">
        <v>76</v>
      </c>
      <c r="AY422" s="174" t="s">
        <v>134</v>
      </c>
    </row>
    <row r="423" spans="1:65" s="13" customFormat="1">
      <c r="B423" s="172"/>
      <c r="D423" s="173" t="s">
        <v>144</v>
      </c>
      <c r="E423" s="174" t="s">
        <v>1</v>
      </c>
      <c r="F423" s="175" t="s">
        <v>799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144</v>
      </c>
      <c r="AU423" s="174" t="s">
        <v>142</v>
      </c>
      <c r="AV423" s="13" t="s">
        <v>142</v>
      </c>
      <c r="AW423" s="13" t="s">
        <v>33</v>
      </c>
      <c r="AX423" s="13" t="s">
        <v>76</v>
      </c>
      <c r="AY423" s="174" t="s">
        <v>134</v>
      </c>
    </row>
    <row r="424" spans="1:65" s="15" customFormat="1">
      <c r="B424" s="199"/>
      <c r="D424" s="173" t="s">
        <v>144</v>
      </c>
      <c r="E424" s="200" t="s">
        <v>1</v>
      </c>
      <c r="F424" s="201" t="s">
        <v>195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144</v>
      </c>
      <c r="AU424" s="200" t="s">
        <v>142</v>
      </c>
      <c r="AV424" s="15" t="s">
        <v>141</v>
      </c>
      <c r="AW424" s="15" t="s">
        <v>33</v>
      </c>
      <c r="AX424" s="15" t="s">
        <v>81</v>
      </c>
      <c r="AY424" s="200" t="s">
        <v>134</v>
      </c>
    </row>
    <row r="425" spans="1:65" s="2" customFormat="1" ht="16.5" customHeight="1">
      <c r="A425" s="32"/>
      <c r="B425" s="157"/>
      <c r="C425" s="158" t="s">
        <v>800</v>
      </c>
      <c r="D425" s="158" t="s">
        <v>137</v>
      </c>
      <c r="E425" s="159" t="s">
        <v>801</v>
      </c>
      <c r="F425" s="160" t="s">
        <v>802</v>
      </c>
      <c r="G425" s="161" t="s">
        <v>140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196</v>
      </c>
      <c r="AT425" s="170" t="s">
        <v>137</v>
      </c>
      <c r="AU425" s="170" t="s">
        <v>142</v>
      </c>
      <c r="AY425" s="17" t="s">
        <v>134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142</v>
      </c>
      <c r="BK425" s="171">
        <f>ROUND(I425*H425,2)</f>
        <v>0</v>
      </c>
      <c r="BL425" s="17" t="s">
        <v>196</v>
      </c>
      <c r="BM425" s="170" t="s">
        <v>803</v>
      </c>
    </row>
    <row r="426" spans="1:65" s="14" customFormat="1">
      <c r="B426" s="181"/>
      <c r="D426" s="173" t="s">
        <v>144</v>
      </c>
      <c r="E426" s="182" t="s">
        <v>1</v>
      </c>
      <c r="F426" s="183" t="s">
        <v>804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144</v>
      </c>
      <c r="AU426" s="182" t="s">
        <v>142</v>
      </c>
      <c r="AV426" s="14" t="s">
        <v>81</v>
      </c>
      <c r="AW426" s="14" t="s">
        <v>33</v>
      </c>
      <c r="AX426" s="14" t="s">
        <v>76</v>
      </c>
      <c r="AY426" s="182" t="s">
        <v>134</v>
      </c>
    </row>
    <row r="427" spans="1:65" s="13" customFormat="1">
      <c r="B427" s="172"/>
      <c r="D427" s="173" t="s">
        <v>144</v>
      </c>
      <c r="E427" s="174" t="s">
        <v>1</v>
      </c>
      <c r="F427" s="175" t="s">
        <v>805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144</v>
      </c>
      <c r="AU427" s="174" t="s">
        <v>142</v>
      </c>
      <c r="AV427" s="13" t="s">
        <v>142</v>
      </c>
      <c r="AW427" s="13" t="s">
        <v>33</v>
      </c>
      <c r="AX427" s="13" t="s">
        <v>81</v>
      </c>
      <c r="AY427" s="174" t="s">
        <v>134</v>
      </c>
    </row>
    <row r="428" spans="1:65" s="2" customFormat="1" ht="21.75" customHeight="1">
      <c r="A428" s="32"/>
      <c r="B428" s="157"/>
      <c r="C428" s="158" t="s">
        <v>806</v>
      </c>
      <c r="D428" s="158" t="s">
        <v>137</v>
      </c>
      <c r="E428" s="159" t="s">
        <v>807</v>
      </c>
      <c r="F428" s="160" t="s">
        <v>808</v>
      </c>
      <c r="G428" s="161" t="s">
        <v>140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196</v>
      </c>
      <c r="AT428" s="170" t="s">
        <v>137</v>
      </c>
      <c r="AU428" s="170" t="s">
        <v>142</v>
      </c>
      <c r="AY428" s="17" t="s">
        <v>134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142</v>
      </c>
      <c r="BK428" s="171">
        <f>ROUND(I428*H428,2)</f>
        <v>0</v>
      </c>
      <c r="BL428" s="17" t="s">
        <v>196</v>
      </c>
      <c r="BM428" s="170" t="s">
        <v>809</v>
      </c>
    </row>
    <row r="429" spans="1:65" s="2" customFormat="1" ht="21.75" customHeight="1">
      <c r="A429" s="32"/>
      <c r="B429" s="157"/>
      <c r="C429" s="158" t="s">
        <v>810</v>
      </c>
      <c r="D429" s="158" t="s">
        <v>137</v>
      </c>
      <c r="E429" s="159" t="s">
        <v>811</v>
      </c>
      <c r="F429" s="160" t="s">
        <v>812</v>
      </c>
      <c r="G429" s="161" t="s">
        <v>140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196</v>
      </c>
      <c r="AT429" s="170" t="s">
        <v>137</v>
      </c>
      <c r="AU429" s="170" t="s">
        <v>142</v>
      </c>
      <c r="AY429" s="17" t="s">
        <v>134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142</v>
      </c>
      <c r="BK429" s="171">
        <f>ROUND(I429*H429,2)</f>
        <v>0</v>
      </c>
      <c r="BL429" s="17" t="s">
        <v>196</v>
      </c>
      <c r="BM429" s="170" t="s">
        <v>813</v>
      </c>
    </row>
    <row r="430" spans="1:65" s="12" customFormat="1" ht="25.9" customHeight="1">
      <c r="B430" s="144"/>
      <c r="D430" s="145" t="s">
        <v>75</v>
      </c>
      <c r="E430" s="146" t="s">
        <v>814</v>
      </c>
      <c r="F430" s="146" t="s">
        <v>815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141</v>
      </c>
      <c r="AT430" s="153" t="s">
        <v>75</v>
      </c>
      <c r="AU430" s="153" t="s">
        <v>76</v>
      </c>
      <c r="AY430" s="145" t="s">
        <v>134</v>
      </c>
      <c r="BK430" s="154">
        <f>SUM(BK431:BK452)</f>
        <v>0</v>
      </c>
    </row>
    <row r="431" spans="1:65" s="2" customFormat="1" ht="16.5" customHeight="1">
      <c r="A431" s="32"/>
      <c r="B431" s="157"/>
      <c r="C431" s="158" t="s">
        <v>816</v>
      </c>
      <c r="D431" s="158" t="s">
        <v>137</v>
      </c>
      <c r="E431" s="159" t="s">
        <v>817</v>
      </c>
      <c r="F431" s="160" t="s">
        <v>818</v>
      </c>
      <c r="G431" s="161" t="s">
        <v>819</v>
      </c>
      <c r="H431" s="162">
        <v>34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820</v>
      </c>
      <c r="AT431" s="170" t="s">
        <v>137</v>
      </c>
      <c r="AU431" s="170" t="s">
        <v>81</v>
      </c>
      <c r="AY431" s="17" t="s">
        <v>134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142</v>
      </c>
      <c r="BK431" s="171">
        <f>ROUND(I431*H431,2)</f>
        <v>0</v>
      </c>
      <c r="BL431" s="17" t="s">
        <v>820</v>
      </c>
      <c r="BM431" s="170" t="s">
        <v>821</v>
      </c>
    </row>
    <row r="432" spans="1:65" s="14" customFormat="1" ht="22.5">
      <c r="B432" s="181"/>
      <c r="D432" s="173" t="s">
        <v>144</v>
      </c>
      <c r="E432" s="182" t="s">
        <v>1</v>
      </c>
      <c r="F432" s="183" t="s">
        <v>822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144</v>
      </c>
      <c r="AU432" s="182" t="s">
        <v>81</v>
      </c>
      <c r="AV432" s="14" t="s">
        <v>81</v>
      </c>
      <c r="AW432" s="14" t="s">
        <v>33</v>
      </c>
      <c r="AX432" s="14" t="s">
        <v>76</v>
      </c>
      <c r="AY432" s="182" t="s">
        <v>134</v>
      </c>
    </row>
    <row r="433" spans="1:65" s="14" customFormat="1">
      <c r="B433" s="181"/>
      <c r="D433" s="173" t="s">
        <v>144</v>
      </c>
      <c r="E433" s="182" t="s">
        <v>1</v>
      </c>
      <c r="F433" s="183" t="s">
        <v>823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144</v>
      </c>
      <c r="AU433" s="182" t="s">
        <v>81</v>
      </c>
      <c r="AV433" s="14" t="s">
        <v>81</v>
      </c>
      <c r="AW433" s="14" t="s">
        <v>33</v>
      </c>
      <c r="AX433" s="14" t="s">
        <v>76</v>
      </c>
      <c r="AY433" s="182" t="s">
        <v>134</v>
      </c>
    </row>
    <row r="434" spans="1:65" s="13" customFormat="1">
      <c r="B434" s="172"/>
      <c r="D434" s="173" t="s">
        <v>144</v>
      </c>
      <c r="E434" s="174" t="s">
        <v>1</v>
      </c>
      <c r="F434" s="175">
        <v>10</v>
      </c>
      <c r="H434" s="176">
        <v>10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144</v>
      </c>
      <c r="AU434" s="174" t="s">
        <v>81</v>
      </c>
      <c r="AV434" s="13" t="s">
        <v>142</v>
      </c>
      <c r="AW434" s="13" t="s">
        <v>33</v>
      </c>
      <c r="AX434" s="13" t="s">
        <v>76</v>
      </c>
      <c r="AY434" s="174" t="s">
        <v>134</v>
      </c>
    </row>
    <row r="435" spans="1:65" s="14" customFormat="1">
      <c r="B435" s="181"/>
      <c r="D435" s="173" t="s">
        <v>144</v>
      </c>
      <c r="E435" s="182" t="s">
        <v>1</v>
      </c>
      <c r="F435" s="183" t="s">
        <v>824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144</v>
      </c>
      <c r="AU435" s="182" t="s">
        <v>81</v>
      </c>
      <c r="AV435" s="14" t="s">
        <v>81</v>
      </c>
      <c r="AW435" s="14" t="s">
        <v>33</v>
      </c>
      <c r="AX435" s="14" t="s">
        <v>76</v>
      </c>
      <c r="AY435" s="182" t="s">
        <v>134</v>
      </c>
    </row>
    <row r="436" spans="1:65" s="13" customFormat="1">
      <c r="B436" s="172"/>
      <c r="D436" s="173" t="s">
        <v>144</v>
      </c>
      <c r="E436" s="174" t="s">
        <v>1</v>
      </c>
      <c r="F436" s="175">
        <v>10</v>
      </c>
      <c r="H436" s="176">
        <v>10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144</v>
      </c>
      <c r="AU436" s="174" t="s">
        <v>81</v>
      </c>
      <c r="AV436" s="13" t="s">
        <v>142</v>
      </c>
      <c r="AW436" s="13" t="s">
        <v>33</v>
      </c>
      <c r="AX436" s="13" t="s">
        <v>76</v>
      </c>
      <c r="AY436" s="174" t="s">
        <v>134</v>
      </c>
    </row>
    <row r="437" spans="1:65" s="14" customFormat="1" ht="22.5">
      <c r="B437" s="181"/>
      <c r="D437" s="173" t="s">
        <v>144</v>
      </c>
      <c r="E437" s="182" t="s">
        <v>1</v>
      </c>
      <c r="F437" s="183" t="s">
        <v>825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144</v>
      </c>
      <c r="AU437" s="182" t="s">
        <v>81</v>
      </c>
      <c r="AV437" s="14" t="s">
        <v>81</v>
      </c>
      <c r="AW437" s="14" t="s">
        <v>33</v>
      </c>
      <c r="AX437" s="14" t="s">
        <v>76</v>
      </c>
      <c r="AY437" s="182" t="s">
        <v>134</v>
      </c>
    </row>
    <row r="438" spans="1:65" s="13" customFormat="1">
      <c r="B438" s="172"/>
      <c r="D438" s="173" t="s">
        <v>144</v>
      </c>
      <c r="E438" s="174" t="s">
        <v>1</v>
      </c>
      <c r="F438" s="175" t="s">
        <v>142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144</v>
      </c>
      <c r="AU438" s="174" t="s">
        <v>81</v>
      </c>
      <c r="AV438" s="13" t="s">
        <v>142</v>
      </c>
      <c r="AW438" s="13" t="s">
        <v>33</v>
      </c>
      <c r="AX438" s="13" t="s">
        <v>76</v>
      </c>
      <c r="AY438" s="174" t="s">
        <v>134</v>
      </c>
    </row>
    <row r="439" spans="1:65" s="14" customFormat="1">
      <c r="B439" s="181"/>
      <c r="D439" s="173" t="s">
        <v>144</v>
      </c>
      <c r="E439" s="182" t="s">
        <v>1</v>
      </c>
      <c r="F439" s="183" t="s">
        <v>826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144</v>
      </c>
      <c r="AU439" s="182" t="s">
        <v>81</v>
      </c>
      <c r="AV439" s="14" t="s">
        <v>81</v>
      </c>
      <c r="AW439" s="14" t="s">
        <v>33</v>
      </c>
      <c r="AX439" s="14" t="s">
        <v>76</v>
      </c>
      <c r="AY439" s="182" t="s">
        <v>134</v>
      </c>
    </row>
    <row r="440" spans="1:65" s="13" customFormat="1">
      <c r="B440" s="172"/>
      <c r="D440" s="173" t="s">
        <v>144</v>
      </c>
      <c r="E440" s="174" t="s">
        <v>1</v>
      </c>
      <c r="F440" s="175">
        <v>6</v>
      </c>
      <c r="H440" s="176">
        <v>6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144</v>
      </c>
      <c r="AU440" s="174" t="s">
        <v>81</v>
      </c>
      <c r="AV440" s="13" t="s">
        <v>142</v>
      </c>
      <c r="AW440" s="13" t="s">
        <v>33</v>
      </c>
      <c r="AX440" s="13" t="s">
        <v>76</v>
      </c>
      <c r="AY440" s="174" t="s">
        <v>134</v>
      </c>
    </row>
    <row r="441" spans="1:65" s="14" customFormat="1">
      <c r="B441" s="181"/>
      <c r="D441" s="173" t="s">
        <v>144</v>
      </c>
      <c r="E441" s="182" t="s">
        <v>1</v>
      </c>
      <c r="F441" s="183" t="s">
        <v>827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144</v>
      </c>
      <c r="AU441" s="182" t="s">
        <v>81</v>
      </c>
      <c r="AV441" s="14" t="s">
        <v>81</v>
      </c>
      <c r="AW441" s="14" t="s">
        <v>33</v>
      </c>
      <c r="AX441" s="14" t="s">
        <v>76</v>
      </c>
      <c r="AY441" s="182" t="s">
        <v>134</v>
      </c>
    </row>
    <row r="442" spans="1:65" s="13" customFormat="1">
      <c r="B442" s="172"/>
      <c r="D442" s="173" t="s">
        <v>144</v>
      </c>
      <c r="E442" s="174" t="s">
        <v>1</v>
      </c>
      <c r="F442" s="175">
        <v>6</v>
      </c>
      <c r="H442" s="176">
        <v>6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144</v>
      </c>
      <c r="AU442" s="174" t="s">
        <v>81</v>
      </c>
      <c r="AV442" s="13" t="s">
        <v>142</v>
      </c>
      <c r="AW442" s="13" t="s">
        <v>33</v>
      </c>
      <c r="AX442" s="13" t="s">
        <v>76</v>
      </c>
      <c r="AY442" s="174" t="s">
        <v>134</v>
      </c>
    </row>
    <row r="443" spans="1:65" s="15" customFormat="1">
      <c r="B443" s="199"/>
      <c r="D443" s="173" t="s">
        <v>144</v>
      </c>
      <c r="E443" s="200" t="s">
        <v>1</v>
      </c>
      <c r="F443" s="201" t="s">
        <v>195</v>
      </c>
      <c r="H443" s="202">
        <v>34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144</v>
      </c>
      <c r="AU443" s="200" t="s">
        <v>81</v>
      </c>
      <c r="AV443" s="15" t="s">
        <v>141</v>
      </c>
      <c r="AW443" s="15" t="s">
        <v>33</v>
      </c>
      <c r="AX443" s="15" t="s">
        <v>81</v>
      </c>
      <c r="AY443" s="200" t="s">
        <v>134</v>
      </c>
    </row>
    <row r="444" spans="1:65" s="2" customFormat="1" ht="16.5" customHeight="1">
      <c r="A444" s="32"/>
      <c r="B444" s="157"/>
      <c r="C444" s="158" t="s">
        <v>828</v>
      </c>
      <c r="D444" s="158" t="s">
        <v>137</v>
      </c>
      <c r="E444" s="159" t="s">
        <v>829</v>
      </c>
      <c r="F444" s="160" t="s">
        <v>830</v>
      </c>
      <c r="G444" s="161" t="s">
        <v>819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820</v>
      </c>
      <c r="AT444" s="170" t="s">
        <v>137</v>
      </c>
      <c r="AU444" s="170" t="s">
        <v>81</v>
      </c>
      <c r="AY444" s="17" t="s">
        <v>134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142</v>
      </c>
      <c r="BK444" s="171">
        <f>ROUND(I444*H444,2)</f>
        <v>0</v>
      </c>
      <c r="BL444" s="17" t="s">
        <v>820</v>
      </c>
      <c r="BM444" s="170" t="s">
        <v>831</v>
      </c>
    </row>
    <row r="445" spans="1:65" s="14" customFormat="1" ht="22.5">
      <c r="B445" s="181"/>
      <c r="D445" s="173" t="s">
        <v>144</v>
      </c>
      <c r="E445" s="182" t="s">
        <v>1</v>
      </c>
      <c r="F445" s="183" t="s">
        <v>832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144</v>
      </c>
      <c r="AU445" s="182" t="s">
        <v>81</v>
      </c>
      <c r="AV445" s="14" t="s">
        <v>81</v>
      </c>
      <c r="AW445" s="14" t="s">
        <v>33</v>
      </c>
      <c r="AX445" s="14" t="s">
        <v>76</v>
      </c>
      <c r="AY445" s="182" t="s">
        <v>134</v>
      </c>
    </row>
    <row r="446" spans="1:65" s="13" customFormat="1">
      <c r="B446" s="172"/>
      <c r="D446" s="173" t="s">
        <v>144</v>
      </c>
      <c r="E446" s="174" t="s">
        <v>1</v>
      </c>
      <c r="F446" s="175" t="s">
        <v>157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144</v>
      </c>
      <c r="AU446" s="174" t="s">
        <v>81</v>
      </c>
      <c r="AV446" s="13" t="s">
        <v>142</v>
      </c>
      <c r="AW446" s="13" t="s">
        <v>33</v>
      </c>
      <c r="AX446" s="13" t="s">
        <v>81</v>
      </c>
      <c r="AY446" s="174" t="s">
        <v>134</v>
      </c>
    </row>
    <row r="447" spans="1:65" s="2" customFormat="1" ht="16.5" customHeight="1">
      <c r="A447" s="32"/>
      <c r="B447" s="157"/>
      <c r="C447" s="158" t="s">
        <v>833</v>
      </c>
      <c r="D447" s="158" t="s">
        <v>137</v>
      </c>
      <c r="E447" s="159" t="s">
        <v>834</v>
      </c>
      <c r="F447" s="160" t="s">
        <v>835</v>
      </c>
      <c r="G447" s="161" t="s">
        <v>819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820</v>
      </c>
      <c r="AT447" s="170" t="s">
        <v>137</v>
      </c>
      <c r="AU447" s="170" t="s">
        <v>81</v>
      </c>
      <c r="AY447" s="17" t="s">
        <v>134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142</v>
      </c>
      <c r="BK447" s="171">
        <f>ROUND(I447*H447,2)</f>
        <v>0</v>
      </c>
      <c r="BL447" s="17" t="s">
        <v>820</v>
      </c>
      <c r="BM447" s="170" t="s">
        <v>836</v>
      </c>
    </row>
    <row r="448" spans="1:65" s="14" customFormat="1">
      <c r="B448" s="181"/>
      <c r="D448" s="173" t="s">
        <v>144</v>
      </c>
      <c r="E448" s="182" t="s">
        <v>1</v>
      </c>
      <c r="F448" s="183" t="s">
        <v>837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144</v>
      </c>
      <c r="AU448" s="182" t="s">
        <v>81</v>
      </c>
      <c r="AV448" s="14" t="s">
        <v>81</v>
      </c>
      <c r="AW448" s="14" t="s">
        <v>33</v>
      </c>
      <c r="AX448" s="14" t="s">
        <v>76</v>
      </c>
      <c r="AY448" s="182" t="s">
        <v>134</v>
      </c>
    </row>
    <row r="449" spans="1:65" s="13" customFormat="1">
      <c r="B449" s="172"/>
      <c r="D449" s="173" t="s">
        <v>144</v>
      </c>
      <c r="E449" s="174" t="s">
        <v>1</v>
      </c>
      <c r="F449" s="175" t="s">
        <v>141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81</v>
      </c>
      <c r="AV449" s="13" t="s">
        <v>142</v>
      </c>
      <c r="AW449" s="13" t="s">
        <v>33</v>
      </c>
      <c r="AX449" s="13" t="s">
        <v>81</v>
      </c>
      <c r="AY449" s="174" t="s">
        <v>134</v>
      </c>
    </row>
    <row r="450" spans="1:65" s="2" customFormat="1" ht="16.5" customHeight="1">
      <c r="A450" s="32"/>
      <c r="B450" s="157"/>
      <c r="C450" s="158" t="s">
        <v>838</v>
      </c>
      <c r="D450" s="158" t="s">
        <v>137</v>
      </c>
      <c r="E450" s="159" t="s">
        <v>839</v>
      </c>
      <c r="F450" s="160" t="s">
        <v>840</v>
      </c>
      <c r="G450" s="161" t="s">
        <v>819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820</v>
      </c>
      <c r="AT450" s="170" t="s">
        <v>137</v>
      </c>
      <c r="AU450" s="170" t="s">
        <v>81</v>
      </c>
      <c r="AY450" s="17" t="s">
        <v>134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142</v>
      </c>
      <c r="BK450" s="171">
        <f>ROUND(I450*H450,2)</f>
        <v>0</v>
      </c>
      <c r="BL450" s="17" t="s">
        <v>820</v>
      </c>
      <c r="BM450" s="170" t="s">
        <v>841</v>
      </c>
    </row>
    <row r="451" spans="1:65" s="14" customFormat="1">
      <c r="B451" s="181"/>
      <c r="D451" s="173" t="s">
        <v>144</v>
      </c>
      <c r="E451" s="182" t="s">
        <v>1</v>
      </c>
      <c r="F451" s="183" t="s">
        <v>842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144</v>
      </c>
      <c r="AU451" s="182" t="s">
        <v>81</v>
      </c>
      <c r="AV451" s="14" t="s">
        <v>81</v>
      </c>
      <c r="AW451" s="14" t="s">
        <v>33</v>
      </c>
      <c r="AX451" s="14" t="s">
        <v>76</v>
      </c>
      <c r="AY451" s="182" t="s">
        <v>134</v>
      </c>
    </row>
    <row r="452" spans="1:65" s="13" customFormat="1">
      <c r="B452" s="172"/>
      <c r="D452" s="173" t="s">
        <v>144</v>
      </c>
      <c r="E452" s="174" t="s">
        <v>1</v>
      </c>
      <c r="F452" s="175" t="s">
        <v>141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144</v>
      </c>
      <c r="AU452" s="174" t="s">
        <v>81</v>
      </c>
      <c r="AV452" s="13" t="s">
        <v>142</v>
      </c>
      <c r="AW452" s="13" t="s">
        <v>33</v>
      </c>
      <c r="AX452" s="13" t="s">
        <v>81</v>
      </c>
      <c r="AY452" s="174" t="s">
        <v>134</v>
      </c>
    </row>
    <row r="453" spans="1:65" s="12" customFormat="1" ht="25.9" customHeight="1">
      <c r="B453" s="144"/>
      <c r="D453" s="145" t="s">
        <v>75</v>
      </c>
      <c r="E453" s="146" t="s">
        <v>843</v>
      </c>
      <c r="F453" s="146" t="s">
        <v>844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151</v>
      </c>
      <c r="AT453" s="153" t="s">
        <v>75</v>
      </c>
      <c r="AU453" s="153" t="s">
        <v>76</v>
      </c>
      <c r="AY453" s="145" t="s">
        <v>134</v>
      </c>
      <c r="BK453" s="154">
        <f>BK454+BK456</f>
        <v>0</v>
      </c>
    </row>
    <row r="454" spans="1:65" s="12" customFormat="1" ht="22.9" customHeight="1">
      <c r="B454" s="144"/>
      <c r="D454" s="145" t="s">
        <v>75</v>
      </c>
      <c r="E454" s="155" t="s">
        <v>845</v>
      </c>
      <c r="F454" s="155" t="s">
        <v>846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151</v>
      </c>
      <c r="AT454" s="153" t="s">
        <v>75</v>
      </c>
      <c r="AU454" s="153" t="s">
        <v>81</v>
      </c>
      <c r="AY454" s="145" t="s">
        <v>134</v>
      </c>
      <c r="BK454" s="154">
        <f>BK455</f>
        <v>0</v>
      </c>
    </row>
    <row r="455" spans="1:65" s="2" customFormat="1" ht="16.5" customHeight="1">
      <c r="A455" s="32"/>
      <c r="B455" s="157"/>
      <c r="C455" s="158" t="s">
        <v>847</v>
      </c>
      <c r="D455" s="158" t="s">
        <v>137</v>
      </c>
      <c r="E455" s="159" t="s">
        <v>848</v>
      </c>
      <c r="F455" s="160" t="s">
        <v>846</v>
      </c>
      <c r="G455" s="161" t="s">
        <v>349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849</v>
      </c>
      <c r="AT455" s="170" t="s">
        <v>137</v>
      </c>
      <c r="AU455" s="170" t="s">
        <v>142</v>
      </c>
      <c r="AY455" s="17" t="s">
        <v>134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142</v>
      </c>
      <c r="BK455" s="171">
        <f>ROUND(I455*H455,2)</f>
        <v>0</v>
      </c>
      <c r="BL455" s="17" t="s">
        <v>849</v>
      </c>
      <c r="BM455" s="170" t="s">
        <v>850</v>
      </c>
    </row>
    <row r="456" spans="1:65" s="12" customFormat="1" ht="22.9" customHeight="1">
      <c r="B456" s="144"/>
      <c r="D456" s="145" t="s">
        <v>75</v>
      </c>
      <c r="E456" s="155" t="s">
        <v>851</v>
      </c>
      <c r="F456" s="155" t="s">
        <v>852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151</v>
      </c>
      <c r="AT456" s="153" t="s">
        <v>75</v>
      </c>
      <c r="AU456" s="153" t="s">
        <v>81</v>
      </c>
      <c r="AY456" s="145" t="s">
        <v>134</v>
      </c>
      <c r="BK456" s="154">
        <f>BK457</f>
        <v>0</v>
      </c>
    </row>
    <row r="457" spans="1:65" s="2" customFormat="1" ht="16.5" customHeight="1">
      <c r="A457" s="32"/>
      <c r="B457" s="157"/>
      <c r="C457" s="158" t="s">
        <v>853</v>
      </c>
      <c r="D457" s="158" t="s">
        <v>137</v>
      </c>
      <c r="E457" s="159" t="s">
        <v>854</v>
      </c>
      <c r="F457" s="160" t="s">
        <v>852</v>
      </c>
      <c r="G457" s="161" t="s">
        <v>349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849</v>
      </c>
      <c r="AT457" s="170" t="s">
        <v>137</v>
      </c>
      <c r="AU457" s="170" t="s">
        <v>142</v>
      </c>
      <c r="AY457" s="17" t="s">
        <v>134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142</v>
      </c>
      <c r="BK457" s="171">
        <f>ROUND(I457*H457,2)</f>
        <v>0</v>
      </c>
      <c r="BL457" s="17" t="s">
        <v>849</v>
      </c>
      <c r="BM457" s="170" t="s">
        <v>855</v>
      </c>
    </row>
    <row r="458" spans="1:65" s="2" customFormat="1" ht="6.95" customHeight="1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1 - Bytová jednotka č.1</vt:lpstr>
      <vt:lpstr>'1 - Bytová jednotka č.1'!Názvy_tisku</vt:lpstr>
      <vt:lpstr>'Rekapitulace stavby'!Názvy_tisku</vt:lpstr>
      <vt:lpstr>'1 - Bytová jednotka č.1'!Oblast_tisku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2020-06-02T04:58:21Z</dcterms:created>
  <dcterms:modified xsi:type="dcterms:W3CDTF">2023-01-23T16:11:25Z</dcterms:modified>
</cp:coreProperties>
</file>