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6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Pol'!$A$1:$W$128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6" i="12" l="1"/>
  <c r="G24" i="12" s="1"/>
  <c r="G25" i="12"/>
  <c r="G72" i="12"/>
  <c r="G38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M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G22" i="12" s="1"/>
  <c r="I51" i="1" s="1"/>
  <c r="I23" i="12"/>
  <c r="I22" i="12" s="1"/>
  <c r="K23" i="12"/>
  <c r="K22" i="12" s="1"/>
  <c r="O23" i="12"/>
  <c r="O22" i="12" s="1"/>
  <c r="Q23" i="12"/>
  <c r="Q22" i="12" s="1"/>
  <c r="V23" i="12"/>
  <c r="V22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2" i="12"/>
  <c r="G81" i="12" s="1"/>
  <c r="I59" i="1" s="1"/>
  <c r="I82" i="12"/>
  <c r="I81" i="12" s="1"/>
  <c r="K82" i="12"/>
  <c r="K81" i="12" s="1"/>
  <c r="O82" i="12"/>
  <c r="O81" i="12" s="1"/>
  <c r="Q82" i="12"/>
  <c r="Q81" i="12" s="1"/>
  <c r="V82" i="12"/>
  <c r="V81" i="12" s="1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M104" i="12" s="1"/>
  <c r="I105" i="12"/>
  <c r="I104" i="12" s="1"/>
  <c r="K105" i="12"/>
  <c r="K104" i="12" s="1"/>
  <c r="O105" i="12"/>
  <c r="O104" i="12" s="1"/>
  <c r="Q105" i="12"/>
  <c r="Q104" i="12" s="1"/>
  <c r="V105" i="12"/>
  <c r="V104" i="12" s="1"/>
  <c r="G107" i="12"/>
  <c r="M107" i="12" s="1"/>
  <c r="I107" i="12"/>
  <c r="K107" i="12"/>
  <c r="O107" i="12"/>
  <c r="Q107" i="12"/>
  <c r="V107" i="12"/>
  <c r="G108" i="12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AF118" i="12"/>
  <c r="I20" i="1"/>
  <c r="V64" i="12" l="1"/>
  <c r="G39" i="12"/>
  <c r="I53" i="1" s="1"/>
  <c r="G45" i="12"/>
  <c r="I55" i="1" s="1"/>
  <c r="Q113" i="12"/>
  <c r="V101" i="12"/>
  <c r="K83" i="12"/>
  <c r="K92" i="12"/>
  <c r="M23" i="12"/>
  <c r="M22" i="12" s="1"/>
  <c r="K101" i="12"/>
  <c r="Q52" i="12"/>
  <c r="I106" i="12"/>
  <c r="I113" i="12"/>
  <c r="K106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3" i="12"/>
  <c r="Q106" i="12"/>
  <c r="G41" i="1"/>
  <c r="G39" i="1"/>
  <c r="G42" i="1" s="1"/>
  <c r="G25" i="1" s="1"/>
  <c r="A25" i="1" s="1"/>
  <c r="A26" i="1" s="1"/>
  <c r="G26" i="1" s="1"/>
  <c r="K113" i="12"/>
  <c r="G104" i="12"/>
  <c r="I63" i="1" s="1"/>
  <c r="I18" i="1" s="1"/>
  <c r="V92" i="12"/>
  <c r="V83" i="12"/>
  <c r="O69" i="12"/>
  <c r="I52" i="12"/>
  <c r="O52" i="12"/>
  <c r="O8" i="12"/>
  <c r="G40" i="1"/>
  <c r="V113" i="12"/>
  <c r="V106" i="12"/>
  <c r="M101" i="12"/>
  <c r="G92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19" i="12"/>
  <c r="I50" i="1" s="1"/>
  <c r="V8" i="12"/>
  <c r="I8" i="12"/>
  <c r="O106" i="12"/>
  <c r="G106" i="12"/>
  <c r="I64" i="1" s="1"/>
  <c r="Q101" i="12"/>
  <c r="I101" i="12"/>
  <c r="O101" i="12"/>
  <c r="Q92" i="12"/>
  <c r="I92" i="12"/>
  <c r="O92" i="12"/>
  <c r="Q83" i="12"/>
  <c r="I83" i="12"/>
  <c r="O83" i="12"/>
  <c r="V69" i="12"/>
  <c r="K64" i="12"/>
  <c r="V52" i="12"/>
  <c r="V45" i="12"/>
  <c r="K27" i="12"/>
  <c r="Q27" i="12"/>
  <c r="I27" i="12"/>
  <c r="G8" i="12"/>
  <c r="Q8" i="12"/>
  <c r="M83" i="12"/>
  <c r="M113" i="12"/>
  <c r="AE118" i="12"/>
  <c r="G113" i="12"/>
  <c r="I65" i="1" s="1"/>
  <c r="I19" i="1" s="1"/>
  <c r="M108" i="12"/>
  <c r="M106" i="12" s="1"/>
  <c r="G101" i="12"/>
  <c r="I62" i="1" s="1"/>
  <c r="M93" i="12"/>
  <c r="M92" i="12" s="1"/>
  <c r="G83" i="12"/>
  <c r="I60" i="1" s="1"/>
  <c r="M82" i="12"/>
  <c r="M81" i="12" s="1"/>
  <c r="M65" i="12"/>
  <c r="M64" i="12" s="1"/>
  <c r="M53" i="12"/>
  <c r="M52" i="12" s="1"/>
  <c r="M30" i="12"/>
  <c r="M27" i="12" s="1"/>
  <c r="M15" i="12"/>
  <c r="M8" i="12" s="1"/>
  <c r="M69" i="12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18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<sst xmlns="http://schemas.openxmlformats.org/spreadsheetml/2006/main" count="710" uniqueCount="312">
  <si>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</si>
  <si>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</si>
  <si>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</si>
  <si>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</si>
  <si>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</si>
  <si>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</si>
  <si>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</si>
  <si>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</si>
  <si>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</si>
  <si>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</si>
  <si>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</si>
  <si>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</si>
  <si>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</si>
  <si>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</si>
  <si>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</si>
  <si>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</si>
  <si>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</si>
  <si>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</si>
  <si>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</si>
  <si>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</si>
  <si>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</si>
  <si>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</si>
  <si>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</si>
  <si>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</si>
  <si>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</si>
  <si>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</si>
  <si>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</si>
  <si>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</si>
  <si>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</si>
  <si>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</si>
  <si>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</si>
  <si>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</si>
  <si>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</si>
  <si>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</si>
  <si>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</si>
  <si>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</si>
  <si>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</si>
  <si>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</si>
  <si>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</si>
  <si>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</si>
  <si>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</si>
  <si>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</si>
  <si>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</si>
  <si>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</si>
  <si>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</si>
  <si>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</si>
  <si>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</si>
  <si>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</si>
  <si>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</si>
  <si>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</si>
  <si>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</si>
  <si>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</si>
  <si>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</si>
  <si>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</si>
  <si>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</si>
  <si>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</si>
  <si>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</si>
  <si>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</si>
  <si>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</si>
  <si>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</si>
  <si>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</si>
  <si>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</si>
  <si>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</si>
  <si>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</si>
  <si>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</si>
  <si>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</si>
  <si>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</si>
  <si>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</si>
  <si>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</si>
  <si>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</si>
  <si>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</si>
  <si>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</si>
  <si>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</si>
  <si>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</si>
  <si>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</si>
  <si>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</si>
  <si>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</si>
  <si>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</si>
  <si>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</si>
  <si>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</si>
  <si>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</si>
  <si>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</si>
  <si>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</si>
  <si>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</si>
  <si>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</si>
  <si>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</si>
  <si>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</si>
  <si>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</si>
  <si>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</si>
  <si>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</si>
  <si>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</si>
  <si>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</si>
  <si>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</si>
  <si>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</si>
  <si>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</si>
  <si>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</si>
  <si>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</si>
  <si>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</si>
  <si>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</si>
  <si>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</si>
  <si>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</si>
  <si>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</si>
  <si>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</si>
  <si>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</si>
  <si>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</si>
  <si>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</si>
  <si>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</si>
  <si>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</si>
  <si>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</si>
  <si>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</si>
  <si>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</si>
  <si>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</si>
  <si>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</si>
  <si>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</si>
  <si>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</si>
  <si>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</si>
  <si>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</si>
  <si>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</si>
  <si>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</si>
  <si>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</si>
  <si>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</si>
  <si>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</si>
  <si>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</si>
  <si>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</si>
  <si>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</si>
  <si>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</si>
  <si>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342264051</t>
  </si>
  <si>
    <t>1,5*1,5</t>
  </si>
  <si>
    <t>0,86*1,1</t>
  </si>
  <si>
    <t>342265196</t>
  </si>
  <si>
    <t>Příplatek za otvor ve stěně podkroví pl. 1,00 m2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</si>
  <si>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</si>
  <si>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</si>
  <si>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</si>
  <si>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</si>
  <si>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</si>
  <si>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</si>
  <si>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</si>
  <si>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</si>
  <si>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</si>
  <si>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</si>
  <si>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</si>
  <si>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</si>
  <si>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</si>
  <si>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</si>
  <si>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</si>
  <si>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</si>
  <si>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</si>
  <si>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</si>
  <si>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</si>
  <si>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</si>
  <si>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</si>
  <si>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</si>
  <si>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</si>
  <si>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</si>
  <si>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</si>
  <si>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</si>
  <si>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</si>
  <si>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</si>
  <si>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</si>
  <si>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</si>
  <si>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</si>
  <si>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</si>
  <si>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</si>
  <si>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</si>
  <si>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</si>
  <si>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</si>
  <si>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</si>
  <si>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</si>
  <si>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</si>
  <si>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</si>
  <si>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</si>
  <si>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</si>
  <si>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</si>
  <si>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</si>
  <si>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</si>
  <si>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</si>
  <si>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</si>
  <si>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</si>
  <si>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</si>
  <si>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</si>
  <si>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</si>
  <si>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</si>
  <si>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</si>
  <si>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</si>
  <si>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</si>
  <si>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</si>
  <si>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</si>
  <si>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</si>
  <si>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</si>
  <si>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</si>
  <si>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</si>
  <si>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</si>
  <si>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</si>
  <si>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</si>
  <si>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</si>
  <si>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</si>
  <si>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</si>
  <si>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</si>
  <si>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</si>
  <si>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</si>
  <si>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</si>
  <si>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</si>
  <si>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</si>
  <si>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</si>
  <si>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</si>
  <si>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</si>
  <si>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</si>
  <si>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</si>
  <si>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</si>
  <si>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</si>
  <si>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</si>
  <si>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725860180</t>
  </si>
  <si>
    <t>Sifon pračkový HL400, D 40/50 mm nerezový</t>
  </si>
  <si>
    <t>725860213</t>
  </si>
  <si>
    <t>725pc01</t>
  </si>
  <si>
    <t>725pc02</t>
  </si>
  <si>
    <t>Ventil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</si>
  <si>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</si>
  <si>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</si>
  <si>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</si>
  <si>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</si>
  <si>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</si>
  <si>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</si>
  <si>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</si>
  <si>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</si>
  <si>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</si>
  <si>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</si>
  <si>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</si>
  <si>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</si>
  <si>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</si>
  <si>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</si>
  <si>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</si>
  <si>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</si>
  <si>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</si>
  <si>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</si>
  <si>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</si>
  <si>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</si>
  <si>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</si>
  <si>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</si>
  <si>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</si>
  <si>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</si>
  <si>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</si>
  <si>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</si>
  <si>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</si>
  <si>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</si>
  <si>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</si>
  <si>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</si>
  <si>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</si>
  <si>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</si>
  <si>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</si>
  <si>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</si>
  <si>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</si>
  <si>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</si>
  <si>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</si>
  <si>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</si>
  <si>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</si>
  <si>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</si>
  <si>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</si>
  <si>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</si>
  <si>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</si>
  <si>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</si>
  <si>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</si>
  <si>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</si>
  <si>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</si>
  <si>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</si>
  <si>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</si>
  <si>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</si>
  <si>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</si>
  <si>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</si>
  <si>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</si>
  <si>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</si>
  <si>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</si>
  <si>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</si>
  <si>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</si>
  <si>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</si>
  <si>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</si>
  <si>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</si>
  <si>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22+6</t>
  </si>
  <si>
    <t>Montáž výztužné sítě (perlinky) do stěrky - vnit.stěny</t>
  </si>
  <si>
    <t>Malba bílá, bez penetrace, 2 x</t>
  </si>
  <si>
    <t>Příplatek za spárovací hmotu-plošně, pórovin.obklad, malta např.Keracolor FF (Mapei)</t>
  </si>
  <si>
    <t>Příplatek za spárovací hmotu - plošně, keram.dlažba, malta např.Keracolor FF (Mapei)</t>
  </si>
  <si>
    <t>Montáž podlah keram. ,hladké, tmel, 30x30 cm, Unifix 2K (Schomburg)</t>
  </si>
  <si>
    <t>D+M Flexi napojení  WC d=110mm</t>
  </si>
  <si>
    <t>Rekonstrukce G57, Svornosti, Ostrava-Zábřeh</t>
  </si>
  <si>
    <t>Svornosti 16/2320 - sprchový kut</t>
  </si>
  <si>
    <t>VZ 41/2023</t>
  </si>
  <si>
    <t>Rozpočet - Svornosti 16/2320 - sprchový kout</t>
  </si>
  <si>
    <t>Podhled sádrokartonový na zavěšenou ocel. konstr., parozábrana</t>
  </si>
  <si>
    <t>Revize 2x, vpuštění plynu</t>
  </si>
  <si>
    <t>D+M Revizní dvířka dvoukřídlá do SDK příčky, včetně rámu, 800x900 mm, lamino, dekor dle obkladu</t>
  </si>
  <si>
    <t>Sanita</t>
  </si>
  <si>
    <t>D+M Dvířka kontrolní dle obkladu, na magnet</t>
  </si>
  <si>
    <t>725849203</t>
  </si>
  <si>
    <t>Montáž baterií sprchových nást.difer.G 3/4xg1</t>
  </si>
  <si>
    <t>Sifon umývadlový HL132, D 32, 40 mm, lahvový, nerezový, automatická zátka</t>
  </si>
  <si>
    <t>Baterie umývadlová, dřezová, záruka min.5 let, český výrobce, stojánkové, s dlouhou pípou</t>
  </si>
  <si>
    <t>Umývadlo např.JIKA s otvorem pro stojánkovou baterii (55cm), uzavírání clik clak</t>
  </si>
  <si>
    <t>D+M zárubní a dveří např.SAPELLI - odhad, povrchová úprava CPL laminát, dle výběru stavebníka</t>
  </si>
  <si>
    <t>Dlažba keramická např.Samba, Mexico, Paradyz, min. 30x30cm, dle výběru objednatele</t>
  </si>
  <si>
    <t>Obklad vnitř.stěn, keram.režný, hladký, MC, dle výběru objednatele</t>
  </si>
  <si>
    <t>Montáž lišt k obkladům, rohových, koutových i dilatačních, včetně dodávky ELOX AL</t>
  </si>
  <si>
    <t>Obkládačka pórov. 400x200, 300x200x6,8 dle výběru objednatele</t>
  </si>
  <si>
    <t>D+M elektroinstalačních prací, včetně 2x revize (podrobný popis v technické zprávě)</t>
  </si>
  <si>
    <t>95</t>
  </si>
  <si>
    <t>Dokončovací konstrukce na pozemních stavbách</t>
  </si>
  <si>
    <t>95R01</t>
  </si>
  <si>
    <t>D+M dopojení flexI hadicí odvětrání z koupelny a WC do VZT potrubí v instalační šachtici</t>
  </si>
  <si>
    <t>kpl</t>
  </si>
  <si>
    <t>95R02</t>
  </si>
  <si>
    <t>D+M ventilátorů (koupelna, 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</si>
</sst>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b/>
      <sz val="12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vertical="center"/>
    </xf>
    <xf numFmtId="0" fontId="16" fillId="0" borderId="44" xfId="0" applyFont="1" applyBorder="1" applyAlignment="1">
      <alignment horizontal="center" vertical="center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22" fillId="3" borderId="36" xfId="2" applyFont="1" applyFill="1" applyBorder="1"/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horizontal="center"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17" t="s">
        <v>41</v>
      </c>
      <c r="B2" s="217"/>
      <c r="C2" s="217"/>
      <c r="D2" s="217"/>
      <c r="E2" s="217"/>
      <c r="F2" s="217"/>
      <c r="G2" s="21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44" t="s">
        <v>4</v>
      </c>
      <c r="C1" s="245"/>
      <c r="D1" s="245"/>
      <c r="E1" s="245"/>
      <c r="F1" s="245"/>
      <c r="G1" s="245"/>
      <c r="H1" s="245"/>
      <c r="I1" s="245"/>
      <c r="J1" s="246"/>
    </row>
    <row r="2" spans="1:15" ht="36" customHeight="1" x14ac:dyDescent="0.2">
      <c r="A2" s="3"/>
      <c r="B2" s="80" t="s">
        <v>24</v>
      </c>
      <c r="C2" s="81"/>
      <c r="D2" s="198" t="s">
        <v>287</v>
      </c>
      <c r="E2" s="250" t="s">
        <v>285</v>
      </c>
      <c r="F2" s="251"/>
      <c r="G2" s="251"/>
      <c r="H2" s="251"/>
      <c r="I2" s="251"/>
      <c r="J2" s="252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53" t="s">
        <v>46</v>
      </c>
      <c r="F3" s="254"/>
      <c r="G3" s="254"/>
      <c r="H3" s="254"/>
      <c r="I3" s="254"/>
      <c r="J3" s="255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41" t="s">
        <v>286</v>
      </c>
      <c r="F4" s="242"/>
      <c r="G4" s="242"/>
      <c r="H4" s="242"/>
      <c r="I4" s="242"/>
      <c r="J4" s="24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57"/>
      <c r="E11" s="257"/>
      <c r="F11" s="257"/>
      <c r="G11" s="257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39"/>
      <c r="E12" s="239"/>
      <c r="F12" s="239"/>
      <c r="G12" s="239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40"/>
      <c r="E13" s="240"/>
      <c r="F13" s="240"/>
      <c r="G13" s="24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56"/>
      <c r="F15" s="256"/>
      <c r="G15" s="258"/>
      <c r="H15" s="258"/>
      <c r="I15" s="258" t="s">
        <v>31</v>
      </c>
      <c r="J15" s="259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32"/>
      <c r="F16" s="233"/>
      <c r="G16" s="232"/>
      <c r="H16" s="233"/>
      <c r="I16" s="232">
        <f>SUMIF(F49:F65,A16,I49:I65)+SUMIF(F49:F65,"PSU",I49:I65)</f>
        <v>0</v>
      </c>
      <c r="J16" s="234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32"/>
      <c r="F17" s="233"/>
      <c r="G17" s="232"/>
      <c r="H17" s="233"/>
      <c r="I17" s="232">
        <f>SUMIF(F49:F65,A17,I49:I65)</f>
        <v>0</v>
      </c>
      <c r="J17" s="234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32"/>
      <c r="F18" s="233"/>
      <c r="G18" s="232"/>
      <c r="H18" s="233"/>
      <c r="I18" s="232">
        <f>SUMIF(F49:F65,A18,I49:I65)</f>
        <v>0</v>
      </c>
      <c r="J18" s="234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32"/>
      <c r="F19" s="233"/>
      <c r="G19" s="232"/>
      <c r="H19" s="233"/>
      <c r="I19" s="232">
        <f>SUMIF(F49:F65,A19,I49:I65)</f>
        <v>0</v>
      </c>
      <c r="J19" s="234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32"/>
      <c r="F20" s="233"/>
      <c r="G20" s="232"/>
      <c r="H20" s="233"/>
      <c r="I20" s="232">
        <f>SUMIF(F49:F65,A20,I49:I65)</f>
        <v>0</v>
      </c>
      <c r="J20" s="234"/>
    </row>
    <row r="21" spans="1:10" ht="23.25" customHeight="1" x14ac:dyDescent="0.2">
      <c r="A21" s="3"/>
      <c r="B21" s="74" t="s">
        <v>31</v>
      </c>
      <c r="C21" s="75"/>
      <c r="D21" s="76"/>
      <c r="E21" s="235"/>
      <c r="F21" s="260"/>
      <c r="G21" s="235"/>
      <c r="H21" s="260"/>
      <c r="I21" s="235">
        <f>SUM(I16:J20)</f>
        <v>0</v>
      </c>
      <c r="J21" s="23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8">
        <f>IF(A24&gt;50, ROUNDUP(A23, 0), ROUNDDOWN(A23, 0))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47">
        <f>IF(A26&gt;50, ROUNDUP(A25, 0), ROUNDDOWN(A25, 0))</f>
        <v>0</v>
      </c>
      <c r="H26" s="248"/>
      <c r="I26" s="24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49">
        <f>CenaCelkem-(ZakladDPHSni+DPHSni+ZakladDPHZakl+DPHZakl)</f>
        <v>0</v>
      </c>
      <c r="H27" s="249"/>
      <c r="I27" s="249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8">
        <f>ZakladDPHSniVypocet+ZakladDPHZaklVypocet</f>
        <v>0</v>
      </c>
      <c r="H28" s="238"/>
      <c r="I28" s="238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7">
        <f>IF(A29&gt;50, ROUNDUP(A27, 0), ROUNDDOWN(A27, 0))</f>
        <v>0</v>
      </c>
      <c r="H29" s="237"/>
      <c r="I29" s="237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44956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7" t="s">
        <v>2</v>
      </c>
      <c r="E35" s="22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20"/>
      <c r="D39" s="221"/>
      <c r="E39" s="221"/>
      <c r="F39" s="104">
        <f>'01 02 Pol'!AE118</f>
        <v>0</v>
      </c>
      <c r="G39" s="105">
        <f>'01 02 Pol'!AF118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22" t="s">
        <v>46</v>
      </c>
      <c r="D40" s="223"/>
      <c r="E40" s="223"/>
      <c r="F40" s="109">
        <f>'01 02 Pol'!AE118</f>
        <v>0</v>
      </c>
      <c r="G40" s="110">
        <f>'01 02 Pol'!AF118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20" t="s">
        <v>44</v>
      </c>
      <c r="D41" s="221"/>
      <c r="E41" s="221"/>
      <c r="F41" s="113">
        <f>'01 02 Pol'!AE118</f>
        <v>0</v>
      </c>
      <c r="G41" s="106">
        <f>'01 02 Pol'!AF118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24" t="s">
        <v>51</v>
      </c>
      <c r="C42" s="225"/>
      <c r="D42" s="225"/>
      <c r="E42" s="226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18" t="s">
        <v>56</v>
      </c>
      <c r="D49" s="219"/>
      <c r="E49" s="219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18" t="s">
        <v>58</v>
      </c>
      <c r="D50" s="219"/>
      <c r="E50" s="219"/>
      <c r="F50" s="136" t="s">
        <v>26</v>
      </c>
      <c r="G50" s="137"/>
      <c r="H50" s="137"/>
      <c r="I50" s="137">
        <f>'01 02 Pol'!G19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18" t="s">
        <v>60</v>
      </c>
      <c r="D51" s="219"/>
      <c r="E51" s="219"/>
      <c r="F51" s="136" t="s">
        <v>26</v>
      </c>
      <c r="G51" s="137"/>
      <c r="H51" s="137"/>
      <c r="I51" s="137">
        <f>'01 02 Pol'!G22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18" t="s">
        <v>62</v>
      </c>
      <c r="D52" s="219"/>
      <c r="E52" s="219"/>
      <c r="F52" s="136" t="s">
        <v>26</v>
      </c>
      <c r="G52" s="137"/>
      <c r="H52" s="137"/>
      <c r="I52" s="137">
        <f>'01 02 Pol'!G27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18" t="s">
        <v>64</v>
      </c>
      <c r="D53" s="219"/>
      <c r="E53" s="219"/>
      <c r="F53" s="136" t="s">
        <v>26</v>
      </c>
      <c r="G53" s="137"/>
      <c r="H53" s="137"/>
      <c r="I53" s="137">
        <f>'01 02 Pol'!G39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18" t="s">
        <v>66</v>
      </c>
      <c r="D54" s="219"/>
      <c r="E54" s="219"/>
      <c r="F54" s="136" t="s">
        <v>27</v>
      </c>
      <c r="G54" s="137"/>
      <c r="H54" s="137"/>
      <c r="I54" s="137">
        <f>'01 02 Pol'!G41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18" t="s">
        <v>68</v>
      </c>
      <c r="D55" s="219"/>
      <c r="E55" s="219"/>
      <c r="F55" s="136" t="s">
        <v>27</v>
      </c>
      <c r="G55" s="137"/>
      <c r="H55" s="137"/>
      <c r="I55" s="137">
        <f>'01 02 Pol'!G45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18" t="s">
        <v>70</v>
      </c>
      <c r="D56" s="219"/>
      <c r="E56" s="219"/>
      <c r="F56" s="136" t="s">
        <v>27</v>
      </c>
      <c r="G56" s="137"/>
      <c r="H56" s="137"/>
      <c r="I56" s="137">
        <f>'01 02 Pol'!G52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18" t="s">
        <v>72</v>
      </c>
      <c r="D57" s="219"/>
      <c r="E57" s="219"/>
      <c r="F57" s="136" t="s">
        <v>27</v>
      </c>
      <c r="G57" s="137"/>
      <c r="H57" s="137"/>
      <c r="I57" s="137">
        <f>'01 02 Pol'!G64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18" t="s">
        <v>74</v>
      </c>
      <c r="D58" s="219"/>
      <c r="E58" s="219"/>
      <c r="F58" s="136" t="s">
        <v>27</v>
      </c>
      <c r="G58" s="137"/>
      <c r="H58" s="137"/>
      <c r="I58" s="137">
        <f>'01 02 Pol'!G69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18" t="s">
        <v>76</v>
      </c>
      <c r="D59" s="219"/>
      <c r="E59" s="219"/>
      <c r="F59" s="136" t="s">
        <v>27</v>
      </c>
      <c r="G59" s="137"/>
      <c r="H59" s="137"/>
      <c r="I59" s="137">
        <f>'01 02 Pol'!G81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18" t="s">
        <v>78</v>
      </c>
      <c r="D60" s="219"/>
      <c r="E60" s="219"/>
      <c r="F60" s="136" t="s">
        <v>27</v>
      </c>
      <c r="G60" s="137"/>
      <c r="H60" s="137"/>
      <c r="I60" s="137">
        <f>'01 02 Pol'!G83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18" t="s">
        <v>80</v>
      </c>
      <c r="D61" s="219"/>
      <c r="E61" s="219"/>
      <c r="F61" s="136" t="s">
        <v>27</v>
      </c>
      <c r="G61" s="137"/>
      <c r="H61" s="137"/>
      <c r="I61" s="137">
        <f>'01 02 Pol'!G92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18" t="s">
        <v>82</v>
      </c>
      <c r="D62" s="219"/>
      <c r="E62" s="219"/>
      <c r="F62" s="136" t="s">
        <v>27</v>
      </c>
      <c r="G62" s="137"/>
      <c r="H62" s="137"/>
      <c r="I62" s="137">
        <f>'01 02 Pol'!G101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18" t="s">
        <v>84</v>
      </c>
      <c r="D63" s="219"/>
      <c r="E63" s="219"/>
      <c r="F63" s="136" t="s">
        <v>28</v>
      </c>
      <c r="G63" s="137"/>
      <c r="H63" s="137"/>
      <c r="I63" s="137">
        <f>'01 02 Pol'!G104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18" t="s">
        <v>86</v>
      </c>
      <c r="D64" s="219"/>
      <c r="E64" s="219"/>
      <c r="F64" s="136" t="s">
        <v>87</v>
      </c>
      <c r="G64" s="137"/>
      <c r="H64" s="137"/>
      <c r="I64" s="137">
        <f>'01 02 Pol'!G106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18" t="s">
        <v>29</v>
      </c>
      <c r="D65" s="219"/>
      <c r="E65" s="219"/>
      <c r="F65" s="136" t="s">
        <v>88</v>
      </c>
      <c r="G65" s="137"/>
      <c r="H65" s="137"/>
      <c r="I65" s="137">
        <f>'01 02 Pol'!G113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61" t="s">
        <v>7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8" t="s">
        <v>8</v>
      </c>
      <c r="B2" s="77"/>
      <c r="C2" s="263"/>
      <c r="D2" s="263"/>
      <c r="E2" s="263"/>
      <c r="F2" s="263"/>
      <c r="G2" s="264"/>
    </row>
    <row r="3" spans="1:7" ht="24.95" customHeight="1" x14ac:dyDescent="0.2">
      <c r="A3" s="78" t="s">
        <v>9</v>
      </c>
      <c r="B3" s="77"/>
      <c r="C3" s="263"/>
      <c r="D3" s="263"/>
      <c r="E3" s="263"/>
      <c r="F3" s="263"/>
      <c r="G3" s="264"/>
    </row>
    <row r="4" spans="1:7" ht="24.95" customHeight="1" x14ac:dyDescent="0.2">
      <c r="A4" s="78" t="s">
        <v>10</v>
      </c>
      <c r="B4" s="77"/>
      <c r="C4" s="263"/>
      <c r="D4" s="263"/>
      <c r="E4" s="263"/>
      <c r="F4" s="263"/>
      <c r="G4" s="26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3"/>
  <sheetViews>
    <sheetView workbookViewId="0">
      <pane ySplit="7" topLeftCell="A11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90</v>
      </c>
    </row>
    <row r="2" spans="1:60" ht="24.95" customHeight="1" x14ac:dyDescent="0.2">
      <c r="A2" s="142" t="s">
        <v>8</v>
      </c>
      <c r="B2" s="199" t="s">
        <v>287</v>
      </c>
      <c r="C2" s="278" t="s">
        <v>285</v>
      </c>
      <c r="D2" s="279"/>
      <c r="E2" s="279"/>
      <c r="F2" s="279"/>
      <c r="G2" s="280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78" t="s">
        <v>46</v>
      </c>
      <c r="D3" s="279"/>
      <c r="E3" s="279"/>
      <c r="F3" s="279"/>
      <c r="G3" s="280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81" t="s">
        <v>288</v>
      </c>
      <c r="D4" s="282"/>
      <c r="E4" s="282"/>
      <c r="F4" s="282"/>
      <c r="G4" s="283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3" t="s">
        <v>114</v>
      </c>
      <c r="B8" s="184" t="s">
        <v>55</v>
      </c>
      <c r="C8" s="185" t="s">
        <v>56</v>
      </c>
      <c r="D8" s="186"/>
      <c r="E8" s="187"/>
      <c r="F8" s="188"/>
      <c r="G8" s="189">
        <f>SUMIF(AG9:AG18,"&lt;&gt;NOR",G9:G18)</f>
        <v>0</v>
      </c>
      <c r="H8" s="159"/>
      <c r="I8" s="159">
        <f>SUM(I9:I18)</f>
        <v>0</v>
      </c>
      <c r="J8" s="159"/>
      <c r="K8" s="159">
        <f>SUM(K9:K18)</f>
        <v>0</v>
      </c>
      <c r="L8" s="159"/>
      <c r="M8" s="159">
        <f>SUM(M9:M18)</f>
        <v>0</v>
      </c>
      <c r="N8" s="159"/>
      <c r="O8" s="159">
        <f>SUM(O9:O18)</f>
        <v>0.46</v>
      </c>
      <c r="P8" s="159"/>
      <c r="Q8" s="159">
        <f>SUM(Q9:Q18)</f>
        <v>0</v>
      </c>
      <c r="R8" s="159"/>
      <c r="S8" s="159"/>
      <c r="T8" s="159"/>
      <c r="U8" s="159"/>
      <c r="V8" s="159">
        <f>SUM(V9:V18)</f>
        <v>25.120000000000005</v>
      </c>
      <c r="W8" s="159"/>
      <c r="AG8" t="s">
        <v>115</v>
      </c>
    </row>
    <row r="9" spans="1:60" ht="22.5" outlineLevel="1" x14ac:dyDescent="0.2">
      <c r="A9" s="215">
        <v>1</v>
      </c>
      <c r="B9" s="172" t="s">
        <v>116</v>
      </c>
      <c r="C9" s="173" t="s">
        <v>276</v>
      </c>
      <c r="D9" s="164" t="s">
        <v>272</v>
      </c>
      <c r="E9" s="174">
        <v>8.2149999999999999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216"/>
      <c r="B10" s="178"/>
      <c r="C10" s="179" t="s">
        <v>119</v>
      </c>
      <c r="D10" s="180"/>
      <c r="E10" s="181">
        <v>4.399</v>
      </c>
      <c r="F10" s="182"/>
      <c r="G10" s="18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216"/>
      <c r="B11" s="178"/>
      <c r="C11" s="179" t="s">
        <v>121</v>
      </c>
      <c r="D11" s="180"/>
      <c r="E11" s="181">
        <v>3.8159999999999998</v>
      </c>
      <c r="F11" s="182"/>
      <c r="G11" s="182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215">
        <v>2</v>
      </c>
      <c r="B12" s="172" t="s">
        <v>122</v>
      </c>
      <c r="C12" s="173" t="s">
        <v>277</v>
      </c>
      <c r="D12" s="164" t="s">
        <v>272</v>
      </c>
      <c r="E12" s="174">
        <v>8.48</v>
      </c>
      <c r="F12" s="175"/>
      <c r="G12" s="17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216"/>
      <c r="B13" s="178"/>
      <c r="C13" s="179" t="s">
        <v>124</v>
      </c>
      <c r="D13" s="180"/>
      <c r="E13" s="181">
        <v>1.855</v>
      </c>
      <c r="F13" s="182"/>
      <c r="G13" s="18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216"/>
      <c r="B14" s="178"/>
      <c r="C14" s="179" t="s">
        <v>125</v>
      </c>
      <c r="D14" s="180"/>
      <c r="E14" s="181">
        <v>6.625</v>
      </c>
      <c r="F14" s="182"/>
      <c r="G14" s="18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215">
        <v>3</v>
      </c>
      <c r="B15" s="172" t="s">
        <v>126</v>
      </c>
      <c r="C15" s="173" t="s">
        <v>289</v>
      </c>
      <c r="D15" s="164" t="s">
        <v>272</v>
      </c>
      <c r="E15" s="174">
        <v>3.1960000000000002</v>
      </c>
      <c r="F15" s="175"/>
      <c r="G15" s="17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1.2149999999999999E-2</v>
      </c>
      <c r="O15" s="157">
        <f>ROUND(E15*N15,2)</f>
        <v>0.04</v>
      </c>
      <c r="P15" s="157">
        <v>0</v>
      </c>
      <c r="Q15" s="157">
        <f>ROUND(E15*P15,2)</f>
        <v>0</v>
      </c>
      <c r="R15" s="157"/>
      <c r="S15" s="157" t="s">
        <v>117</v>
      </c>
      <c r="T15" s="157" t="s">
        <v>117</v>
      </c>
      <c r="U15" s="157">
        <v>1.0109999999999999</v>
      </c>
      <c r="V15" s="157">
        <f>ROUND(E15*U15,2)</f>
        <v>3.23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216"/>
      <c r="B16" s="178"/>
      <c r="C16" s="179" t="s">
        <v>127</v>
      </c>
      <c r="D16" s="180"/>
      <c r="E16" s="181">
        <v>2.25</v>
      </c>
      <c r="F16" s="182"/>
      <c r="G16" s="18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216"/>
      <c r="B17" s="178"/>
      <c r="C17" s="179" t="s">
        <v>128</v>
      </c>
      <c r="D17" s="180"/>
      <c r="E17" s="181">
        <v>0.94599999999999995</v>
      </c>
      <c r="F17" s="182"/>
      <c r="G17" s="182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120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200">
        <v>4</v>
      </c>
      <c r="B18" s="167" t="s">
        <v>129</v>
      </c>
      <c r="C18" s="168" t="s">
        <v>130</v>
      </c>
      <c r="D18" s="165" t="s">
        <v>131</v>
      </c>
      <c r="E18" s="169">
        <v>1</v>
      </c>
      <c r="F18" s="170"/>
      <c r="G18" s="171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117</v>
      </c>
      <c r="T18" s="157" t="s">
        <v>117</v>
      </c>
      <c r="U18" s="157">
        <v>1.6850000000000001</v>
      </c>
      <c r="V18" s="157">
        <f>ROUND(E18*U18,2)</f>
        <v>1.69</v>
      </c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83" t="s">
        <v>114</v>
      </c>
      <c r="B19" s="184" t="s">
        <v>57</v>
      </c>
      <c r="C19" s="185" t="s">
        <v>58</v>
      </c>
      <c r="D19" s="186"/>
      <c r="E19" s="187"/>
      <c r="F19" s="188"/>
      <c r="G19" s="189">
        <f>SUMIF(AG20:AG21,"&lt;&gt;NOR",G20:G21)</f>
        <v>0</v>
      </c>
      <c r="H19" s="159"/>
      <c r="I19" s="159">
        <f>SUM(I20:I21)</f>
        <v>0</v>
      </c>
      <c r="J19" s="159"/>
      <c r="K19" s="159">
        <f>SUM(K20:K21)</f>
        <v>0</v>
      </c>
      <c r="L19" s="159"/>
      <c r="M19" s="159">
        <f>SUM(M20:M21)</f>
        <v>0</v>
      </c>
      <c r="N19" s="159"/>
      <c r="O19" s="159">
        <f>SUM(O20:O21)</f>
        <v>0</v>
      </c>
      <c r="P19" s="159"/>
      <c r="Q19" s="159">
        <f>SUM(Q20:Q21)</f>
        <v>0</v>
      </c>
      <c r="R19" s="159"/>
      <c r="S19" s="159"/>
      <c r="T19" s="159"/>
      <c r="U19" s="159"/>
      <c r="V19" s="159">
        <f>SUM(V20:V21)</f>
        <v>0.33</v>
      </c>
      <c r="W19" s="159"/>
      <c r="AG19" t="s">
        <v>115</v>
      </c>
    </row>
    <row r="20" spans="1:60" ht="16.5" customHeight="1" outlineLevel="1" x14ac:dyDescent="0.2">
      <c r="A20" s="215">
        <v>5</v>
      </c>
      <c r="B20" s="172" t="s">
        <v>132</v>
      </c>
      <c r="C20" s="173" t="s">
        <v>279</v>
      </c>
      <c r="D20" s="164" t="s">
        <v>272</v>
      </c>
      <c r="E20" s="174">
        <v>0.9</v>
      </c>
      <c r="F20" s="175"/>
      <c r="G20" s="176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0.36199999999999999</v>
      </c>
      <c r="V20" s="157">
        <f>ROUND(E20*U20,2)</f>
        <v>0.33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7"/>
      <c r="B21" s="178"/>
      <c r="C21" s="179" t="s">
        <v>133</v>
      </c>
      <c r="D21" s="180"/>
      <c r="E21" s="181">
        <v>0.9</v>
      </c>
      <c r="F21" s="182"/>
      <c r="G21" s="18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120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83" t="s">
        <v>114</v>
      </c>
      <c r="B22" s="184" t="s">
        <v>59</v>
      </c>
      <c r="C22" s="185" t="s">
        <v>60</v>
      </c>
      <c r="D22" s="186"/>
      <c r="E22" s="187"/>
      <c r="F22" s="188"/>
      <c r="G22" s="189">
        <f>SUMIF(AG23:AG23,"&lt;&gt;NOR",G23:G23)</f>
        <v>0</v>
      </c>
      <c r="H22" s="159"/>
      <c r="I22" s="159">
        <f>SUM(I23:I23)</f>
        <v>0</v>
      </c>
      <c r="J22" s="159"/>
      <c r="K22" s="159">
        <f>SUM(K23:K23)</f>
        <v>0</v>
      </c>
      <c r="L22" s="159"/>
      <c r="M22" s="159">
        <f>SUM(M23:M23)</f>
        <v>0</v>
      </c>
      <c r="N22" s="159"/>
      <c r="O22" s="159">
        <f>SUM(O23:O23)</f>
        <v>0</v>
      </c>
      <c r="P22" s="159"/>
      <c r="Q22" s="159">
        <f>SUM(Q23:Q23)</f>
        <v>0</v>
      </c>
      <c r="R22" s="159"/>
      <c r="S22" s="159"/>
      <c r="T22" s="159"/>
      <c r="U22" s="159"/>
      <c r="V22" s="159">
        <f>SUM(V23:V23)</f>
        <v>0.56999999999999995</v>
      </c>
      <c r="W22" s="159"/>
      <c r="AG22" t="s">
        <v>115</v>
      </c>
    </row>
    <row r="23" spans="1:60" outlineLevel="1" x14ac:dyDescent="0.2">
      <c r="A23" s="200">
        <v>6</v>
      </c>
      <c r="B23" s="167" t="s">
        <v>134</v>
      </c>
      <c r="C23" s="168" t="s">
        <v>135</v>
      </c>
      <c r="D23" s="164" t="s">
        <v>272</v>
      </c>
      <c r="E23" s="169">
        <v>3.1960000000000002</v>
      </c>
      <c r="F23" s="170"/>
      <c r="G23" s="17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1.2099999999999999E-3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117</v>
      </c>
      <c r="T23" s="157" t="s">
        <v>117</v>
      </c>
      <c r="U23" s="157">
        <v>0.17699999999999999</v>
      </c>
      <c r="V23" s="157">
        <f>ROUND(E23*U23,2)</f>
        <v>0.56999999999999995</v>
      </c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201" t="s">
        <v>114</v>
      </c>
      <c r="B24" s="202" t="s">
        <v>305</v>
      </c>
      <c r="C24" s="203" t="s">
        <v>306</v>
      </c>
      <c r="D24" s="204"/>
      <c r="E24" s="205"/>
      <c r="F24" s="206"/>
      <c r="G24" s="207">
        <f>SUM(G26+G25)</f>
        <v>0</v>
      </c>
      <c r="H24" s="158"/>
      <c r="I24" s="157"/>
      <c r="J24" s="158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208">
        <v>7</v>
      </c>
      <c r="B25" s="209" t="s">
        <v>307</v>
      </c>
      <c r="C25" s="210" t="s">
        <v>308</v>
      </c>
      <c r="D25" s="211" t="s">
        <v>309</v>
      </c>
      <c r="E25" s="212">
        <v>1</v>
      </c>
      <c r="F25" s="213"/>
      <c r="G25" s="214">
        <f>ROUND(E25*F25,2)</f>
        <v>0</v>
      </c>
      <c r="H25" s="158"/>
      <c r="I25" s="157"/>
      <c r="J25" s="158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208">
        <v>8</v>
      </c>
      <c r="B26" s="209" t="s">
        <v>310</v>
      </c>
      <c r="C26" s="210" t="s">
        <v>311</v>
      </c>
      <c r="D26" s="211" t="s">
        <v>131</v>
      </c>
      <c r="E26" s="212">
        <v>2</v>
      </c>
      <c r="F26" s="213"/>
      <c r="G26" s="214">
        <f>ROUND(E26*F26,2)</f>
        <v>0</v>
      </c>
      <c r="H26" s="158"/>
      <c r="I26" s="157"/>
      <c r="J26" s="158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83" t="s">
        <v>114</v>
      </c>
      <c r="B27" s="184" t="s">
        <v>61</v>
      </c>
      <c r="C27" s="185" t="s">
        <v>62</v>
      </c>
      <c r="D27" s="186"/>
      <c r="E27" s="187"/>
      <c r="F27" s="188"/>
      <c r="G27" s="189">
        <f>SUMIF(AG28:AG37,"&lt;&gt;NOR",G28:G37)</f>
        <v>0</v>
      </c>
      <c r="H27" s="159"/>
      <c r="I27" s="159">
        <f>SUM(I28:I37)</f>
        <v>0</v>
      </c>
      <c r="J27" s="159"/>
      <c r="K27" s="159">
        <f>SUM(K28:K37)</f>
        <v>0</v>
      </c>
      <c r="L27" s="159"/>
      <c r="M27" s="159">
        <f>SUM(M28:M37)</f>
        <v>0</v>
      </c>
      <c r="N27" s="159"/>
      <c r="O27" s="159">
        <f>SUM(O28:O37)</f>
        <v>0.02</v>
      </c>
      <c r="P27" s="159"/>
      <c r="Q27" s="159">
        <f>SUM(Q28:Q37)</f>
        <v>1.77</v>
      </c>
      <c r="R27" s="159"/>
      <c r="S27" s="159"/>
      <c r="T27" s="159"/>
      <c r="U27" s="159"/>
      <c r="V27" s="159">
        <f>SUM(V28:V37)</f>
        <v>20.81</v>
      </c>
      <c r="W27" s="159"/>
      <c r="AG27" t="s">
        <v>115</v>
      </c>
    </row>
    <row r="28" spans="1:60" outlineLevel="1" x14ac:dyDescent="0.2">
      <c r="A28" s="215">
        <v>9</v>
      </c>
      <c r="B28" s="172" t="s">
        <v>136</v>
      </c>
      <c r="C28" s="173" t="s">
        <v>137</v>
      </c>
      <c r="D28" s="164" t="s">
        <v>272</v>
      </c>
      <c r="E28" s="174">
        <v>18.100000000000001</v>
      </c>
      <c r="F28" s="175"/>
      <c r="G28" s="176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4.0000000000000003E-5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117</v>
      </c>
      <c r="T28" s="157" t="s">
        <v>117</v>
      </c>
      <c r="U28" s="157">
        <v>0.308</v>
      </c>
      <c r="V28" s="157">
        <f>ROUND(E28*U28,2)</f>
        <v>5.57</v>
      </c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216"/>
      <c r="B29" s="178"/>
      <c r="C29" s="179" t="s">
        <v>138</v>
      </c>
      <c r="D29" s="180"/>
      <c r="E29" s="181">
        <v>18.100000000000001</v>
      </c>
      <c r="F29" s="182"/>
      <c r="G29" s="18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120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200">
        <v>10</v>
      </c>
      <c r="B30" s="167" t="s">
        <v>139</v>
      </c>
      <c r="C30" s="168" t="s">
        <v>140</v>
      </c>
      <c r="D30" s="164" t="s">
        <v>272</v>
      </c>
      <c r="E30" s="169">
        <v>2</v>
      </c>
      <c r="F30" s="170"/>
      <c r="G30" s="171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0</v>
      </c>
      <c r="O30" s="157">
        <f>ROUND(E30*N30,2)</f>
        <v>0</v>
      </c>
      <c r="P30" s="157">
        <v>6.6000000000000003E-2</v>
      </c>
      <c r="Q30" s="157">
        <f>ROUND(E30*P30,2)</f>
        <v>0.13</v>
      </c>
      <c r="R30" s="157"/>
      <c r="S30" s="157" t="s">
        <v>117</v>
      </c>
      <c r="T30" s="157" t="s">
        <v>117</v>
      </c>
      <c r="U30" s="157">
        <v>2.3519999999999999</v>
      </c>
      <c r="V30" s="157">
        <f>ROUND(E30*U30,2)</f>
        <v>4.7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200">
        <v>11</v>
      </c>
      <c r="B31" s="167" t="s">
        <v>141</v>
      </c>
      <c r="C31" s="168" t="s">
        <v>142</v>
      </c>
      <c r="D31" s="165" t="s">
        <v>143</v>
      </c>
      <c r="E31" s="169">
        <v>5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4.8999999999999998E-4</v>
      </c>
      <c r="O31" s="157">
        <f>ROUND(E31*N31,2)</f>
        <v>0</v>
      </c>
      <c r="P31" s="157">
        <v>2E-3</v>
      </c>
      <c r="Q31" s="157">
        <f>ROUND(E31*P31,2)</f>
        <v>0.01</v>
      </c>
      <c r="R31" s="157"/>
      <c r="S31" s="157" t="s">
        <v>117</v>
      </c>
      <c r="T31" s="157" t="s">
        <v>117</v>
      </c>
      <c r="U31" s="157">
        <v>0.40899999999999997</v>
      </c>
      <c r="V31" s="157">
        <f>ROUND(E31*U31,2)</f>
        <v>2.0499999999999998</v>
      </c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215">
        <v>12</v>
      </c>
      <c r="B32" s="172" t="s">
        <v>144</v>
      </c>
      <c r="C32" s="173" t="s">
        <v>274</v>
      </c>
      <c r="D32" s="164" t="s">
        <v>272</v>
      </c>
      <c r="E32" s="174">
        <v>24</v>
      </c>
      <c r="F32" s="175"/>
      <c r="G32" s="176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6.8000000000000005E-2</v>
      </c>
      <c r="Q32" s="157">
        <f>ROUND(E32*P32,2)</f>
        <v>1.63</v>
      </c>
      <c r="R32" s="157"/>
      <c r="S32" s="157" t="s">
        <v>117</v>
      </c>
      <c r="T32" s="157" t="s">
        <v>117</v>
      </c>
      <c r="U32" s="157">
        <v>0.3</v>
      </c>
      <c r="V32" s="157">
        <f>ROUND(E32*U32,2)</f>
        <v>7.2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216"/>
      <c r="B33" s="178"/>
      <c r="C33" s="179" t="s">
        <v>145</v>
      </c>
      <c r="D33" s="180"/>
      <c r="E33" s="181">
        <v>24</v>
      </c>
      <c r="F33" s="182"/>
      <c r="G33" s="182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120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200">
        <v>13</v>
      </c>
      <c r="B34" s="167" t="s">
        <v>146</v>
      </c>
      <c r="C34" s="168" t="s">
        <v>147</v>
      </c>
      <c r="D34" s="165" t="s">
        <v>131</v>
      </c>
      <c r="E34" s="169">
        <v>1</v>
      </c>
      <c r="F34" s="170"/>
      <c r="G34" s="171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148</v>
      </c>
      <c r="T34" s="157" t="s">
        <v>149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200">
        <v>14</v>
      </c>
      <c r="B35" s="167" t="s">
        <v>150</v>
      </c>
      <c r="C35" s="168" t="s">
        <v>151</v>
      </c>
      <c r="D35" s="165" t="s">
        <v>152</v>
      </c>
      <c r="E35" s="169">
        <v>1</v>
      </c>
      <c r="F35" s="170"/>
      <c r="G35" s="171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148</v>
      </c>
      <c r="T35" s="157" t="s">
        <v>149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200">
        <v>15</v>
      </c>
      <c r="B36" s="167" t="s">
        <v>153</v>
      </c>
      <c r="C36" s="168" t="s">
        <v>154</v>
      </c>
      <c r="D36" s="165" t="s">
        <v>152</v>
      </c>
      <c r="E36" s="169">
        <v>1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148</v>
      </c>
      <c r="T36" s="157" t="s">
        <v>155</v>
      </c>
      <c r="U36" s="157">
        <v>0</v>
      </c>
      <c r="V36" s="157">
        <f>ROUND(E36*U36,2)</f>
        <v>0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200">
        <v>16</v>
      </c>
      <c r="B37" s="167" t="s">
        <v>156</v>
      </c>
      <c r="C37" s="168" t="s">
        <v>291</v>
      </c>
      <c r="D37" s="165" t="s">
        <v>131</v>
      </c>
      <c r="E37" s="169">
        <v>1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2.1250000000000002E-2</v>
      </c>
      <c r="O37" s="157">
        <f>ROUND(E37*N37,2)</f>
        <v>0.02</v>
      </c>
      <c r="P37" s="157">
        <v>0</v>
      </c>
      <c r="Q37" s="157">
        <f>ROUND(E37*P37,2)</f>
        <v>0</v>
      </c>
      <c r="R37" s="157"/>
      <c r="S37" s="157" t="s">
        <v>148</v>
      </c>
      <c r="T37" s="157" t="s">
        <v>149</v>
      </c>
      <c r="U37" s="157">
        <v>1.29</v>
      </c>
      <c r="V37" s="157">
        <f>ROUND(E37*U37,2)</f>
        <v>1.29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123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200">
        <v>17</v>
      </c>
      <c r="B38" s="167" t="s">
        <v>292</v>
      </c>
      <c r="C38" s="168" t="s">
        <v>293</v>
      </c>
      <c r="D38" s="165" t="s">
        <v>131</v>
      </c>
      <c r="E38" s="169">
        <v>1</v>
      </c>
      <c r="F38" s="170"/>
      <c r="G38" s="171">
        <f>ROUND(E38*F38,2)</f>
        <v>0</v>
      </c>
      <c r="H38" s="158"/>
      <c r="I38" s="157"/>
      <c r="J38" s="158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83" t="s">
        <v>114</v>
      </c>
      <c r="B39" s="184" t="s">
        <v>63</v>
      </c>
      <c r="C39" s="185" t="s">
        <v>64</v>
      </c>
      <c r="D39" s="186"/>
      <c r="E39" s="187"/>
      <c r="F39" s="188"/>
      <c r="G39" s="189">
        <f>SUMIF(AG40:AG40,"&lt;&gt;NOR",G40:G40)</f>
        <v>0</v>
      </c>
      <c r="H39" s="159"/>
      <c r="I39" s="159">
        <f>SUM(I40:I40)</f>
        <v>0</v>
      </c>
      <c r="J39" s="159"/>
      <c r="K39" s="159">
        <f>SUM(K40:K40)</f>
        <v>0</v>
      </c>
      <c r="L39" s="159"/>
      <c r="M39" s="159">
        <f>SUM(M40:M40)</f>
        <v>0</v>
      </c>
      <c r="N39" s="159"/>
      <c r="O39" s="159">
        <f>SUM(O40:O40)</f>
        <v>0</v>
      </c>
      <c r="P39" s="159"/>
      <c r="Q39" s="159">
        <f>SUM(Q40:Q40)</f>
        <v>0</v>
      </c>
      <c r="R39" s="159"/>
      <c r="S39" s="159"/>
      <c r="T39" s="159"/>
      <c r="U39" s="159"/>
      <c r="V39" s="159">
        <f>SUM(V40:V40)</f>
        <v>1.3</v>
      </c>
      <c r="W39" s="159"/>
      <c r="AG39" t="s">
        <v>115</v>
      </c>
    </row>
    <row r="40" spans="1:60" outlineLevel="1" x14ac:dyDescent="0.2">
      <c r="A40" s="200">
        <v>18</v>
      </c>
      <c r="B40" s="167" t="s">
        <v>157</v>
      </c>
      <c r="C40" s="168" t="s">
        <v>158</v>
      </c>
      <c r="D40" s="165" t="s">
        <v>159</v>
      </c>
      <c r="E40" s="169">
        <v>0.50178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117</v>
      </c>
      <c r="T40" s="157" t="s">
        <v>117</v>
      </c>
      <c r="U40" s="157">
        <v>2.5979999999999999</v>
      </c>
      <c r="V40" s="157">
        <f>ROUND(E40*U40,2)</f>
        <v>1.3</v>
      </c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83" t="s">
        <v>114</v>
      </c>
      <c r="B41" s="184" t="s">
        <v>65</v>
      </c>
      <c r="C41" s="185" t="s">
        <v>66</v>
      </c>
      <c r="D41" s="186"/>
      <c r="E41" s="187"/>
      <c r="F41" s="188"/>
      <c r="G41" s="189">
        <f>SUMIF(AG42:AG44,"&lt;&gt;NOR",G42:G44)</f>
        <v>0</v>
      </c>
      <c r="H41" s="159"/>
      <c r="I41" s="159">
        <f>SUM(I42:I44)</f>
        <v>0</v>
      </c>
      <c r="J41" s="159"/>
      <c r="K41" s="159">
        <f>SUM(K42:K44)</f>
        <v>0</v>
      </c>
      <c r="L41" s="159"/>
      <c r="M41" s="159">
        <f>SUM(M42:M44)</f>
        <v>0</v>
      </c>
      <c r="N41" s="159"/>
      <c r="O41" s="159">
        <f>SUM(O42:O44)</f>
        <v>0.04</v>
      </c>
      <c r="P41" s="159"/>
      <c r="Q41" s="159">
        <f>SUM(Q42:Q44)</f>
        <v>0</v>
      </c>
      <c r="R41" s="159"/>
      <c r="S41" s="159"/>
      <c r="T41" s="159"/>
      <c r="U41" s="159"/>
      <c r="V41" s="159">
        <f>SUM(V42:V44)</f>
        <v>4.71</v>
      </c>
      <c r="W41" s="159"/>
      <c r="AG41" t="s">
        <v>115</v>
      </c>
    </row>
    <row r="42" spans="1:60" ht="22.5" outlineLevel="1" x14ac:dyDescent="0.2">
      <c r="A42" s="215">
        <v>19</v>
      </c>
      <c r="B42" s="172" t="s">
        <v>161</v>
      </c>
      <c r="C42" s="173" t="s">
        <v>162</v>
      </c>
      <c r="D42" s="164" t="s">
        <v>272</v>
      </c>
      <c r="E42" s="174">
        <v>11.25</v>
      </c>
      <c r="F42" s="175"/>
      <c r="G42" s="176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3.7799999999999999E-3</v>
      </c>
      <c r="O42" s="157">
        <f>ROUND(E42*N42,2)</f>
        <v>0.04</v>
      </c>
      <c r="P42" s="157">
        <v>0</v>
      </c>
      <c r="Q42" s="157">
        <f>ROUND(E42*P42,2)</f>
        <v>0</v>
      </c>
      <c r="R42" s="157"/>
      <c r="S42" s="157" t="s">
        <v>117</v>
      </c>
      <c r="T42" s="157" t="s">
        <v>117</v>
      </c>
      <c r="U42" s="157">
        <v>0.41865000000000002</v>
      </c>
      <c r="V42" s="157">
        <f>ROUND(E42*U42,2)</f>
        <v>4.71</v>
      </c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7"/>
      <c r="B43" s="178"/>
      <c r="C43" s="179" t="s">
        <v>164</v>
      </c>
      <c r="D43" s="180"/>
      <c r="E43" s="181">
        <v>2.1459999999999999</v>
      </c>
      <c r="F43" s="182"/>
      <c r="G43" s="182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7"/>
      <c r="B44" s="178"/>
      <c r="C44" s="179" t="s">
        <v>165</v>
      </c>
      <c r="D44" s="180"/>
      <c r="E44" s="181">
        <v>2.556</v>
      </c>
      <c r="F44" s="182"/>
      <c r="G44" s="182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120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83" t="s">
        <v>114</v>
      </c>
      <c r="B45" s="184" t="s">
        <v>67</v>
      </c>
      <c r="C45" s="185" t="s">
        <v>68</v>
      </c>
      <c r="D45" s="186"/>
      <c r="E45" s="187"/>
      <c r="F45" s="188"/>
      <c r="G45" s="189">
        <f>SUMIF(AG46:AG51,"&lt;&gt;NOR",G46:G51)</f>
        <v>0</v>
      </c>
      <c r="H45" s="159"/>
      <c r="I45" s="159">
        <f>SUM(I46:I51)</f>
        <v>0</v>
      </c>
      <c r="J45" s="159"/>
      <c r="K45" s="159">
        <f>SUM(K46:K51)</f>
        <v>0</v>
      </c>
      <c r="L45" s="159"/>
      <c r="M45" s="159">
        <f>SUM(M46:M51)</f>
        <v>0</v>
      </c>
      <c r="N45" s="159"/>
      <c r="O45" s="159">
        <f>SUM(O46:O51)</f>
        <v>0</v>
      </c>
      <c r="P45" s="159"/>
      <c r="Q45" s="159">
        <f>SUM(Q46:Q51)</f>
        <v>0</v>
      </c>
      <c r="R45" s="159"/>
      <c r="S45" s="159"/>
      <c r="T45" s="159"/>
      <c r="U45" s="159"/>
      <c r="V45" s="159">
        <f>SUM(V46:V51)</f>
        <v>2.0099999999999998</v>
      </c>
      <c r="W45" s="159"/>
      <c r="AG45" t="s">
        <v>115</v>
      </c>
    </row>
    <row r="46" spans="1:60" outlineLevel="1" x14ac:dyDescent="0.2">
      <c r="A46" s="200">
        <v>20</v>
      </c>
      <c r="B46" s="167" t="s">
        <v>166</v>
      </c>
      <c r="C46" s="168" t="s">
        <v>167</v>
      </c>
      <c r="D46" s="165" t="s">
        <v>143</v>
      </c>
      <c r="E46" s="169">
        <v>1</v>
      </c>
      <c r="F46" s="170"/>
      <c r="G46" s="171">
        <f t="shared" ref="G46:G51" si="0">ROUND(E46*F46,2)</f>
        <v>0</v>
      </c>
      <c r="H46" s="158"/>
      <c r="I46" s="157">
        <f t="shared" ref="I46:I51" si="1">ROUND(E46*H46,2)</f>
        <v>0</v>
      </c>
      <c r="J46" s="158"/>
      <c r="K46" s="157">
        <f t="shared" ref="K46:K51" si="2">ROUND(E46*J46,2)</f>
        <v>0</v>
      </c>
      <c r="L46" s="157">
        <v>15</v>
      </c>
      <c r="M46" s="157">
        <f t="shared" ref="M46:M51" si="3">G46*(1+L46/100)</f>
        <v>0</v>
      </c>
      <c r="N46" s="157">
        <v>3.8000000000000002E-4</v>
      </c>
      <c r="O46" s="157">
        <f t="shared" ref="O46:O51" si="4">ROUND(E46*N46,2)</f>
        <v>0</v>
      </c>
      <c r="P46" s="157">
        <v>0</v>
      </c>
      <c r="Q46" s="157">
        <f t="shared" ref="Q46:Q51" si="5">ROUND(E46*P46,2)</f>
        <v>0</v>
      </c>
      <c r="R46" s="157"/>
      <c r="S46" s="157" t="s">
        <v>117</v>
      </c>
      <c r="T46" s="157" t="s">
        <v>117</v>
      </c>
      <c r="U46" s="157">
        <v>0.32</v>
      </c>
      <c r="V46" s="157">
        <f t="shared" ref="V46:V51" si="6">ROUND(E46*U46,2)</f>
        <v>0.32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200">
        <v>21</v>
      </c>
      <c r="B47" s="167" t="s">
        <v>169</v>
      </c>
      <c r="C47" s="168" t="s">
        <v>170</v>
      </c>
      <c r="D47" s="165" t="s">
        <v>143</v>
      </c>
      <c r="E47" s="169">
        <v>2</v>
      </c>
      <c r="F47" s="170"/>
      <c r="G47" s="171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4.6999999999999999E-4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0.35899999999999999</v>
      </c>
      <c r="V47" s="157">
        <f t="shared" si="6"/>
        <v>0.72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200">
        <v>22</v>
      </c>
      <c r="B48" s="167" t="s">
        <v>171</v>
      </c>
      <c r="C48" s="168" t="s">
        <v>172</v>
      </c>
      <c r="D48" s="165" t="s">
        <v>143</v>
      </c>
      <c r="E48" s="169">
        <v>1</v>
      </c>
      <c r="F48" s="170"/>
      <c r="G48" s="171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6.9999999999999999E-4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0.45200000000000001</v>
      </c>
      <c r="V48" s="157">
        <f t="shared" si="6"/>
        <v>0.45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123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200">
        <v>23</v>
      </c>
      <c r="B49" s="167" t="s">
        <v>173</v>
      </c>
      <c r="C49" s="168" t="s">
        <v>174</v>
      </c>
      <c r="D49" s="165" t="s">
        <v>131</v>
      </c>
      <c r="E49" s="169">
        <v>3</v>
      </c>
      <c r="F49" s="170"/>
      <c r="G49" s="171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117</v>
      </c>
      <c r="T49" s="157" t="s">
        <v>117</v>
      </c>
      <c r="U49" s="157">
        <v>0.17399999999999999</v>
      </c>
      <c r="V49" s="157">
        <f t="shared" si="6"/>
        <v>0.52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215">
        <v>24</v>
      </c>
      <c r="B50" s="172" t="s">
        <v>175</v>
      </c>
      <c r="C50" s="173" t="s">
        <v>284</v>
      </c>
      <c r="D50" s="166" t="s">
        <v>131</v>
      </c>
      <c r="E50" s="174">
        <v>1</v>
      </c>
      <c r="F50" s="175"/>
      <c r="G50" s="176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148</v>
      </c>
      <c r="T50" s="157" t="s">
        <v>149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216">
        <v>25</v>
      </c>
      <c r="B51" s="178" t="s">
        <v>176</v>
      </c>
      <c r="C51" s="190" t="s">
        <v>177</v>
      </c>
      <c r="D51" s="191" t="s">
        <v>0</v>
      </c>
      <c r="E51" s="192"/>
      <c r="F51" s="193"/>
      <c r="G51" s="182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7"/>
      <c r="S51" s="157" t="s">
        <v>117</v>
      </c>
      <c r="T51" s="157" t="s">
        <v>117</v>
      </c>
      <c r="U51" s="157">
        <v>0</v>
      </c>
      <c r="V51" s="157">
        <f t="shared" si="6"/>
        <v>0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83" t="s">
        <v>114</v>
      </c>
      <c r="B52" s="184" t="s">
        <v>69</v>
      </c>
      <c r="C52" s="185" t="s">
        <v>70</v>
      </c>
      <c r="D52" s="186"/>
      <c r="E52" s="187"/>
      <c r="F52" s="188"/>
      <c r="G52" s="189">
        <f>SUMIF(AG53:AG63,"&lt;&gt;NOR",G53:G63)</f>
        <v>0</v>
      </c>
      <c r="H52" s="159"/>
      <c r="I52" s="159">
        <f>SUM(I53:I63)</f>
        <v>0</v>
      </c>
      <c r="J52" s="159"/>
      <c r="K52" s="159">
        <f>SUM(K53:K63)</f>
        <v>0</v>
      </c>
      <c r="L52" s="159"/>
      <c r="M52" s="159">
        <f>SUM(M53:M63)</f>
        <v>0</v>
      </c>
      <c r="N52" s="159"/>
      <c r="O52" s="159">
        <f>SUM(O53:O63)</f>
        <v>0.06</v>
      </c>
      <c r="P52" s="159"/>
      <c r="Q52" s="159">
        <f>SUM(Q53:Q63)</f>
        <v>0</v>
      </c>
      <c r="R52" s="159"/>
      <c r="S52" s="159"/>
      <c r="T52" s="159"/>
      <c r="U52" s="159"/>
      <c r="V52" s="159">
        <f>SUM(V53:V63)</f>
        <v>12.360000000000001</v>
      </c>
      <c r="W52" s="159"/>
      <c r="AG52" t="s">
        <v>115</v>
      </c>
    </row>
    <row r="53" spans="1:60" outlineLevel="1" x14ac:dyDescent="0.2">
      <c r="A53" s="200">
        <v>26</v>
      </c>
      <c r="B53" s="167" t="s">
        <v>179</v>
      </c>
      <c r="C53" s="168" t="s">
        <v>180</v>
      </c>
      <c r="D53" s="165" t="s">
        <v>131</v>
      </c>
      <c r="E53" s="169">
        <v>15</v>
      </c>
      <c r="F53" s="170"/>
      <c r="G53" s="171">
        <f t="shared" ref="G53:G63" si="7">ROUND(E53*F53,2)</f>
        <v>0</v>
      </c>
      <c r="H53" s="158"/>
      <c r="I53" s="157">
        <f t="shared" ref="I53:I63" si="8">ROUND(E53*H53,2)</f>
        <v>0</v>
      </c>
      <c r="J53" s="158"/>
      <c r="K53" s="157">
        <f t="shared" ref="K53:K63" si="9">ROUND(E53*J53,2)</f>
        <v>0</v>
      </c>
      <c r="L53" s="157">
        <v>15</v>
      </c>
      <c r="M53" s="157">
        <f t="shared" ref="M53:M63" si="10">G53*(1+L53/100)</f>
        <v>0</v>
      </c>
      <c r="N53" s="157">
        <v>0</v>
      </c>
      <c r="O53" s="157">
        <f t="shared" ref="O53:O63" si="11">ROUND(E53*N53,2)</f>
        <v>0</v>
      </c>
      <c r="P53" s="157">
        <v>0</v>
      </c>
      <c r="Q53" s="157">
        <f t="shared" ref="Q53:Q63" si="12">ROUND(E53*P53,2)</f>
        <v>0</v>
      </c>
      <c r="R53" s="157"/>
      <c r="S53" s="157" t="s">
        <v>117</v>
      </c>
      <c r="T53" s="157" t="s">
        <v>117</v>
      </c>
      <c r="U53" s="157">
        <v>1.7899999999999999E-2</v>
      </c>
      <c r="V53" s="157">
        <f t="shared" ref="V53:V63" si="13">ROUND(E53*U53,2)</f>
        <v>0.27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200">
        <v>27</v>
      </c>
      <c r="B54" s="167" t="s">
        <v>181</v>
      </c>
      <c r="C54" s="168" t="s">
        <v>182</v>
      </c>
      <c r="D54" s="165" t="s">
        <v>131</v>
      </c>
      <c r="E54" s="169">
        <v>15</v>
      </c>
      <c r="F54" s="170"/>
      <c r="G54" s="171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7.6880000000000004E-2</v>
      </c>
      <c r="V54" s="157">
        <f t="shared" si="13"/>
        <v>1.1499999999999999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200">
        <v>28</v>
      </c>
      <c r="B55" s="167" t="s">
        <v>183</v>
      </c>
      <c r="C55" s="168" t="s">
        <v>184</v>
      </c>
      <c r="D55" s="165" t="s">
        <v>143</v>
      </c>
      <c r="E55" s="169">
        <v>6.5</v>
      </c>
      <c r="F55" s="170"/>
      <c r="G55" s="171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4.0099999999999997E-3</v>
      </c>
      <c r="O55" s="157">
        <f t="shared" si="11"/>
        <v>0.03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0.54290000000000005</v>
      </c>
      <c r="V55" s="157">
        <f t="shared" si="13"/>
        <v>3.53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200">
        <v>29</v>
      </c>
      <c r="B56" s="167" t="s">
        <v>185</v>
      </c>
      <c r="C56" s="168" t="s">
        <v>186</v>
      </c>
      <c r="D56" s="165" t="s">
        <v>143</v>
      </c>
      <c r="E56" s="169">
        <v>5.5</v>
      </c>
      <c r="F56" s="170"/>
      <c r="G56" s="17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5.2199999999999998E-3</v>
      </c>
      <c r="O56" s="157">
        <f t="shared" si="11"/>
        <v>0.03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0.63429999999999997</v>
      </c>
      <c r="V56" s="157">
        <f t="shared" si="13"/>
        <v>3.49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123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200">
        <v>30</v>
      </c>
      <c r="B57" s="167" t="s">
        <v>187</v>
      </c>
      <c r="C57" s="168" t="s">
        <v>188</v>
      </c>
      <c r="D57" s="165" t="s">
        <v>131</v>
      </c>
      <c r="E57" s="169">
        <v>2</v>
      </c>
      <c r="F57" s="170"/>
      <c r="G57" s="17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6.3000000000000003E-4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0.27200000000000002</v>
      </c>
      <c r="V57" s="157">
        <f t="shared" si="13"/>
        <v>0.54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200">
        <v>31</v>
      </c>
      <c r="B58" s="167" t="s">
        <v>189</v>
      </c>
      <c r="C58" s="168" t="s">
        <v>190</v>
      </c>
      <c r="D58" s="165" t="s">
        <v>191</v>
      </c>
      <c r="E58" s="169">
        <v>3</v>
      </c>
      <c r="F58" s="170"/>
      <c r="G58" s="17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1.48E-3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0.54</v>
      </c>
      <c r="V58" s="157">
        <f t="shared" si="13"/>
        <v>1.62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200">
        <v>32</v>
      </c>
      <c r="B59" s="167" t="s">
        <v>192</v>
      </c>
      <c r="C59" s="168" t="s">
        <v>193</v>
      </c>
      <c r="D59" s="165" t="s">
        <v>131</v>
      </c>
      <c r="E59" s="169">
        <v>6</v>
      </c>
      <c r="F59" s="170"/>
      <c r="G59" s="171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0.16500000000000001</v>
      </c>
      <c r="V59" s="157">
        <f t="shared" si="13"/>
        <v>0.99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200">
        <v>33</v>
      </c>
      <c r="B60" s="167" t="s">
        <v>194</v>
      </c>
      <c r="C60" s="168" t="s">
        <v>195</v>
      </c>
      <c r="D60" s="165" t="s">
        <v>143</v>
      </c>
      <c r="E60" s="169">
        <v>6</v>
      </c>
      <c r="F60" s="170"/>
      <c r="G60" s="171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1.8000000000000001E-4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6.7000000000000004E-2</v>
      </c>
      <c r="V60" s="157">
        <f t="shared" si="13"/>
        <v>0.4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200">
        <v>34</v>
      </c>
      <c r="B61" s="167" t="s">
        <v>196</v>
      </c>
      <c r="C61" s="168" t="s">
        <v>197</v>
      </c>
      <c r="D61" s="165" t="s">
        <v>143</v>
      </c>
      <c r="E61" s="169">
        <v>6</v>
      </c>
      <c r="F61" s="170"/>
      <c r="G61" s="171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1.0000000000000001E-5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117</v>
      </c>
      <c r="T61" s="157" t="s">
        <v>117</v>
      </c>
      <c r="U61" s="157">
        <v>6.2E-2</v>
      </c>
      <c r="V61" s="157">
        <f t="shared" si="13"/>
        <v>0.37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215">
        <v>35</v>
      </c>
      <c r="B62" s="172" t="s">
        <v>69</v>
      </c>
      <c r="C62" s="173" t="s">
        <v>198</v>
      </c>
      <c r="D62" s="166" t="s">
        <v>143</v>
      </c>
      <c r="E62" s="174">
        <v>6</v>
      </c>
      <c r="F62" s="175"/>
      <c r="G62" s="176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148</v>
      </c>
      <c r="T62" s="157" t="s">
        <v>155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216">
        <v>36</v>
      </c>
      <c r="B63" s="178" t="s">
        <v>199</v>
      </c>
      <c r="C63" s="190" t="s">
        <v>200</v>
      </c>
      <c r="D63" s="191" t="s">
        <v>0</v>
      </c>
      <c r="E63" s="192"/>
      <c r="F63" s="193"/>
      <c r="G63" s="182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15</v>
      </c>
      <c r="M63" s="157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117</v>
      </c>
      <c r="T63" s="157" t="s">
        <v>117</v>
      </c>
      <c r="U63" s="157">
        <v>0</v>
      </c>
      <c r="V63" s="157">
        <f t="shared" si="13"/>
        <v>0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83" t="s">
        <v>114</v>
      </c>
      <c r="B64" s="184" t="s">
        <v>71</v>
      </c>
      <c r="C64" s="185" t="s">
        <v>72</v>
      </c>
      <c r="D64" s="186"/>
      <c r="E64" s="187"/>
      <c r="F64" s="188"/>
      <c r="G64" s="189">
        <f>SUMIF(AG65:AG68,"&lt;&gt;NOR",G65:G68)</f>
        <v>0</v>
      </c>
      <c r="H64" s="159"/>
      <c r="I64" s="159">
        <f>SUM(I65:I68)</f>
        <v>0</v>
      </c>
      <c r="J64" s="159"/>
      <c r="K64" s="159">
        <f>SUM(K65:K68)</f>
        <v>0</v>
      </c>
      <c r="L64" s="159"/>
      <c r="M64" s="159">
        <f>SUM(M65:M68)</f>
        <v>0</v>
      </c>
      <c r="N64" s="159"/>
      <c r="O64" s="159">
        <f>SUM(O65:O68)</f>
        <v>0</v>
      </c>
      <c r="P64" s="159"/>
      <c r="Q64" s="159">
        <f>SUM(Q65:Q68)</f>
        <v>0</v>
      </c>
      <c r="R64" s="159"/>
      <c r="S64" s="159"/>
      <c r="T64" s="159"/>
      <c r="U64" s="159"/>
      <c r="V64" s="159">
        <f>SUM(V65:V68)</f>
        <v>0.2</v>
      </c>
      <c r="W64" s="159"/>
      <c r="AG64" t="s">
        <v>115</v>
      </c>
    </row>
    <row r="65" spans="1:60" outlineLevel="1" x14ac:dyDescent="0.2">
      <c r="A65" s="200">
        <v>37</v>
      </c>
      <c r="B65" s="167" t="s">
        <v>201</v>
      </c>
      <c r="C65" s="168" t="s">
        <v>202</v>
      </c>
      <c r="D65" s="165" t="s">
        <v>143</v>
      </c>
      <c r="E65" s="169">
        <v>1.5</v>
      </c>
      <c r="F65" s="170"/>
      <c r="G65" s="171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117</v>
      </c>
      <c r="T65" s="157" t="s">
        <v>149</v>
      </c>
      <c r="U65" s="157">
        <v>0.13300000000000001</v>
      </c>
      <c r="V65" s="157">
        <f>ROUND(E65*U65,2)</f>
        <v>0.2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123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200">
        <v>38</v>
      </c>
      <c r="B66" s="167" t="s">
        <v>71</v>
      </c>
      <c r="C66" s="168" t="s">
        <v>290</v>
      </c>
      <c r="D66" s="165" t="s">
        <v>152</v>
      </c>
      <c r="E66" s="169">
        <v>1</v>
      </c>
      <c r="F66" s="170"/>
      <c r="G66" s="171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148</v>
      </c>
      <c r="T66" s="157" t="s">
        <v>155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215">
        <v>39</v>
      </c>
      <c r="B67" s="172" t="s">
        <v>203</v>
      </c>
      <c r="C67" s="173" t="s">
        <v>273</v>
      </c>
      <c r="D67" s="166" t="s">
        <v>152</v>
      </c>
      <c r="E67" s="174">
        <v>1</v>
      </c>
      <c r="F67" s="175"/>
      <c r="G67" s="176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148</v>
      </c>
      <c r="T67" s="157" t="s">
        <v>155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118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216">
        <v>40</v>
      </c>
      <c r="B68" s="178" t="s">
        <v>204</v>
      </c>
      <c r="C68" s="190" t="s">
        <v>205</v>
      </c>
      <c r="D68" s="191" t="s">
        <v>0</v>
      </c>
      <c r="E68" s="192"/>
      <c r="F68" s="193"/>
      <c r="G68" s="182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117</v>
      </c>
      <c r="T68" s="157" t="s">
        <v>117</v>
      </c>
      <c r="U68" s="157">
        <v>0</v>
      </c>
      <c r="V68" s="157">
        <f>ROUND(E68*U68,2)</f>
        <v>0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178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">
      <c r="A69" s="183" t="s">
        <v>114</v>
      </c>
      <c r="B69" s="184" t="s">
        <v>73</v>
      </c>
      <c r="C69" s="185" t="s">
        <v>74</v>
      </c>
      <c r="D69" s="186"/>
      <c r="E69" s="187"/>
      <c r="F69" s="188"/>
      <c r="G69" s="189">
        <f>SUMIF(AG70:AG80,"&lt;&gt;NOR",G70:G80)</f>
        <v>0</v>
      </c>
      <c r="H69" s="159"/>
      <c r="I69" s="159">
        <f>SUM(I70:I80)</f>
        <v>0</v>
      </c>
      <c r="J69" s="159"/>
      <c r="K69" s="159">
        <f>SUM(K70:K80)</f>
        <v>0</v>
      </c>
      <c r="L69" s="159"/>
      <c r="M69" s="159">
        <f>SUM(M70:M80)</f>
        <v>0</v>
      </c>
      <c r="N69" s="159"/>
      <c r="O69" s="159">
        <f>SUM(O70:O80)</f>
        <v>0</v>
      </c>
      <c r="P69" s="159"/>
      <c r="Q69" s="159">
        <f>SUM(Q70:Q80)</f>
        <v>0</v>
      </c>
      <c r="R69" s="159"/>
      <c r="S69" s="159"/>
      <c r="T69" s="159"/>
      <c r="U69" s="159"/>
      <c r="V69" s="159">
        <f>SUM(V70:V80)</f>
        <v>3.4400000000000004</v>
      </c>
      <c r="W69" s="159"/>
      <c r="AG69" t="s">
        <v>115</v>
      </c>
    </row>
    <row r="70" spans="1:60" outlineLevel="1" x14ac:dyDescent="0.2">
      <c r="A70" s="200">
        <v>41</v>
      </c>
      <c r="B70" s="167" t="s">
        <v>206</v>
      </c>
      <c r="C70" s="168" t="s">
        <v>207</v>
      </c>
      <c r="D70" s="165" t="s">
        <v>208</v>
      </c>
      <c r="E70" s="169">
        <v>1</v>
      </c>
      <c r="F70" s="170"/>
      <c r="G70" s="171">
        <f t="shared" ref="G70:G80" si="14">ROUND(E70*F70,2)</f>
        <v>0</v>
      </c>
      <c r="H70" s="158"/>
      <c r="I70" s="157">
        <f t="shared" ref="I70:I80" si="15">ROUND(E70*H70,2)</f>
        <v>0</v>
      </c>
      <c r="J70" s="158"/>
      <c r="K70" s="157">
        <f t="shared" ref="K70:K80" si="16">ROUND(E70*J70,2)</f>
        <v>0</v>
      </c>
      <c r="L70" s="157">
        <v>15</v>
      </c>
      <c r="M70" s="157">
        <f t="shared" ref="M70:M80" si="17">G70*(1+L70/100)</f>
        <v>0</v>
      </c>
      <c r="N70" s="157">
        <v>1.41E-3</v>
      </c>
      <c r="O70" s="157">
        <f t="shared" ref="O70:O80" si="18">ROUND(E70*N70,2)</f>
        <v>0</v>
      </c>
      <c r="P70" s="157">
        <v>0</v>
      </c>
      <c r="Q70" s="157">
        <f t="shared" ref="Q70:Q80" si="19">ROUND(E70*P70,2)</f>
        <v>0</v>
      </c>
      <c r="R70" s="157"/>
      <c r="S70" s="157" t="s">
        <v>117</v>
      </c>
      <c r="T70" s="157" t="s">
        <v>117</v>
      </c>
      <c r="U70" s="157">
        <v>1.575</v>
      </c>
      <c r="V70" s="157">
        <f t="shared" ref="V70:V80" si="20">ROUND(E70*U70,2)</f>
        <v>1.58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200">
        <v>42</v>
      </c>
      <c r="B71" s="167" t="s">
        <v>209</v>
      </c>
      <c r="C71" s="168" t="s">
        <v>210</v>
      </c>
      <c r="D71" s="165" t="s">
        <v>208</v>
      </c>
      <c r="E71" s="169">
        <v>3</v>
      </c>
      <c r="F71" s="170"/>
      <c r="G71" s="171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200">
        <v>43</v>
      </c>
      <c r="B72" s="167" t="s">
        <v>294</v>
      </c>
      <c r="C72" s="168" t="s">
        <v>295</v>
      </c>
      <c r="D72" s="165" t="s">
        <v>131</v>
      </c>
      <c r="E72" s="169">
        <v>1</v>
      </c>
      <c r="F72" s="170"/>
      <c r="G72" s="171">
        <f t="shared" si="14"/>
        <v>0</v>
      </c>
      <c r="H72" s="158"/>
      <c r="I72" s="157"/>
      <c r="J72" s="158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200">
        <v>44</v>
      </c>
      <c r="B73" s="167" t="s">
        <v>211</v>
      </c>
      <c r="C73" s="168" t="s">
        <v>275</v>
      </c>
      <c r="D73" s="165" t="s">
        <v>131</v>
      </c>
      <c r="E73" s="169">
        <v>1</v>
      </c>
      <c r="F73" s="170"/>
      <c r="G73" s="171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4.0999999999999999E-4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0.246</v>
      </c>
      <c r="V73" s="157">
        <f t="shared" si="20"/>
        <v>0.25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200">
        <v>45</v>
      </c>
      <c r="B74" s="167" t="s">
        <v>212</v>
      </c>
      <c r="C74" s="168" t="s">
        <v>213</v>
      </c>
      <c r="D74" s="165" t="s">
        <v>131</v>
      </c>
      <c r="E74" s="169">
        <v>1</v>
      </c>
      <c r="F74" s="170"/>
      <c r="G74" s="171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2.7999999999999998E-4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200">
        <v>46</v>
      </c>
      <c r="B75" s="167" t="s">
        <v>214</v>
      </c>
      <c r="C75" s="168" t="s">
        <v>296</v>
      </c>
      <c r="D75" s="165" t="s">
        <v>131</v>
      </c>
      <c r="E75" s="169">
        <v>2</v>
      </c>
      <c r="F75" s="170"/>
      <c r="G75" s="171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2.0000000000000001E-4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0.49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200">
        <v>47</v>
      </c>
      <c r="B76" s="167" t="s">
        <v>215</v>
      </c>
      <c r="C76" s="168" t="s">
        <v>297</v>
      </c>
      <c r="D76" s="165" t="s">
        <v>152</v>
      </c>
      <c r="E76" s="169">
        <v>2</v>
      </c>
      <c r="F76" s="170"/>
      <c r="G76" s="171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148</v>
      </c>
      <c r="T76" s="157" t="s">
        <v>155</v>
      </c>
      <c r="U76" s="157">
        <v>0</v>
      </c>
      <c r="V76" s="157">
        <f t="shared" si="20"/>
        <v>0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200">
        <v>48</v>
      </c>
      <c r="B77" s="167" t="s">
        <v>216</v>
      </c>
      <c r="C77" s="168" t="s">
        <v>298</v>
      </c>
      <c r="D77" s="165" t="s">
        <v>131</v>
      </c>
      <c r="E77" s="169">
        <v>1</v>
      </c>
      <c r="F77" s="170"/>
      <c r="G77" s="171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148</v>
      </c>
      <c r="T77" s="157" t="s">
        <v>149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123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200">
        <v>49</v>
      </c>
      <c r="B78" s="167" t="s">
        <v>217</v>
      </c>
      <c r="C78" s="168" t="s">
        <v>271</v>
      </c>
      <c r="D78" s="165" t="s">
        <v>131</v>
      </c>
      <c r="E78" s="169">
        <v>3</v>
      </c>
      <c r="F78" s="170"/>
      <c r="G78" s="171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148</v>
      </c>
      <c r="T78" s="157" t="s">
        <v>155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118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215">
        <v>50</v>
      </c>
      <c r="B79" s="172" t="s">
        <v>218</v>
      </c>
      <c r="C79" s="173" t="s">
        <v>270</v>
      </c>
      <c r="D79" s="166" t="s">
        <v>131</v>
      </c>
      <c r="E79" s="174">
        <v>1</v>
      </c>
      <c r="F79" s="175"/>
      <c r="G79" s="176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148</v>
      </c>
      <c r="T79" s="157" t="s">
        <v>149</v>
      </c>
      <c r="U79" s="157">
        <v>0</v>
      </c>
      <c r="V79" s="157">
        <f t="shared" si="20"/>
        <v>0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216">
        <v>51</v>
      </c>
      <c r="B80" s="178" t="s">
        <v>219</v>
      </c>
      <c r="C80" s="190" t="s">
        <v>220</v>
      </c>
      <c r="D80" s="191" t="s">
        <v>0</v>
      </c>
      <c r="E80" s="192"/>
      <c r="F80" s="193"/>
      <c r="G80" s="18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117</v>
      </c>
      <c r="T80" s="157" t="s">
        <v>117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178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x14ac:dyDescent="0.2">
      <c r="A81" s="183" t="s">
        <v>114</v>
      </c>
      <c r="B81" s="184" t="s">
        <v>75</v>
      </c>
      <c r="C81" s="185" t="s">
        <v>76</v>
      </c>
      <c r="D81" s="186"/>
      <c r="E81" s="187"/>
      <c r="F81" s="188"/>
      <c r="G81" s="189">
        <f>SUMIF(AG82:AG82,"&lt;&gt;NOR",G82:G82)</f>
        <v>0</v>
      </c>
      <c r="H81" s="159"/>
      <c r="I81" s="159">
        <f>SUM(I82:I82)</f>
        <v>0</v>
      </c>
      <c r="J81" s="159"/>
      <c r="K81" s="159">
        <f>SUM(K82:K82)</f>
        <v>0</v>
      </c>
      <c r="L81" s="159"/>
      <c r="M81" s="159">
        <f>SUM(M82:M82)</f>
        <v>0</v>
      </c>
      <c r="N81" s="159"/>
      <c r="O81" s="159">
        <f>SUM(O82:O82)</f>
        <v>0</v>
      </c>
      <c r="P81" s="159"/>
      <c r="Q81" s="159">
        <f>SUM(Q82:Q82)</f>
        <v>0</v>
      </c>
      <c r="R81" s="159"/>
      <c r="S81" s="159"/>
      <c r="T81" s="159"/>
      <c r="U81" s="159"/>
      <c r="V81" s="159">
        <f>SUM(V82:V82)</f>
        <v>0</v>
      </c>
      <c r="W81" s="159"/>
      <c r="AG81" t="s">
        <v>115</v>
      </c>
    </row>
    <row r="82" spans="1:60" ht="33.75" outlineLevel="1" x14ac:dyDescent="0.2">
      <c r="A82" s="200">
        <v>52</v>
      </c>
      <c r="B82" s="167" t="s">
        <v>221</v>
      </c>
      <c r="C82" s="168" t="s">
        <v>299</v>
      </c>
      <c r="D82" s="165" t="s">
        <v>131</v>
      </c>
      <c r="E82" s="169">
        <v>2</v>
      </c>
      <c r="F82" s="170"/>
      <c r="G82" s="171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15</v>
      </c>
      <c r="M82" s="157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7"/>
      <c r="S82" s="157" t="s">
        <v>148</v>
      </c>
      <c r="T82" s="157" t="s">
        <v>149</v>
      </c>
      <c r="U82" s="157">
        <v>0</v>
      </c>
      <c r="V82" s="157">
        <f>ROUND(E82*U82,2)</f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222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x14ac:dyDescent="0.2">
      <c r="A83" s="183" t="s">
        <v>114</v>
      </c>
      <c r="B83" s="184" t="s">
        <v>77</v>
      </c>
      <c r="C83" s="185" t="s">
        <v>78</v>
      </c>
      <c r="D83" s="186"/>
      <c r="E83" s="187"/>
      <c r="F83" s="188"/>
      <c r="G83" s="189">
        <f>SUMIF(AG84:AG91,"&lt;&gt;NOR",G84:G91)</f>
        <v>0</v>
      </c>
      <c r="H83" s="159"/>
      <c r="I83" s="159">
        <f>SUM(I84:I91)</f>
        <v>0</v>
      </c>
      <c r="J83" s="159"/>
      <c r="K83" s="159">
        <f>SUM(K84:K91)</f>
        <v>0</v>
      </c>
      <c r="L83" s="159"/>
      <c r="M83" s="159">
        <f>SUM(M84:M91)</f>
        <v>0</v>
      </c>
      <c r="N83" s="159"/>
      <c r="O83" s="159">
        <f>SUM(O84:O91)</f>
        <v>0.02</v>
      </c>
      <c r="P83" s="159"/>
      <c r="Q83" s="159">
        <f>SUM(Q84:Q91)</f>
        <v>0</v>
      </c>
      <c r="R83" s="159"/>
      <c r="S83" s="159"/>
      <c r="T83" s="159"/>
      <c r="U83" s="159"/>
      <c r="V83" s="159">
        <f>SUM(V84:V91)</f>
        <v>3.7800000000000002</v>
      </c>
      <c r="W83" s="159"/>
      <c r="AG83" t="s">
        <v>115</v>
      </c>
    </row>
    <row r="84" spans="1:60" outlineLevel="1" x14ac:dyDescent="0.2">
      <c r="A84" s="215">
        <v>53</v>
      </c>
      <c r="B84" s="172" t="s">
        <v>223</v>
      </c>
      <c r="C84" s="173" t="s">
        <v>224</v>
      </c>
      <c r="D84" s="164" t="s">
        <v>272</v>
      </c>
      <c r="E84" s="174">
        <v>3.1960000000000002</v>
      </c>
      <c r="F84" s="175"/>
      <c r="G84" s="176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15</v>
      </c>
      <c r="M84" s="157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7"/>
      <c r="S84" s="157" t="s">
        <v>117</v>
      </c>
      <c r="T84" s="157" t="s">
        <v>117</v>
      </c>
      <c r="U84" s="157">
        <v>0.33100000000000002</v>
      </c>
      <c r="V84" s="157">
        <f>ROUND(E84*U84,2)</f>
        <v>1.06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216"/>
      <c r="B85" s="178"/>
      <c r="C85" s="179" t="s">
        <v>225</v>
      </c>
      <c r="D85" s="180"/>
      <c r="E85" s="181">
        <v>3.1960000000000002</v>
      </c>
      <c r="F85" s="182"/>
      <c r="G85" s="182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120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200">
        <v>54</v>
      </c>
      <c r="B86" s="167" t="s">
        <v>226</v>
      </c>
      <c r="C86" s="168" t="s">
        <v>283</v>
      </c>
      <c r="D86" s="164" t="s">
        <v>272</v>
      </c>
      <c r="E86" s="169">
        <v>3.1960000000000002</v>
      </c>
      <c r="F86" s="170"/>
      <c r="G86" s="171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15</v>
      </c>
      <c r="M86" s="157">
        <f>G86*(1+L86/100)</f>
        <v>0</v>
      </c>
      <c r="N86" s="157">
        <v>2.5000000000000001E-3</v>
      </c>
      <c r="O86" s="157">
        <f>ROUND(E86*N86,2)</f>
        <v>0.01</v>
      </c>
      <c r="P86" s="157">
        <v>0</v>
      </c>
      <c r="Q86" s="157">
        <f>ROUND(E86*P86,2)</f>
        <v>0</v>
      </c>
      <c r="R86" s="157"/>
      <c r="S86" s="157" t="s">
        <v>227</v>
      </c>
      <c r="T86" s="157" t="s">
        <v>227</v>
      </c>
      <c r="U86" s="157">
        <v>0.85</v>
      </c>
      <c r="V86" s="157">
        <f>ROUND(E86*U86,2)</f>
        <v>2.72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215">
        <v>55</v>
      </c>
      <c r="B87" s="172" t="s">
        <v>228</v>
      </c>
      <c r="C87" s="173" t="s">
        <v>282</v>
      </c>
      <c r="D87" s="164" t="s">
        <v>272</v>
      </c>
      <c r="E87" s="174">
        <v>3.1960000000000002</v>
      </c>
      <c r="F87" s="175"/>
      <c r="G87" s="176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4.0000000000000002E-4</v>
      </c>
      <c r="O87" s="157">
        <f>ROUND(E87*N87,2)</f>
        <v>0</v>
      </c>
      <c r="P87" s="157">
        <v>0</v>
      </c>
      <c r="Q87" s="157">
        <f>ROUND(E87*P87,2)</f>
        <v>0</v>
      </c>
      <c r="R87" s="157"/>
      <c r="S87" s="157" t="s">
        <v>117</v>
      </c>
      <c r="T87" s="157" t="s">
        <v>117</v>
      </c>
      <c r="U87" s="157">
        <v>0</v>
      </c>
      <c r="V87" s="157">
        <f>ROUND(E87*U87,2)</f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216"/>
      <c r="B88" s="178"/>
      <c r="C88" s="179" t="s">
        <v>225</v>
      </c>
      <c r="D88" s="180"/>
      <c r="E88" s="181">
        <v>3.1960000000000002</v>
      </c>
      <c r="F88" s="182"/>
      <c r="G88" s="182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120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215">
        <v>56</v>
      </c>
      <c r="B89" s="172" t="s">
        <v>229</v>
      </c>
      <c r="C89" s="173" t="s">
        <v>300</v>
      </c>
      <c r="D89" s="164" t="s">
        <v>272</v>
      </c>
      <c r="E89" s="174">
        <v>3.5156000000000001</v>
      </c>
      <c r="F89" s="175"/>
      <c r="G89" s="176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15</v>
      </c>
      <c r="M89" s="157">
        <f>G89*(1+L89/100)</f>
        <v>0</v>
      </c>
      <c r="N89" s="157">
        <v>1.5399999999999999E-3</v>
      </c>
      <c r="O89" s="157">
        <f>ROUND(E89*N89,2)</f>
        <v>0.01</v>
      </c>
      <c r="P89" s="157">
        <v>0</v>
      </c>
      <c r="Q89" s="157">
        <f>ROUND(E89*P89,2)</f>
        <v>0</v>
      </c>
      <c r="R89" s="157"/>
      <c r="S89" s="157" t="s">
        <v>148</v>
      </c>
      <c r="T89" s="157" t="s">
        <v>155</v>
      </c>
      <c r="U89" s="157">
        <v>0</v>
      </c>
      <c r="V89" s="157">
        <f>ROUND(E89*U89,2)</f>
        <v>0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118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216"/>
      <c r="B90" s="178"/>
      <c r="C90" s="179" t="s">
        <v>230</v>
      </c>
      <c r="D90" s="180"/>
      <c r="E90" s="181">
        <v>3.5156000000000001</v>
      </c>
      <c r="F90" s="182"/>
      <c r="G90" s="182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120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216">
        <v>57</v>
      </c>
      <c r="B91" s="178" t="s">
        <v>231</v>
      </c>
      <c r="C91" s="190" t="s">
        <v>232</v>
      </c>
      <c r="D91" s="191" t="s">
        <v>0</v>
      </c>
      <c r="E91" s="192"/>
      <c r="F91" s="193"/>
      <c r="G91" s="182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117</v>
      </c>
      <c r="T91" s="157" t="s">
        <v>117</v>
      </c>
      <c r="U91" s="157">
        <v>0</v>
      </c>
      <c r="V91" s="157">
        <f>ROUND(E91*U91,2)</f>
        <v>0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x14ac:dyDescent="0.2">
      <c r="A92" s="183" t="s">
        <v>114</v>
      </c>
      <c r="B92" s="184" t="s">
        <v>79</v>
      </c>
      <c r="C92" s="185" t="s">
        <v>80</v>
      </c>
      <c r="D92" s="186"/>
      <c r="E92" s="187"/>
      <c r="F92" s="188"/>
      <c r="G92" s="189">
        <f>SUMIF(AG93:AG100,"&lt;&gt;NOR",G93:G100)</f>
        <v>0</v>
      </c>
      <c r="H92" s="159"/>
      <c r="I92" s="159">
        <f>SUM(I93:I100)</f>
        <v>0</v>
      </c>
      <c r="J92" s="159"/>
      <c r="K92" s="159">
        <f>SUM(K93:K100)</f>
        <v>0</v>
      </c>
      <c r="L92" s="159"/>
      <c r="M92" s="159">
        <f>SUM(M93:M100)</f>
        <v>0</v>
      </c>
      <c r="N92" s="159"/>
      <c r="O92" s="159">
        <f>SUM(O93:O100)</f>
        <v>1.83</v>
      </c>
      <c r="P92" s="159"/>
      <c r="Q92" s="159">
        <f>SUM(Q93:Q100)</f>
        <v>0</v>
      </c>
      <c r="R92" s="159"/>
      <c r="S92" s="159"/>
      <c r="T92" s="159"/>
      <c r="U92" s="159"/>
      <c r="V92" s="159">
        <f>SUM(V93:V100)</f>
        <v>39.54</v>
      </c>
      <c r="W92" s="159"/>
      <c r="AG92" t="s">
        <v>115</v>
      </c>
    </row>
    <row r="93" spans="1:60" ht="22.5" outlineLevel="1" x14ac:dyDescent="0.2">
      <c r="A93" s="215">
        <v>58</v>
      </c>
      <c r="B93" s="172" t="s">
        <v>233</v>
      </c>
      <c r="C93" s="173" t="s">
        <v>281</v>
      </c>
      <c r="D93" s="164" t="s">
        <v>272</v>
      </c>
      <c r="E93" s="174">
        <v>28</v>
      </c>
      <c r="F93" s="175"/>
      <c r="G93" s="176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2.9999999999999997E-4</v>
      </c>
      <c r="O93" s="157">
        <f>ROUND(E93*N93,2)</f>
        <v>0.01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</v>
      </c>
      <c r="V93" s="157">
        <f>ROUND(E93*U93,2)</f>
        <v>0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216"/>
      <c r="B94" s="178"/>
      <c r="C94" s="179" t="s">
        <v>278</v>
      </c>
      <c r="D94" s="180"/>
      <c r="E94" s="181">
        <v>28</v>
      </c>
      <c r="F94" s="182"/>
      <c r="G94" s="182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215">
        <v>59</v>
      </c>
      <c r="B95" s="172" t="s">
        <v>234</v>
      </c>
      <c r="C95" s="173" t="s">
        <v>301</v>
      </c>
      <c r="D95" s="164" t="s">
        <v>272</v>
      </c>
      <c r="E95" s="174">
        <v>28</v>
      </c>
      <c r="F95" s="175"/>
      <c r="G95" s="176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5.5800000000000002E-2</v>
      </c>
      <c r="O95" s="157">
        <f>ROUND(E95*N95,2)</f>
        <v>1.56</v>
      </c>
      <c r="P95" s="157">
        <v>0</v>
      </c>
      <c r="Q95" s="157">
        <f>ROUND(E95*P95,2)</f>
        <v>0</v>
      </c>
      <c r="R95" s="157"/>
      <c r="S95" s="157" t="s">
        <v>117</v>
      </c>
      <c r="T95" s="157" t="s">
        <v>117</v>
      </c>
      <c r="U95" s="157">
        <v>1.3480000000000001</v>
      </c>
      <c r="V95" s="157">
        <f>ROUND(E95*U95,2)</f>
        <v>37.74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168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216"/>
      <c r="B96" s="178"/>
      <c r="C96" s="179" t="s">
        <v>278</v>
      </c>
      <c r="D96" s="180"/>
      <c r="E96" s="181">
        <v>28</v>
      </c>
      <c r="F96" s="182"/>
      <c r="G96" s="182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 x14ac:dyDescent="0.2">
      <c r="A97" s="200">
        <v>60</v>
      </c>
      <c r="B97" s="167" t="s">
        <v>235</v>
      </c>
      <c r="C97" s="168" t="s">
        <v>302</v>
      </c>
      <c r="D97" s="165" t="s">
        <v>143</v>
      </c>
      <c r="E97" s="169">
        <v>15</v>
      </c>
      <c r="F97" s="170"/>
      <c r="G97" s="171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117</v>
      </c>
      <c r="T97" s="157" t="s">
        <v>117</v>
      </c>
      <c r="U97" s="157">
        <v>0.12</v>
      </c>
      <c r="V97" s="157">
        <f>ROUND(E97*U97,2)</f>
        <v>1.8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215">
        <v>61</v>
      </c>
      <c r="B98" s="172" t="s">
        <v>236</v>
      </c>
      <c r="C98" s="173" t="s">
        <v>303</v>
      </c>
      <c r="D98" s="164" t="s">
        <v>272</v>
      </c>
      <c r="E98" s="174">
        <v>26.4</v>
      </c>
      <c r="F98" s="175"/>
      <c r="G98" s="176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0.01</v>
      </c>
      <c r="O98" s="157">
        <f>ROUND(E98*N98,2)</f>
        <v>0.26</v>
      </c>
      <c r="P98" s="157">
        <v>0</v>
      </c>
      <c r="Q98" s="157">
        <f>ROUND(E98*P98,2)</f>
        <v>0</v>
      </c>
      <c r="R98" s="157" t="s">
        <v>237</v>
      </c>
      <c r="S98" s="157" t="s">
        <v>117</v>
      </c>
      <c r="T98" s="157" t="s">
        <v>149</v>
      </c>
      <c r="U98" s="157">
        <v>0</v>
      </c>
      <c r="V98" s="157">
        <f>ROUND(E98*U98,2)</f>
        <v>0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222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216"/>
      <c r="B99" s="178"/>
      <c r="C99" s="179" t="s">
        <v>238</v>
      </c>
      <c r="D99" s="180"/>
      <c r="E99" s="181">
        <v>26.4</v>
      </c>
      <c r="F99" s="182"/>
      <c r="G99" s="182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216">
        <v>62</v>
      </c>
      <c r="B100" s="178" t="s">
        <v>239</v>
      </c>
      <c r="C100" s="190" t="s">
        <v>240</v>
      </c>
      <c r="D100" s="191" t="s">
        <v>0</v>
      </c>
      <c r="E100" s="192"/>
      <c r="F100" s="193"/>
      <c r="G100" s="182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117</v>
      </c>
      <c r="T100" s="157" t="s">
        <v>117</v>
      </c>
      <c r="U100" s="157">
        <v>0</v>
      </c>
      <c r="V100" s="157">
        <f>ROUND(E100*U100,2)</f>
        <v>0</v>
      </c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83" t="s">
        <v>114</v>
      </c>
      <c r="B101" s="184" t="s">
        <v>81</v>
      </c>
      <c r="C101" s="185" t="s">
        <v>82</v>
      </c>
      <c r="D101" s="186"/>
      <c r="E101" s="187"/>
      <c r="F101" s="188"/>
      <c r="G101" s="189">
        <f>SUMIF(AG102:AG103,"&lt;&gt;NOR",G102:G103)</f>
        <v>0</v>
      </c>
      <c r="H101" s="159"/>
      <c r="I101" s="159">
        <f>SUM(I102:I103)</f>
        <v>0</v>
      </c>
      <c r="J101" s="159"/>
      <c r="K101" s="159">
        <f>SUM(K102:K103)</f>
        <v>0</v>
      </c>
      <c r="L101" s="159"/>
      <c r="M101" s="159">
        <f>SUM(M102:M103)</f>
        <v>0</v>
      </c>
      <c r="N101" s="159"/>
      <c r="O101" s="159">
        <f>SUM(O102:O103)</f>
        <v>0</v>
      </c>
      <c r="P101" s="159"/>
      <c r="Q101" s="159">
        <f>SUM(Q102:Q103)</f>
        <v>0</v>
      </c>
      <c r="R101" s="159"/>
      <c r="S101" s="159"/>
      <c r="T101" s="159"/>
      <c r="U101" s="159"/>
      <c r="V101" s="159">
        <f>SUM(V102:V103)</f>
        <v>0.51</v>
      </c>
      <c r="W101" s="159"/>
      <c r="AG101" t="s">
        <v>115</v>
      </c>
    </row>
    <row r="102" spans="1:60" outlineLevel="1" x14ac:dyDescent="0.2">
      <c r="A102" s="215">
        <v>63</v>
      </c>
      <c r="B102" s="172" t="s">
        <v>241</v>
      </c>
      <c r="C102" s="173" t="s">
        <v>242</v>
      </c>
      <c r="D102" s="164" t="s">
        <v>272</v>
      </c>
      <c r="E102" s="174">
        <v>3</v>
      </c>
      <c r="F102" s="175"/>
      <c r="G102" s="176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7.6999999999999996E-4</v>
      </c>
      <c r="O102" s="157">
        <f>ROUND(E102*N102,2)</f>
        <v>0</v>
      </c>
      <c r="P102" s="157">
        <v>0</v>
      </c>
      <c r="Q102" s="157">
        <f>ROUND(E102*P102,2)</f>
        <v>0</v>
      </c>
      <c r="R102" s="157"/>
      <c r="S102" s="157" t="s">
        <v>117</v>
      </c>
      <c r="T102" s="157" t="s">
        <v>117</v>
      </c>
      <c r="U102" s="157">
        <v>9.7439999999999999E-2</v>
      </c>
      <c r="V102" s="157">
        <f>ROUND(E102*U102,2)</f>
        <v>0.28999999999999998</v>
      </c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168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200">
        <v>64</v>
      </c>
      <c r="B103" s="167" t="s">
        <v>243</v>
      </c>
      <c r="C103" s="168" t="s">
        <v>280</v>
      </c>
      <c r="D103" s="164" t="s">
        <v>272</v>
      </c>
      <c r="E103" s="169">
        <v>3</v>
      </c>
      <c r="F103" s="170"/>
      <c r="G103" s="171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4.6000000000000001E-4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7.3099999999999998E-2</v>
      </c>
      <c r="V103" s="157">
        <f>ROUND(E103*U103,2)</f>
        <v>0.22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x14ac:dyDescent="0.2">
      <c r="A104" s="183" t="s">
        <v>114</v>
      </c>
      <c r="B104" s="184" t="s">
        <v>83</v>
      </c>
      <c r="C104" s="185" t="s">
        <v>84</v>
      </c>
      <c r="D104" s="186"/>
      <c r="E104" s="187"/>
      <c r="F104" s="188"/>
      <c r="G104" s="189">
        <f>SUMIF(AG105:AG105,"&lt;&gt;NOR",G105:G105)</f>
        <v>0</v>
      </c>
      <c r="H104" s="159"/>
      <c r="I104" s="159">
        <f>SUM(I105:I105)</f>
        <v>0</v>
      </c>
      <c r="J104" s="159"/>
      <c r="K104" s="159">
        <f>SUM(K105:K105)</f>
        <v>0</v>
      </c>
      <c r="L104" s="159"/>
      <c r="M104" s="159">
        <f>SUM(M105:M105)</f>
        <v>0</v>
      </c>
      <c r="N104" s="159"/>
      <c r="O104" s="159">
        <f>SUM(O105:O105)</f>
        <v>0</v>
      </c>
      <c r="P104" s="159"/>
      <c r="Q104" s="159">
        <f>SUM(Q105:Q105)</f>
        <v>0</v>
      </c>
      <c r="R104" s="159"/>
      <c r="S104" s="159"/>
      <c r="T104" s="159"/>
      <c r="U104" s="159"/>
      <c r="V104" s="159">
        <f>SUM(V105:V105)</f>
        <v>0</v>
      </c>
      <c r="W104" s="159"/>
      <c r="AG104" t="s">
        <v>115</v>
      </c>
    </row>
    <row r="105" spans="1:60" ht="22.5" outlineLevel="1" x14ac:dyDescent="0.2">
      <c r="A105" s="200">
        <v>65</v>
      </c>
      <c r="B105" s="167" t="s">
        <v>244</v>
      </c>
      <c r="C105" s="168" t="s">
        <v>304</v>
      </c>
      <c r="D105" s="165" t="s">
        <v>152</v>
      </c>
      <c r="E105" s="169">
        <v>1</v>
      </c>
      <c r="F105" s="170"/>
      <c r="G105" s="171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148</v>
      </c>
      <c r="T105" s="157" t="s">
        <v>149</v>
      </c>
      <c r="U105" s="157">
        <v>0</v>
      </c>
      <c r="V105" s="157">
        <f>ROUND(E105*U105,2)</f>
        <v>0</v>
      </c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118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">
      <c r="A106" s="183" t="s">
        <v>114</v>
      </c>
      <c r="B106" s="184" t="s">
        <v>85</v>
      </c>
      <c r="C106" s="185" t="s">
        <v>86</v>
      </c>
      <c r="D106" s="186"/>
      <c r="E106" s="187"/>
      <c r="F106" s="188"/>
      <c r="G106" s="189">
        <f>SUMIF(AG107:AG112,"&lt;&gt;NOR",G107:G112)</f>
        <v>0</v>
      </c>
      <c r="H106" s="159"/>
      <c r="I106" s="159">
        <f>SUM(I107:I112)</f>
        <v>0</v>
      </c>
      <c r="J106" s="159"/>
      <c r="K106" s="159">
        <f>SUM(K107:K112)</f>
        <v>0</v>
      </c>
      <c r="L106" s="159"/>
      <c r="M106" s="159">
        <f>SUM(M107:M112)</f>
        <v>0</v>
      </c>
      <c r="N106" s="159"/>
      <c r="O106" s="159">
        <f>SUM(O107:O112)</f>
        <v>0</v>
      </c>
      <c r="P106" s="159"/>
      <c r="Q106" s="159">
        <f>SUM(Q107:Q112)</f>
        <v>0</v>
      </c>
      <c r="R106" s="159"/>
      <c r="S106" s="159"/>
      <c r="T106" s="159"/>
      <c r="U106" s="159"/>
      <c r="V106" s="159">
        <f>SUM(V107:V112)</f>
        <v>7.68</v>
      </c>
      <c r="W106" s="159"/>
      <c r="AG106" t="s">
        <v>115</v>
      </c>
    </row>
    <row r="107" spans="1:60" outlineLevel="1" x14ac:dyDescent="0.2">
      <c r="A107" s="200">
        <v>66</v>
      </c>
      <c r="B107" s="167" t="s">
        <v>245</v>
      </c>
      <c r="C107" s="168" t="s">
        <v>246</v>
      </c>
      <c r="D107" s="165" t="s">
        <v>159</v>
      </c>
      <c r="E107" s="169">
        <v>1.774</v>
      </c>
      <c r="F107" s="170"/>
      <c r="G107" s="171">
        <f t="shared" ref="G107:G112" si="21">ROUND(E107*F107,2)</f>
        <v>0</v>
      </c>
      <c r="H107" s="158"/>
      <c r="I107" s="157">
        <f t="shared" ref="I107:I112" si="22">ROUND(E107*H107,2)</f>
        <v>0</v>
      </c>
      <c r="J107" s="158"/>
      <c r="K107" s="157">
        <f t="shared" ref="K107:K112" si="23">ROUND(E107*J107,2)</f>
        <v>0</v>
      </c>
      <c r="L107" s="157">
        <v>15</v>
      </c>
      <c r="M107" s="157">
        <f t="shared" ref="M107:M112" si="24">G107*(1+L107/100)</f>
        <v>0</v>
      </c>
      <c r="N107" s="157">
        <v>0</v>
      </c>
      <c r="O107" s="157">
        <f t="shared" ref="O107:O112" si="25">ROUND(E107*N107,2)</f>
        <v>0</v>
      </c>
      <c r="P107" s="157">
        <v>0</v>
      </c>
      <c r="Q107" s="157">
        <f t="shared" ref="Q107:Q112" si="26">ROUND(E107*P107,2)</f>
        <v>0</v>
      </c>
      <c r="R107" s="157"/>
      <c r="S107" s="157" t="s">
        <v>117</v>
      </c>
      <c r="T107" s="157" t="s">
        <v>117</v>
      </c>
      <c r="U107" s="157">
        <v>0.93300000000000005</v>
      </c>
      <c r="V107" s="157">
        <f t="shared" ref="V107:V112" si="27">ROUND(E107*U107,2)</f>
        <v>1.66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247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200">
        <v>67</v>
      </c>
      <c r="B108" s="167" t="s">
        <v>248</v>
      </c>
      <c r="C108" s="168" t="s">
        <v>249</v>
      </c>
      <c r="D108" s="165" t="s">
        <v>159</v>
      </c>
      <c r="E108" s="169">
        <v>5.3220000000000001</v>
      </c>
      <c r="F108" s="170"/>
      <c r="G108" s="171">
        <f t="shared" si="21"/>
        <v>0</v>
      </c>
      <c r="H108" s="158"/>
      <c r="I108" s="157">
        <f t="shared" si="22"/>
        <v>0</v>
      </c>
      <c r="J108" s="158"/>
      <c r="K108" s="157">
        <f t="shared" si="23"/>
        <v>0</v>
      </c>
      <c r="L108" s="157">
        <v>15</v>
      </c>
      <c r="M108" s="157">
        <f t="shared" si="24"/>
        <v>0</v>
      </c>
      <c r="N108" s="157">
        <v>0</v>
      </c>
      <c r="O108" s="157">
        <f t="shared" si="25"/>
        <v>0</v>
      </c>
      <c r="P108" s="157">
        <v>0</v>
      </c>
      <c r="Q108" s="157">
        <f t="shared" si="26"/>
        <v>0</v>
      </c>
      <c r="R108" s="157"/>
      <c r="S108" s="157" t="s">
        <v>117</v>
      </c>
      <c r="T108" s="157" t="s">
        <v>117</v>
      </c>
      <c r="U108" s="157">
        <v>0.65300000000000002</v>
      </c>
      <c r="V108" s="157">
        <f t="shared" si="27"/>
        <v>3.48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247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200">
        <v>68</v>
      </c>
      <c r="B109" s="167" t="s">
        <v>250</v>
      </c>
      <c r="C109" s="168" t="s">
        <v>251</v>
      </c>
      <c r="D109" s="165" t="s">
        <v>159</v>
      </c>
      <c r="E109" s="169">
        <v>1.774</v>
      </c>
      <c r="F109" s="170"/>
      <c r="G109" s="171">
        <f t="shared" si="21"/>
        <v>0</v>
      </c>
      <c r="H109" s="158"/>
      <c r="I109" s="157">
        <f t="shared" si="22"/>
        <v>0</v>
      </c>
      <c r="J109" s="158"/>
      <c r="K109" s="157">
        <f t="shared" si="23"/>
        <v>0</v>
      </c>
      <c r="L109" s="157">
        <v>15</v>
      </c>
      <c r="M109" s="157">
        <f t="shared" si="24"/>
        <v>0</v>
      </c>
      <c r="N109" s="157">
        <v>0</v>
      </c>
      <c r="O109" s="157">
        <f t="shared" si="25"/>
        <v>0</v>
      </c>
      <c r="P109" s="157">
        <v>0</v>
      </c>
      <c r="Q109" s="157">
        <f t="shared" si="26"/>
        <v>0</v>
      </c>
      <c r="R109" s="157"/>
      <c r="S109" s="157" t="s">
        <v>117</v>
      </c>
      <c r="T109" s="157" t="s">
        <v>117</v>
      </c>
      <c r="U109" s="157">
        <v>0.49</v>
      </c>
      <c r="V109" s="157">
        <f t="shared" si="27"/>
        <v>0.87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247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200">
        <v>69</v>
      </c>
      <c r="B110" s="167" t="s">
        <v>252</v>
      </c>
      <c r="C110" s="168" t="s">
        <v>253</v>
      </c>
      <c r="D110" s="165" t="s">
        <v>159</v>
      </c>
      <c r="E110" s="169">
        <v>15.965999999999999</v>
      </c>
      <c r="F110" s="170"/>
      <c r="G110" s="171">
        <f t="shared" si="21"/>
        <v>0</v>
      </c>
      <c r="H110" s="158"/>
      <c r="I110" s="157">
        <f t="shared" si="22"/>
        <v>0</v>
      </c>
      <c r="J110" s="158"/>
      <c r="K110" s="157">
        <f t="shared" si="23"/>
        <v>0</v>
      </c>
      <c r="L110" s="157">
        <v>15</v>
      </c>
      <c r="M110" s="157">
        <f t="shared" si="24"/>
        <v>0</v>
      </c>
      <c r="N110" s="157">
        <v>0</v>
      </c>
      <c r="O110" s="157">
        <f t="shared" si="25"/>
        <v>0</v>
      </c>
      <c r="P110" s="157">
        <v>0</v>
      </c>
      <c r="Q110" s="157">
        <f t="shared" si="26"/>
        <v>0</v>
      </c>
      <c r="R110" s="157"/>
      <c r="S110" s="157" t="s">
        <v>117</v>
      </c>
      <c r="T110" s="157" t="s">
        <v>117</v>
      </c>
      <c r="U110" s="157">
        <v>0</v>
      </c>
      <c r="V110" s="157">
        <f t="shared" si="27"/>
        <v>0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247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200">
        <v>70</v>
      </c>
      <c r="B111" s="167" t="s">
        <v>254</v>
      </c>
      <c r="C111" s="168" t="s">
        <v>255</v>
      </c>
      <c r="D111" s="165" t="s">
        <v>159</v>
      </c>
      <c r="E111" s="169">
        <v>1.774</v>
      </c>
      <c r="F111" s="170"/>
      <c r="G111" s="171">
        <f t="shared" si="21"/>
        <v>0</v>
      </c>
      <c r="H111" s="158"/>
      <c r="I111" s="157">
        <f t="shared" si="22"/>
        <v>0</v>
      </c>
      <c r="J111" s="158"/>
      <c r="K111" s="157">
        <f t="shared" si="23"/>
        <v>0</v>
      </c>
      <c r="L111" s="157">
        <v>15</v>
      </c>
      <c r="M111" s="157">
        <f t="shared" si="24"/>
        <v>0</v>
      </c>
      <c r="N111" s="157">
        <v>0</v>
      </c>
      <c r="O111" s="157">
        <f t="shared" si="25"/>
        <v>0</v>
      </c>
      <c r="P111" s="157">
        <v>0</v>
      </c>
      <c r="Q111" s="157">
        <f t="shared" si="26"/>
        <v>0</v>
      </c>
      <c r="R111" s="157"/>
      <c r="S111" s="157" t="s">
        <v>117</v>
      </c>
      <c r="T111" s="157" t="s">
        <v>117</v>
      </c>
      <c r="U111" s="157">
        <v>0.94199999999999995</v>
      </c>
      <c r="V111" s="157">
        <f t="shared" si="27"/>
        <v>1.67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247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200">
        <v>71</v>
      </c>
      <c r="B112" s="167" t="s">
        <v>256</v>
      </c>
      <c r="C112" s="168" t="s">
        <v>257</v>
      </c>
      <c r="D112" s="165" t="s">
        <v>159</v>
      </c>
      <c r="E112" s="169">
        <v>1.774</v>
      </c>
      <c r="F112" s="170"/>
      <c r="G112" s="171">
        <f t="shared" si="21"/>
        <v>0</v>
      </c>
      <c r="H112" s="158"/>
      <c r="I112" s="157">
        <f t="shared" si="22"/>
        <v>0</v>
      </c>
      <c r="J112" s="158"/>
      <c r="K112" s="157">
        <f t="shared" si="23"/>
        <v>0</v>
      </c>
      <c r="L112" s="157">
        <v>15</v>
      </c>
      <c r="M112" s="157">
        <f t="shared" si="24"/>
        <v>0</v>
      </c>
      <c r="N112" s="157">
        <v>0</v>
      </c>
      <c r="O112" s="157">
        <f t="shared" si="25"/>
        <v>0</v>
      </c>
      <c r="P112" s="157">
        <v>0</v>
      </c>
      <c r="Q112" s="157">
        <f t="shared" si="26"/>
        <v>0</v>
      </c>
      <c r="R112" s="157"/>
      <c r="S112" s="157" t="s">
        <v>117</v>
      </c>
      <c r="T112" s="157" t="s">
        <v>117</v>
      </c>
      <c r="U112" s="157">
        <v>0</v>
      </c>
      <c r="V112" s="157">
        <f t="shared" si="27"/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247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83" t="s">
        <v>114</v>
      </c>
      <c r="B113" s="184" t="s">
        <v>88</v>
      </c>
      <c r="C113" s="185" t="s">
        <v>29</v>
      </c>
      <c r="D113" s="186"/>
      <c r="E113" s="187"/>
      <c r="F113" s="188"/>
      <c r="G113" s="189">
        <f>SUMIF(AG114:AG116,"&lt;&gt;NOR",G114:G116)</f>
        <v>0</v>
      </c>
      <c r="H113" s="159"/>
      <c r="I113" s="159">
        <f>SUM(I114:I116)</f>
        <v>0</v>
      </c>
      <c r="J113" s="159"/>
      <c r="K113" s="159">
        <f>SUM(K114:K116)</f>
        <v>0</v>
      </c>
      <c r="L113" s="159"/>
      <c r="M113" s="159">
        <f>SUM(M114:M116)</f>
        <v>0</v>
      </c>
      <c r="N113" s="159"/>
      <c r="O113" s="159">
        <f>SUM(O114:O116)</f>
        <v>0</v>
      </c>
      <c r="P113" s="159"/>
      <c r="Q113" s="159">
        <f>SUM(Q114:Q116)</f>
        <v>0</v>
      </c>
      <c r="R113" s="159"/>
      <c r="S113" s="159"/>
      <c r="T113" s="159"/>
      <c r="U113" s="159"/>
      <c r="V113" s="159">
        <f>SUM(V114:V116)</f>
        <v>0</v>
      </c>
      <c r="W113" s="159"/>
      <c r="AG113" t="s">
        <v>115</v>
      </c>
    </row>
    <row r="114" spans="1:60" outlineLevel="1" x14ac:dyDescent="0.2">
      <c r="A114" s="200">
        <v>72</v>
      </c>
      <c r="B114" s="167" t="s">
        <v>258</v>
      </c>
      <c r="C114" s="168" t="s">
        <v>259</v>
      </c>
      <c r="D114" s="165" t="s">
        <v>260</v>
      </c>
      <c r="E114" s="169">
        <v>1</v>
      </c>
      <c r="F114" s="170"/>
      <c r="G114" s="171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15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117</v>
      </c>
      <c r="T114" s="157" t="s">
        <v>149</v>
      </c>
      <c r="U114" s="157">
        <v>0</v>
      </c>
      <c r="V114" s="157">
        <f>ROUND(E114*U114,2)</f>
        <v>0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261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200">
        <v>73</v>
      </c>
      <c r="B115" s="167" t="s">
        <v>262</v>
      </c>
      <c r="C115" s="168" t="s">
        <v>263</v>
      </c>
      <c r="D115" s="165" t="s">
        <v>260</v>
      </c>
      <c r="E115" s="169">
        <v>1</v>
      </c>
      <c r="F115" s="170"/>
      <c r="G115" s="171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15</v>
      </c>
      <c r="M115" s="157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7"/>
      <c r="S115" s="157" t="s">
        <v>148</v>
      </c>
      <c r="T115" s="157" t="s">
        <v>149</v>
      </c>
      <c r="U115" s="157">
        <v>0</v>
      </c>
      <c r="V115" s="157">
        <f>ROUND(E115*U115,2)</f>
        <v>0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261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215">
        <v>74</v>
      </c>
      <c r="B116" s="172" t="s">
        <v>264</v>
      </c>
      <c r="C116" s="173" t="s">
        <v>265</v>
      </c>
      <c r="D116" s="166" t="s">
        <v>260</v>
      </c>
      <c r="E116" s="174">
        <v>1</v>
      </c>
      <c r="F116" s="175"/>
      <c r="G116" s="176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15</v>
      </c>
      <c r="M116" s="157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7"/>
      <c r="S116" s="157" t="s">
        <v>148</v>
      </c>
      <c r="T116" s="157" t="s">
        <v>149</v>
      </c>
      <c r="U116" s="157">
        <v>0</v>
      </c>
      <c r="V116" s="157">
        <f>ROUND(E116*U116,2)</f>
        <v>0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261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x14ac:dyDescent="0.2">
      <c r="A117" s="194"/>
      <c r="B117" s="195"/>
      <c r="C117" s="196"/>
      <c r="D117" s="197"/>
      <c r="E117" s="194"/>
      <c r="F117" s="194"/>
      <c r="G117" s="19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AE117">
        <v>15</v>
      </c>
      <c r="AF117">
        <v>21</v>
      </c>
    </row>
    <row r="118" spans="1:60" x14ac:dyDescent="0.2">
      <c r="A118" s="153"/>
      <c r="B118" s="154" t="s">
        <v>31</v>
      </c>
      <c r="C118" s="162"/>
      <c r="D118" s="155"/>
      <c r="E118" s="156"/>
      <c r="F118" s="156"/>
      <c r="G118" s="160">
        <f>G8+G19+G22+G27+G39+G41+G45+G52+G64+G69+G81+G83+G92+G101+G104+G106+G113</f>
        <v>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E118">
        <f>SUMIF(L7:L116,AE117,G7:G116)</f>
        <v>0</v>
      </c>
      <c r="AF118">
        <f>SUMIF(L7:L116,AF117,G7:G116)</f>
        <v>0</v>
      </c>
      <c r="AG118" t="s">
        <v>266</v>
      </c>
    </row>
    <row r="119" spans="1:60" x14ac:dyDescent="0.2">
      <c r="A119" s="5"/>
      <c r="B119" s="6"/>
      <c r="C119" s="16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60" x14ac:dyDescent="0.2">
      <c r="A120" s="5"/>
      <c r="B120" s="6"/>
      <c r="C120" s="16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60" x14ac:dyDescent="0.2">
      <c r="A121" s="284" t="s">
        <v>267</v>
      </c>
      <c r="B121" s="284"/>
      <c r="C121" s="285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265"/>
      <c r="B122" s="266"/>
      <c r="C122" s="267"/>
      <c r="D122" s="266"/>
      <c r="E122" s="266"/>
      <c r="F122" s="266"/>
      <c r="G122" s="26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G122" t="s">
        <v>268</v>
      </c>
    </row>
    <row r="123" spans="1:60" x14ac:dyDescent="0.2">
      <c r="A123" s="269"/>
      <c r="B123" s="270"/>
      <c r="C123" s="271"/>
      <c r="D123" s="270"/>
      <c r="E123" s="270"/>
      <c r="F123" s="270"/>
      <c r="G123" s="272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69"/>
      <c r="B124" s="270"/>
      <c r="C124" s="271"/>
      <c r="D124" s="270"/>
      <c r="E124" s="270"/>
      <c r="F124" s="270"/>
      <c r="G124" s="27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269"/>
      <c r="B125" s="270"/>
      <c r="C125" s="271"/>
      <c r="D125" s="270"/>
      <c r="E125" s="270"/>
      <c r="F125" s="270"/>
      <c r="G125" s="27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73"/>
      <c r="B126" s="274"/>
      <c r="C126" s="275"/>
      <c r="D126" s="274"/>
      <c r="E126" s="274"/>
      <c r="F126" s="274"/>
      <c r="G126" s="27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C128" s="163"/>
      <c r="D128" s="141"/>
      <c r="AG128" t="s">
        <v>269</v>
      </c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</sheetData>
  <mergeCells count="6">
    <mergeCell ref="A122:G126"/>
    <mergeCell ref="A1:G1"/>
    <mergeCell ref="C2:G2"/>
    <mergeCell ref="C3:G3"/>
    <mergeCell ref="C4:G4"/>
    <mergeCell ref="A121:C1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2022-02-04T10:10:05Z</cp:lastPrinted>
  <dcterms:created xsi:type="dcterms:W3CDTF">2009-04-08T07:15:50Z</dcterms:created>
  <dcterms:modified xsi:type="dcterms:W3CDTF">2023-01-30T16:11:28Z</dcterms:modified>
</cp:coreProperties>
</file>